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Worksheet" sheetId="1" r:id="rId1"/>
  </sheets>
  <externalReferences>
    <externalReference r:id="rId2"/>
  </externalReferences>
  <definedNames>
    <definedName name="_Order1" hidden="1">255</definedName>
    <definedName name="MILL">#REF!</definedName>
    <definedName name="_xlnm.Print_Area" localSheetId="0">Worksheet!$A$3:$C$318</definedName>
    <definedName name="SUMMARY">'[1]district disk'!#REF!</definedName>
  </definedNames>
  <calcPr calcId="145621"/>
</workbook>
</file>

<file path=xl/calcChain.xml><?xml version="1.0" encoding="utf-8"?>
<calcChain xmlns="http://schemas.openxmlformats.org/spreadsheetml/2006/main">
  <c r="FX318" i="1" l="1"/>
  <c r="FW318" i="1"/>
  <c r="FV318" i="1"/>
  <c r="FU318" i="1"/>
  <c r="FT318" i="1"/>
  <c r="FS318" i="1"/>
  <c r="FR318" i="1"/>
  <c r="FQ318" i="1"/>
  <c r="FP318" i="1"/>
  <c r="FO318" i="1"/>
  <c r="FN318" i="1"/>
  <c r="FM318" i="1"/>
  <c r="FL318" i="1"/>
  <c r="FK318" i="1"/>
  <c r="FJ318" i="1"/>
  <c r="FI318" i="1"/>
  <c r="FH318" i="1"/>
  <c r="FG318" i="1"/>
  <c r="FF318" i="1"/>
  <c r="FE318" i="1"/>
  <c r="FD318" i="1"/>
  <c r="FC318" i="1"/>
  <c r="FB318" i="1"/>
  <c r="FA318" i="1"/>
  <c r="EZ318" i="1"/>
  <c r="EY318" i="1"/>
  <c r="EX318" i="1"/>
  <c r="EW318" i="1"/>
  <c r="EV318" i="1"/>
  <c r="EU318" i="1"/>
  <c r="ET318" i="1"/>
  <c r="ES318" i="1"/>
  <c r="ER318" i="1"/>
  <c r="EQ318" i="1"/>
  <c r="EP318" i="1"/>
  <c r="EO318" i="1"/>
  <c r="EN318" i="1"/>
  <c r="EM318" i="1"/>
  <c r="EL318" i="1"/>
  <c r="EK318" i="1"/>
  <c r="EJ318" i="1"/>
  <c r="EI318" i="1"/>
  <c r="EH318" i="1"/>
  <c r="EG318" i="1"/>
  <c r="EF318" i="1"/>
  <c r="EE318" i="1"/>
  <c r="ED318" i="1"/>
  <c r="EC318" i="1"/>
  <c r="EB318" i="1"/>
  <c r="EA318" i="1"/>
  <c r="DZ318" i="1"/>
  <c r="DY318" i="1"/>
  <c r="DX318" i="1"/>
  <c r="DW318" i="1"/>
  <c r="DV318" i="1"/>
  <c r="DU318" i="1"/>
  <c r="DT318" i="1"/>
  <c r="DS318" i="1"/>
  <c r="DR318" i="1"/>
  <c r="DQ318" i="1"/>
  <c r="DP318" i="1"/>
  <c r="DO318" i="1"/>
  <c r="DN318" i="1"/>
  <c r="DM318" i="1"/>
  <c r="DL318" i="1"/>
  <c r="DK318" i="1"/>
  <c r="DJ318" i="1"/>
  <c r="DI318" i="1"/>
  <c r="DH318" i="1"/>
  <c r="DG318" i="1"/>
  <c r="DF318" i="1"/>
  <c r="DE318" i="1"/>
  <c r="DD318" i="1"/>
  <c r="DC318" i="1"/>
  <c r="DB318" i="1"/>
  <c r="DA318" i="1"/>
  <c r="CZ318" i="1"/>
  <c r="CY318" i="1"/>
  <c r="CX318" i="1"/>
  <c r="CW318" i="1"/>
  <c r="CV318" i="1"/>
  <c r="CU318" i="1"/>
  <c r="CT318" i="1"/>
  <c r="CS318" i="1"/>
  <c r="CR318" i="1"/>
  <c r="CQ318" i="1"/>
  <c r="CP318" i="1"/>
  <c r="CO318" i="1"/>
  <c r="CN318" i="1"/>
  <c r="CM318" i="1"/>
  <c r="CL318" i="1"/>
  <c r="CK318" i="1"/>
  <c r="CJ318" i="1"/>
  <c r="CI318" i="1"/>
  <c r="CH318" i="1"/>
  <c r="CG318" i="1"/>
  <c r="CF318" i="1"/>
  <c r="CE318" i="1"/>
  <c r="CD318" i="1"/>
  <c r="CC318" i="1"/>
  <c r="CB318" i="1"/>
  <c r="CA318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FZ314" i="1"/>
  <c r="FX306" i="1"/>
  <c r="FW306" i="1"/>
  <c r="FV306" i="1"/>
  <c r="FU306" i="1"/>
  <c r="FT306" i="1"/>
  <c r="FS306" i="1"/>
  <c r="FR306" i="1"/>
  <c r="FQ306" i="1"/>
  <c r="FP306" i="1"/>
  <c r="FO306" i="1"/>
  <c r="FN306" i="1"/>
  <c r="FM306" i="1"/>
  <c r="FL306" i="1"/>
  <c r="FK306" i="1"/>
  <c r="FJ306" i="1"/>
  <c r="FI306" i="1"/>
  <c r="FH306" i="1"/>
  <c r="FG306" i="1"/>
  <c r="FF306" i="1"/>
  <c r="FE306" i="1"/>
  <c r="FD306" i="1"/>
  <c r="FC306" i="1"/>
  <c r="FB306" i="1"/>
  <c r="FA306" i="1"/>
  <c r="EZ306" i="1"/>
  <c r="EY306" i="1"/>
  <c r="EX306" i="1"/>
  <c r="EW306" i="1"/>
  <c r="EV306" i="1"/>
  <c r="EU306" i="1"/>
  <c r="ET306" i="1"/>
  <c r="ES306" i="1"/>
  <c r="ER306" i="1"/>
  <c r="EQ306" i="1"/>
  <c r="EP306" i="1"/>
  <c r="EO306" i="1"/>
  <c r="EN306" i="1"/>
  <c r="EM306" i="1"/>
  <c r="EL306" i="1"/>
  <c r="EK306" i="1"/>
  <c r="EJ306" i="1"/>
  <c r="EI306" i="1"/>
  <c r="EH306" i="1"/>
  <c r="EG306" i="1"/>
  <c r="EF306" i="1"/>
  <c r="EE306" i="1"/>
  <c r="ED306" i="1"/>
  <c r="EC306" i="1"/>
  <c r="EB306" i="1"/>
  <c r="EA306" i="1"/>
  <c r="DZ306" i="1"/>
  <c r="DY306" i="1"/>
  <c r="DX306" i="1"/>
  <c r="DW306" i="1"/>
  <c r="DV306" i="1"/>
  <c r="DU306" i="1"/>
  <c r="DT306" i="1"/>
  <c r="DS306" i="1"/>
  <c r="DR306" i="1"/>
  <c r="DQ306" i="1"/>
  <c r="DP306" i="1"/>
  <c r="DO306" i="1"/>
  <c r="DN306" i="1"/>
  <c r="DM306" i="1"/>
  <c r="DL306" i="1"/>
  <c r="DK306" i="1"/>
  <c r="DJ306" i="1"/>
  <c r="DI306" i="1"/>
  <c r="DH306" i="1"/>
  <c r="DG306" i="1"/>
  <c r="DF306" i="1"/>
  <c r="DE306" i="1"/>
  <c r="DD306" i="1"/>
  <c r="DC306" i="1"/>
  <c r="DB306" i="1"/>
  <c r="DA306" i="1"/>
  <c r="CZ306" i="1"/>
  <c r="CY306" i="1"/>
  <c r="CX306" i="1"/>
  <c r="CW306" i="1"/>
  <c r="CV306" i="1"/>
  <c r="CU306" i="1"/>
  <c r="CT306" i="1"/>
  <c r="CS306" i="1"/>
  <c r="CR306" i="1"/>
  <c r="CQ306" i="1"/>
  <c r="CP306" i="1"/>
  <c r="CO306" i="1"/>
  <c r="CN306" i="1"/>
  <c r="CM306" i="1"/>
  <c r="CL306" i="1"/>
  <c r="CK306" i="1"/>
  <c r="CJ306" i="1"/>
  <c r="CI306" i="1"/>
  <c r="CH306" i="1"/>
  <c r="CG306" i="1"/>
  <c r="CF306" i="1"/>
  <c r="CE306" i="1"/>
  <c r="CD306" i="1"/>
  <c r="CC306" i="1"/>
  <c r="CB306" i="1"/>
  <c r="CA306" i="1"/>
  <c r="BZ306" i="1"/>
  <c r="BY306" i="1"/>
  <c r="BX306" i="1"/>
  <c r="BW306" i="1"/>
  <c r="BV306" i="1"/>
  <c r="BU306" i="1"/>
  <c r="BT306" i="1"/>
  <c r="BS306" i="1"/>
  <c r="BR306" i="1"/>
  <c r="BQ306" i="1"/>
  <c r="BP306" i="1"/>
  <c r="BO306" i="1"/>
  <c r="BN306" i="1"/>
  <c r="BM306" i="1"/>
  <c r="BL306" i="1"/>
  <c r="BK306" i="1"/>
  <c r="BJ306" i="1"/>
  <c r="BI306" i="1"/>
  <c r="BH306" i="1"/>
  <c r="BG306" i="1"/>
  <c r="BF306" i="1"/>
  <c r="BE306" i="1"/>
  <c r="BD306" i="1"/>
  <c r="BC306" i="1"/>
  <c r="BB306" i="1"/>
  <c r="BA306" i="1"/>
  <c r="AZ306" i="1"/>
  <c r="AY306" i="1"/>
  <c r="AX306" i="1"/>
  <c r="AW306" i="1"/>
  <c r="AV306" i="1"/>
  <c r="AU306" i="1"/>
  <c r="AT306" i="1"/>
  <c r="AS306" i="1"/>
  <c r="AR306" i="1"/>
  <c r="AQ306" i="1"/>
  <c r="AP306" i="1"/>
  <c r="AO306" i="1"/>
  <c r="AN306" i="1"/>
  <c r="AM306" i="1"/>
  <c r="AL306" i="1"/>
  <c r="AK306" i="1"/>
  <c r="AJ306" i="1"/>
  <c r="AI306" i="1"/>
  <c r="AH306" i="1"/>
  <c r="AG306" i="1"/>
  <c r="AF306" i="1"/>
  <c r="AE306" i="1"/>
  <c r="AD306" i="1"/>
  <c r="AC306" i="1"/>
  <c r="AB306" i="1"/>
  <c r="AA306" i="1"/>
  <c r="Z306" i="1"/>
  <c r="Y306" i="1"/>
  <c r="X306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FX304" i="1"/>
  <c r="FW304" i="1"/>
  <c r="FV304" i="1"/>
  <c r="FU304" i="1"/>
  <c r="FT304" i="1"/>
  <c r="FS304" i="1"/>
  <c r="FR304" i="1"/>
  <c r="FQ304" i="1"/>
  <c r="FP304" i="1"/>
  <c r="FO304" i="1"/>
  <c r="FN304" i="1"/>
  <c r="FM304" i="1"/>
  <c r="FL304" i="1"/>
  <c r="FK304" i="1"/>
  <c r="FJ304" i="1"/>
  <c r="FI304" i="1"/>
  <c r="FH304" i="1"/>
  <c r="FG304" i="1"/>
  <c r="FF304" i="1"/>
  <c r="FE304" i="1"/>
  <c r="FD304" i="1"/>
  <c r="FC304" i="1"/>
  <c r="FB304" i="1"/>
  <c r="FA304" i="1"/>
  <c r="EZ304" i="1"/>
  <c r="EY304" i="1"/>
  <c r="EX304" i="1"/>
  <c r="EW304" i="1"/>
  <c r="EV304" i="1"/>
  <c r="EU304" i="1"/>
  <c r="ET304" i="1"/>
  <c r="ES304" i="1"/>
  <c r="ER304" i="1"/>
  <c r="EQ304" i="1"/>
  <c r="EP304" i="1"/>
  <c r="EO304" i="1"/>
  <c r="EN304" i="1"/>
  <c r="EM304" i="1"/>
  <c r="EL304" i="1"/>
  <c r="EK304" i="1"/>
  <c r="EJ304" i="1"/>
  <c r="EI304" i="1"/>
  <c r="EH304" i="1"/>
  <c r="EG304" i="1"/>
  <c r="EF304" i="1"/>
  <c r="EE304" i="1"/>
  <c r="ED304" i="1"/>
  <c r="EC304" i="1"/>
  <c r="EB304" i="1"/>
  <c r="EA304" i="1"/>
  <c r="DZ304" i="1"/>
  <c r="DY304" i="1"/>
  <c r="DX304" i="1"/>
  <c r="DW304" i="1"/>
  <c r="DV304" i="1"/>
  <c r="DU304" i="1"/>
  <c r="DT304" i="1"/>
  <c r="DS304" i="1"/>
  <c r="DR304" i="1"/>
  <c r="DQ304" i="1"/>
  <c r="DP304" i="1"/>
  <c r="DO304" i="1"/>
  <c r="DN304" i="1"/>
  <c r="DM304" i="1"/>
  <c r="DL304" i="1"/>
  <c r="DK304" i="1"/>
  <c r="DJ304" i="1"/>
  <c r="DI304" i="1"/>
  <c r="DH304" i="1"/>
  <c r="DG304" i="1"/>
  <c r="DF304" i="1"/>
  <c r="DE304" i="1"/>
  <c r="DD304" i="1"/>
  <c r="DC304" i="1"/>
  <c r="DB304" i="1"/>
  <c r="DA304" i="1"/>
  <c r="CZ304" i="1"/>
  <c r="CY304" i="1"/>
  <c r="CX304" i="1"/>
  <c r="CW304" i="1"/>
  <c r="CV304" i="1"/>
  <c r="CU304" i="1"/>
  <c r="CT304" i="1"/>
  <c r="CS304" i="1"/>
  <c r="CR304" i="1"/>
  <c r="CQ304" i="1"/>
  <c r="CP304" i="1"/>
  <c r="CO304" i="1"/>
  <c r="CN304" i="1"/>
  <c r="CM304" i="1"/>
  <c r="CL304" i="1"/>
  <c r="CK304" i="1"/>
  <c r="CJ304" i="1"/>
  <c r="CI304" i="1"/>
  <c r="CH304" i="1"/>
  <c r="CG304" i="1"/>
  <c r="CF304" i="1"/>
  <c r="CE304" i="1"/>
  <c r="CD304" i="1"/>
  <c r="CC304" i="1"/>
  <c r="CB304" i="1"/>
  <c r="CA304" i="1"/>
  <c r="BZ304" i="1"/>
  <c r="BY304" i="1"/>
  <c r="BX304" i="1"/>
  <c r="BW304" i="1"/>
  <c r="BV304" i="1"/>
  <c r="BU304" i="1"/>
  <c r="BT304" i="1"/>
  <c r="BS304" i="1"/>
  <c r="BR304" i="1"/>
  <c r="BQ304" i="1"/>
  <c r="BP304" i="1"/>
  <c r="BO304" i="1"/>
  <c r="BN304" i="1"/>
  <c r="BM304" i="1"/>
  <c r="BL304" i="1"/>
  <c r="BK304" i="1"/>
  <c r="BJ304" i="1"/>
  <c r="BI304" i="1"/>
  <c r="BH304" i="1"/>
  <c r="BG304" i="1"/>
  <c r="BF304" i="1"/>
  <c r="BE304" i="1"/>
  <c r="BD304" i="1"/>
  <c r="BC304" i="1"/>
  <c r="BB304" i="1"/>
  <c r="BA304" i="1"/>
  <c r="AZ304" i="1"/>
  <c r="AY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FX302" i="1"/>
  <c r="FW302" i="1"/>
  <c r="FV302" i="1"/>
  <c r="FU302" i="1"/>
  <c r="FT302" i="1"/>
  <c r="FS302" i="1"/>
  <c r="FR302" i="1"/>
  <c r="FQ302" i="1"/>
  <c r="FP302" i="1"/>
  <c r="FO302" i="1"/>
  <c r="FN302" i="1"/>
  <c r="FM302" i="1"/>
  <c r="FL302" i="1"/>
  <c r="FK302" i="1"/>
  <c r="FJ302" i="1"/>
  <c r="FI302" i="1"/>
  <c r="FH302" i="1"/>
  <c r="FG302" i="1"/>
  <c r="FF302" i="1"/>
  <c r="FE302" i="1"/>
  <c r="FD302" i="1"/>
  <c r="FC302" i="1"/>
  <c r="FB302" i="1"/>
  <c r="FA302" i="1"/>
  <c r="EZ302" i="1"/>
  <c r="EY302" i="1"/>
  <c r="EX302" i="1"/>
  <c r="EW302" i="1"/>
  <c r="EV302" i="1"/>
  <c r="EU302" i="1"/>
  <c r="ET302" i="1"/>
  <c r="ES302" i="1"/>
  <c r="ER302" i="1"/>
  <c r="EQ302" i="1"/>
  <c r="EP302" i="1"/>
  <c r="EO302" i="1"/>
  <c r="EN302" i="1"/>
  <c r="EM302" i="1"/>
  <c r="EL302" i="1"/>
  <c r="EK302" i="1"/>
  <c r="EJ302" i="1"/>
  <c r="EI302" i="1"/>
  <c r="EH302" i="1"/>
  <c r="EG302" i="1"/>
  <c r="EF302" i="1"/>
  <c r="EE302" i="1"/>
  <c r="ED302" i="1"/>
  <c r="EC302" i="1"/>
  <c r="EB302" i="1"/>
  <c r="EA302" i="1"/>
  <c r="DZ302" i="1"/>
  <c r="DY302" i="1"/>
  <c r="DX302" i="1"/>
  <c r="DW302" i="1"/>
  <c r="DV302" i="1"/>
  <c r="DU302" i="1"/>
  <c r="DT302" i="1"/>
  <c r="DS302" i="1"/>
  <c r="DR302" i="1"/>
  <c r="DQ302" i="1"/>
  <c r="DP302" i="1"/>
  <c r="DO302" i="1"/>
  <c r="DN302" i="1"/>
  <c r="DM302" i="1"/>
  <c r="DL302" i="1"/>
  <c r="DK302" i="1"/>
  <c r="DJ302" i="1"/>
  <c r="DI302" i="1"/>
  <c r="DH302" i="1"/>
  <c r="DG302" i="1"/>
  <c r="DF302" i="1"/>
  <c r="DE302" i="1"/>
  <c r="DD302" i="1"/>
  <c r="DC302" i="1"/>
  <c r="DB302" i="1"/>
  <c r="DA302" i="1"/>
  <c r="CZ302" i="1"/>
  <c r="CY302" i="1"/>
  <c r="CX302" i="1"/>
  <c r="CW302" i="1"/>
  <c r="CV302" i="1"/>
  <c r="CU302" i="1"/>
  <c r="CT302" i="1"/>
  <c r="CS302" i="1"/>
  <c r="CR302" i="1"/>
  <c r="CQ302" i="1"/>
  <c r="CP302" i="1"/>
  <c r="CO302" i="1"/>
  <c r="CN302" i="1"/>
  <c r="CM302" i="1"/>
  <c r="CL302" i="1"/>
  <c r="CK302" i="1"/>
  <c r="CJ302" i="1"/>
  <c r="CI302" i="1"/>
  <c r="CH302" i="1"/>
  <c r="CG302" i="1"/>
  <c r="CF302" i="1"/>
  <c r="CE302" i="1"/>
  <c r="CD302" i="1"/>
  <c r="CC302" i="1"/>
  <c r="CB302" i="1"/>
  <c r="CA302" i="1"/>
  <c r="BZ302" i="1"/>
  <c r="BY302" i="1"/>
  <c r="BX302" i="1"/>
  <c r="BW302" i="1"/>
  <c r="BV302" i="1"/>
  <c r="BU302" i="1"/>
  <c r="BT302" i="1"/>
  <c r="BS302" i="1"/>
  <c r="BR302" i="1"/>
  <c r="BQ302" i="1"/>
  <c r="BP302" i="1"/>
  <c r="BO302" i="1"/>
  <c r="BN302" i="1"/>
  <c r="BM302" i="1"/>
  <c r="BL302" i="1"/>
  <c r="BK302" i="1"/>
  <c r="BJ302" i="1"/>
  <c r="BI302" i="1"/>
  <c r="BH302" i="1"/>
  <c r="BG302" i="1"/>
  <c r="BF302" i="1"/>
  <c r="BE302" i="1"/>
  <c r="BD302" i="1"/>
  <c r="BC302" i="1"/>
  <c r="BB302" i="1"/>
  <c r="BA302" i="1"/>
  <c r="AZ302" i="1"/>
  <c r="AY302" i="1"/>
  <c r="AX302" i="1"/>
  <c r="AW302" i="1"/>
  <c r="AV302" i="1"/>
  <c r="AU302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AH302" i="1"/>
  <c r="AG302" i="1"/>
  <c r="AF302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DJ301" i="1"/>
  <c r="DU300" i="1"/>
  <c r="DU308" i="1" s="1"/>
  <c r="CN300" i="1"/>
  <c r="FS293" i="1"/>
  <c r="EU293" i="1"/>
  <c r="CZ293" i="1"/>
  <c r="CV293" i="1"/>
  <c r="CF293" i="1"/>
  <c r="BU293" i="1"/>
  <c r="BP293" i="1"/>
  <c r="BC293" i="1"/>
  <c r="AR293" i="1"/>
  <c r="Q293" i="1"/>
  <c r="FY279" i="1"/>
  <c r="FY293" i="1" s="1"/>
  <c r="FV279" i="1"/>
  <c r="FV293" i="1" s="1"/>
  <c r="FT279" i="1"/>
  <c r="FT293" i="1" s="1"/>
  <c r="FL279" i="1"/>
  <c r="FL293" i="1" s="1"/>
  <c r="FK279" i="1"/>
  <c r="FK293" i="1" s="1"/>
  <c r="FH279" i="1"/>
  <c r="FH293" i="1" s="1"/>
  <c r="FF279" i="1"/>
  <c r="FF293" i="1" s="1"/>
  <c r="FE279" i="1"/>
  <c r="FE293" i="1" s="1"/>
  <c r="EV279" i="1"/>
  <c r="EV293" i="1" s="1"/>
  <c r="EU279" i="1"/>
  <c r="ET279" i="1"/>
  <c r="ET293" i="1" s="1"/>
  <c r="EO279" i="1"/>
  <c r="EO293" i="1" s="1"/>
  <c r="EN279" i="1"/>
  <c r="EN293" i="1" s="1"/>
  <c r="EM279" i="1"/>
  <c r="EM293" i="1" s="1"/>
  <c r="EJ279" i="1"/>
  <c r="EJ293" i="1" s="1"/>
  <c r="EF279" i="1"/>
  <c r="EF293" i="1" s="1"/>
  <c r="EE279" i="1"/>
  <c r="EE293" i="1" s="1"/>
  <c r="EC279" i="1"/>
  <c r="EC293" i="1" s="1"/>
  <c r="DX279" i="1"/>
  <c r="DX293" i="1" s="1"/>
  <c r="DV279" i="1"/>
  <c r="DV293" i="1" s="1"/>
  <c r="DR279" i="1"/>
  <c r="DR293" i="1" s="1"/>
  <c r="DQ279" i="1"/>
  <c r="DQ293" i="1" s="1"/>
  <c r="DO279" i="1"/>
  <c r="DO293" i="1" s="1"/>
  <c r="DL279" i="1"/>
  <c r="DL293" i="1" s="1"/>
  <c r="DI279" i="1"/>
  <c r="DI293" i="1" s="1"/>
  <c r="DE279" i="1"/>
  <c r="DE293" i="1" s="1"/>
  <c r="DD279" i="1"/>
  <c r="DD293" i="1" s="1"/>
  <c r="DA279" i="1"/>
  <c r="DA293" i="1" s="1"/>
  <c r="CZ279" i="1"/>
  <c r="CY279" i="1"/>
  <c r="CY293" i="1" s="1"/>
  <c r="CT279" i="1"/>
  <c r="CT293" i="1" s="1"/>
  <c r="CQ279" i="1"/>
  <c r="CQ293" i="1" s="1"/>
  <c r="CN279" i="1"/>
  <c r="CN293" i="1" s="1"/>
  <c r="CI279" i="1"/>
  <c r="CI293" i="1" s="1"/>
  <c r="CG279" i="1"/>
  <c r="CG293" i="1" s="1"/>
  <c r="CC279" i="1"/>
  <c r="CC293" i="1" s="1"/>
  <c r="CB279" i="1"/>
  <c r="CB293" i="1" s="1"/>
  <c r="CA279" i="1"/>
  <c r="CA293" i="1" s="1"/>
  <c r="BT279" i="1"/>
  <c r="BT293" i="1" s="1"/>
  <c r="BS279" i="1"/>
  <c r="BS293" i="1" s="1"/>
  <c r="BQ279" i="1"/>
  <c r="BQ293" i="1" s="1"/>
  <c r="BP279" i="1"/>
  <c r="BN279" i="1"/>
  <c r="BN293" i="1" s="1"/>
  <c r="BK279" i="1"/>
  <c r="BK293" i="1" s="1"/>
  <c r="BH279" i="1"/>
  <c r="BH293" i="1" s="1"/>
  <c r="BC279" i="1"/>
  <c r="AV279" i="1"/>
  <c r="AV293" i="1" s="1"/>
  <c r="AP279" i="1"/>
  <c r="AP293" i="1" s="1"/>
  <c r="AO279" i="1"/>
  <c r="AO293" i="1" s="1"/>
  <c r="AM279" i="1"/>
  <c r="AM293" i="1" s="1"/>
  <c r="AJ279" i="1"/>
  <c r="AJ293" i="1" s="1"/>
  <c r="AF279" i="1"/>
  <c r="AF293" i="1" s="1"/>
  <c r="AE279" i="1"/>
  <c r="AE293" i="1" s="1"/>
  <c r="AD279" i="1"/>
  <c r="AD293" i="1" s="1"/>
  <c r="Y279" i="1"/>
  <c r="Y293" i="1" s="1"/>
  <c r="X279" i="1"/>
  <c r="X293" i="1" s="1"/>
  <c r="O279" i="1"/>
  <c r="O293" i="1" s="1"/>
  <c r="L279" i="1"/>
  <c r="L293" i="1" s="1"/>
  <c r="H279" i="1"/>
  <c r="H293" i="1" s="1"/>
  <c r="G279" i="1"/>
  <c r="G293" i="1" s="1"/>
  <c r="F279" i="1"/>
  <c r="F293" i="1" s="1"/>
  <c r="D279" i="1"/>
  <c r="D293" i="1" s="1"/>
  <c r="FY278" i="1"/>
  <c r="FY292" i="1" s="1"/>
  <c r="EZ278" i="1"/>
  <c r="EZ292" i="1" s="1"/>
  <c r="EW278" i="1"/>
  <c r="EW292" i="1" s="1"/>
  <c r="DY278" i="1"/>
  <c r="DY292" i="1" s="1"/>
  <c r="CS278" i="1"/>
  <c r="CS292" i="1" s="1"/>
  <c r="AT278" i="1"/>
  <c r="AT292" i="1" s="1"/>
  <c r="AG278" i="1"/>
  <c r="AG292" i="1" s="1"/>
  <c r="G278" i="1"/>
  <c r="G292" i="1" s="1"/>
  <c r="FY277" i="1"/>
  <c r="FU269" i="1"/>
  <c r="FS269" i="1"/>
  <c r="FQ269" i="1"/>
  <c r="FL269" i="1"/>
  <c r="FI269" i="1"/>
  <c r="FE269" i="1"/>
  <c r="FA269" i="1"/>
  <c r="EW269" i="1"/>
  <c r="EV269" i="1"/>
  <c r="ES269" i="1"/>
  <c r="EO269" i="1"/>
  <c r="EN269" i="1"/>
  <c r="EK269" i="1"/>
  <c r="EG269" i="1"/>
  <c r="DY269" i="1"/>
  <c r="DU269" i="1"/>
  <c r="DQ269" i="1"/>
  <c r="DP269" i="1"/>
  <c r="DO269" i="1"/>
  <c r="DM269" i="1"/>
  <c r="DI269" i="1"/>
  <c r="DH269" i="1"/>
  <c r="DE269" i="1"/>
  <c r="CS269" i="1"/>
  <c r="CO269" i="1"/>
  <c r="CK269" i="1"/>
  <c r="CH269" i="1"/>
  <c r="CG269" i="1"/>
  <c r="CC269" i="1"/>
  <c r="BY269" i="1"/>
  <c r="BV269" i="1"/>
  <c r="BQ269" i="1"/>
  <c r="BM269" i="1"/>
  <c r="BI269" i="1"/>
  <c r="BF269" i="1"/>
  <c r="BE269" i="1"/>
  <c r="BC269" i="1"/>
  <c r="BA269" i="1"/>
  <c r="AW269" i="1"/>
  <c r="AP269" i="1"/>
  <c r="AK269" i="1"/>
  <c r="AH269" i="1"/>
  <c r="AG269" i="1"/>
  <c r="AC269" i="1"/>
  <c r="Z269" i="1"/>
  <c r="Y269" i="1"/>
  <c r="V269" i="1"/>
  <c r="U269" i="1"/>
  <c r="Q269" i="1"/>
  <c r="M269" i="1"/>
  <c r="E269" i="1"/>
  <c r="GA267" i="1"/>
  <c r="FX266" i="1"/>
  <c r="FX279" i="1" s="1"/>
  <c r="FX293" i="1" s="1"/>
  <c r="FW266" i="1"/>
  <c r="FW279" i="1" s="1"/>
  <c r="FW293" i="1" s="1"/>
  <c r="FV266" i="1"/>
  <c r="FU266" i="1"/>
  <c r="FU279" i="1" s="1"/>
  <c r="FU293" i="1" s="1"/>
  <c r="FT266" i="1"/>
  <c r="FS266" i="1"/>
  <c r="FS279" i="1" s="1"/>
  <c r="FR266" i="1"/>
  <c r="FR279" i="1" s="1"/>
  <c r="FR293" i="1" s="1"/>
  <c r="FQ266" i="1"/>
  <c r="FQ279" i="1" s="1"/>
  <c r="FQ293" i="1" s="1"/>
  <c r="FP266" i="1"/>
  <c r="FP279" i="1" s="1"/>
  <c r="FP293" i="1" s="1"/>
  <c r="FO266" i="1"/>
  <c r="FO279" i="1" s="1"/>
  <c r="FO293" i="1" s="1"/>
  <c r="FN266" i="1"/>
  <c r="FN279" i="1" s="1"/>
  <c r="FN293" i="1" s="1"/>
  <c r="FM266" i="1"/>
  <c r="FM279" i="1" s="1"/>
  <c r="FM293" i="1" s="1"/>
  <c r="FL266" i="1"/>
  <c r="FK266" i="1"/>
  <c r="FJ266" i="1"/>
  <c r="FJ279" i="1" s="1"/>
  <c r="FJ293" i="1" s="1"/>
  <c r="FI266" i="1"/>
  <c r="FI279" i="1" s="1"/>
  <c r="FI293" i="1" s="1"/>
  <c r="FH266" i="1"/>
  <c r="FG266" i="1"/>
  <c r="FG279" i="1" s="1"/>
  <c r="FG293" i="1" s="1"/>
  <c r="FF266" i="1"/>
  <c r="FE266" i="1"/>
  <c r="FD266" i="1"/>
  <c r="FD279" i="1" s="1"/>
  <c r="FD293" i="1" s="1"/>
  <c r="FC266" i="1"/>
  <c r="FC279" i="1" s="1"/>
  <c r="FC293" i="1" s="1"/>
  <c r="FB266" i="1"/>
  <c r="FB279" i="1" s="1"/>
  <c r="FB293" i="1" s="1"/>
  <c r="FA266" i="1"/>
  <c r="FA279" i="1" s="1"/>
  <c r="FA293" i="1" s="1"/>
  <c r="EZ266" i="1"/>
  <c r="EZ279" i="1" s="1"/>
  <c r="EZ293" i="1" s="1"/>
  <c r="EY266" i="1"/>
  <c r="EY279" i="1" s="1"/>
  <c r="EY293" i="1" s="1"/>
  <c r="EX266" i="1"/>
  <c r="EX279" i="1" s="1"/>
  <c r="EX293" i="1" s="1"/>
  <c r="EW266" i="1"/>
  <c r="EW279" i="1" s="1"/>
  <c r="EW293" i="1" s="1"/>
  <c r="EV266" i="1"/>
  <c r="EU266" i="1"/>
  <c r="ET266" i="1"/>
  <c r="ES266" i="1"/>
  <c r="ES279" i="1" s="1"/>
  <c r="ES293" i="1" s="1"/>
  <c r="ER266" i="1"/>
  <c r="ER279" i="1" s="1"/>
  <c r="ER293" i="1" s="1"/>
  <c r="EQ266" i="1"/>
  <c r="EQ279" i="1" s="1"/>
  <c r="EQ293" i="1" s="1"/>
  <c r="EP266" i="1"/>
  <c r="EP279" i="1" s="1"/>
  <c r="EP293" i="1" s="1"/>
  <c r="EO266" i="1"/>
  <c r="EN266" i="1"/>
  <c r="EM266" i="1"/>
  <c r="EL266" i="1"/>
  <c r="EL279" i="1" s="1"/>
  <c r="EL293" i="1" s="1"/>
  <c r="EK266" i="1"/>
  <c r="EK279" i="1" s="1"/>
  <c r="EK293" i="1" s="1"/>
  <c r="EJ266" i="1"/>
  <c r="EI266" i="1"/>
  <c r="EI279" i="1" s="1"/>
  <c r="EI293" i="1" s="1"/>
  <c r="EH266" i="1"/>
  <c r="EH279" i="1" s="1"/>
  <c r="EH293" i="1" s="1"/>
  <c r="EG266" i="1"/>
  <c r="EG279" i="1" s="1"/>
  <c r="EG293" i="1" s="1"/>
  <c r="EF266" i="1"/>
  <c r="EE266" i="1"/>
  <c r="ED266" i="1"/>
  <c r="ED279" i="1" s="1"/>
  <c r="ED293" i="1" s="1"/>
  <c r="EC266" i="1"/>
  <c r="EB266" i="1"/>
  <c r="EB279" i="1" s="1"/>
  <c r="EB293" i="1" s="1"/>
  <c r="EA266" i="1"/>
  <c r="EA279" i="1" s="1"/>
  <c r="EA293" i="1" s="1"/>
  <c r="DZ266" i="1"/>
  <c r="DZ279" i="1" s="1"/>
  <c r="DZ293" i="1" s="1"/>
  <c r="DY266" i="1"/>
  <c r="DY279" i="1" s="1"/>
  <c r="DY293" i="1" s="1"/>
  <c r="DX266" i="1"/>
  <c r="DW266" i="1"/>
  <c r="DW279" i="1" s="1"/>
  <c r="DW293" i="1" s="1"/>
  <c r="DV266" i="1"/>
  <c r="DU266" i="1"/>
  <c r="DU279" i="1" s="1"/>
  <c r="DU293" i="1" s="1"/>
  <c r="DT266" i="1"/>
  <c r="DT279" i="1" s="1"/>
  <c r="DT293" i="1" s="1"/>
  <c r="DS266" i="1"/>
  <c r="DS279" i="1" s="1"/>
  <c r="DS293" i="1" s="1"/>
  <c r="DR266" i="1"/>
  <c r="DQ266" i="1"/>
  <c r="DP266" i="1"/>
  <c r="DP279" i="1" s="1"/>
  <c r="DP293" i="1" s="1"/>
  <c r="DO266" i="1"/>
  <c r="DN266" i="1"/>
  <c r="DN279" i="1" s="1"/>
  <c r="DN293" i="1" s="1"/>
  <c r="DM266" i="1"/>
  <c r="DM279" i="1" s="1"/>
  <c r="DM293" i="1" s="1"/>
  <c r="DL266" i="1"/>
  <c r="DK266" i="1"/>
  <c r="DK279" i="1" s="1"/>
  <c r="DK293" i="1" s="1"/>
  <c r="DJ266" i="1"/>
  <c r="DJ279" i="1" s="1"/>
  <c r="DJ293" i="1" s="1"/>
  <c r="DI266" i="1"/>
  <c r="DH266" i="1"/>
  <c r="DH279" i="1" s="1"/>
  <c r="DH293" i="1" s="1"/>
  <c r="DG266" i="1"/>
  <c r="DG279" i="1" s="1"/>
  <c r="DG293" i="1" s="1"/>
  <c r="DF266" i="1"/>
  <c r="DF279" i="1" s="1"/>
  <c r="DF293" i="1" s="1"/>
  <c r="DE266" i="1"/>
  <c r="DD266" i="1"/>
  <c r="DC266" i="1"/>
  <c r="DC279" i="1" s="1"/>
  <c r="DC293" i="1" s="1"/>
  <c r="DB266" i="1"/>
  <c r="DB279" i="1" s="1"/>
  <c r="DB293" i="1" s="1"/>
  <c r="DA266" i="1"/>
  <c r="CZ266" i="1"/>
  <c r="CY266" i="1"/>
  <c r="CX266" i="1"/>
  <c r="CX279" i="1" s="1"/>
  <c r="CX293" i="1" s="1"/>
  <c r="CW266" i="1"/>
  <c r="CW279" i="1" s="1"/>
  <c r="CW293" i="1" s="1"/>
  <c r="CV266" i="1"/>
  <c r="CV279" i="1" s="1"/>
  <c r="CU266" i="1"/>
  <c r="CU279" i="1" s="1"/>
  <c r="CU293" i="1" s="1"/>
  <c r="CT266" i="1"/>
  <c r="CS266" i="1"/>
  <c r="CS279" i="1" s="1"/>
  <c r="CS293" i="1" s="1"/>
  <c r="CR266" i="1"/>
  <c r="CR279" i="1" s="1"/>
  <c r="CR293" i="1" s="1"/>
  <c r="CQ266" i="1"/>
  <c r="CP266" i="1"/>
  <c r="CP279" i="1" s="1"/>
  <c r="CP293" i="1" s="1"/>
  <c r="CO266" i="1"/>
  <c r="CO279" i="1" s="1"/>
  <c r="CO293" i="1" s="1"/>
  <c r="CN266" i="1"/>
  <c r="CM266" i="1"/>
  <c r="CM279" i="1" s="1"/>
  <c r="CM293" i="1" s="1"/>
  <c r="CL266" i="1"/>
  <c r="CL279" i="1" s="1"/>
  <c r="CL293" i="1" s="1"/>
  <c r="CK266" i="1"/>
  <c r="CK279" i="1" s="1"/>
  <c r="CK293" i="1" s="1"/>
  <c r="CJ266" i="1"/>
  <c r="CJ279" i="1" s="1"/>
  <c r="CJ293" i="1" s="1"/>
  <c r="CI266" i="1"/>
  <c r="CH266" i="1"/>
  <c r="CH279" i="1" s="1"/>
  <c r="CH293" i="1" s="1"/>
  <c r="CG266" i="1"/>
  <c r="CF266" i="1"/>
  <c r="CF279" i="1" s="1"/>
  <c r="CE266" i="1"/>
  <c r="CE279" i="1" s="1"/>
  <c r="CE293" i="1" s="1"/>
  <c r="CD266" i="1"/>
  <c r="CD279" i="1" s="1"/>
  <c r="CD293" i="1" s="1"/>
  <c r="CC266" i="1"/>
  <c r="CB266" i="1"/>
  <c r="CA266" i="1"/>
  <c r="BZ266" i="1"/>
  <c r="BZ279" i="1" s="1"/>
  <c r="BZ293" i="1" s="1"/>
  <c r="BY266" i="1"/>
  <c r="BY279" i="1" s="1"/>
  <c r="BY293" i="1" s="1"/>
  <c r="BX266" i="1"/>
  <c r="BX279" i="1" s="1"/>
  <c r="BX293" i="1" s="1"/>
  <c r="BW266" i="1"/>
  <c r="BW279" i="1" s="1"/>
  <c r="BW293" i="1" s="1"/>
  <c r="BV266" i="1"/>
  <c r="BV279" i="1" s="1"/>
  <c r="BV293" i="1" s="1"/>
  <c r="BU266" i="1"/>
  <c r="BU279" i="1" s="1"/>
  <c r="BT266" i="1"/>
  <c r="BS266" i="1"/>
  <c r="BR266" i="1"/>
  <c r="BR279" i="1" s="1"/>
  <c r="BR293" i="1" s="1"/>
  <c r="BQ266" i="1"/>
  <c r="BP266" i="1"/>
  <c r="BO266" i="1"/>
  <c r="BO279" i="1" s="1"/>
  <c r="BO293" i="1" s="1"/>
  <c r="BN266" i="1"/>
  <c r="BM266" i="1"/>
  <c r="BM279" i="1" s="1"/>
  <c r="BM293" i="1" s="1"/>
  <c r="BL266" i="1"/>
  <c r="BL279" i="1" s="1"/>
  <c r="BL293" i="1" s="1"/>
  <c r="BK266" i="1"/>
  <c r="BJ266" i="1"/>
  <c r="BJ279" i="1" s="1"/>
  <c r="BJ293" i="1" s="1"/>
  <c r="BI266" i="1"/>
  <c r="BI279" i="1" s="1"/>
  <c r="BI293" i="1" s="1"/>
  <c r="BH266" i="1"/>
  <c r="BG266" i="1"/>
  <c r="BG279" i="1" s="1"/>
  <c r="BG293" i="1" s="1"/>
  <c r="BF266" i="1"/>
  <c r="BF279" i="1" s="1"/>
  <c r="BF293" i="1" s="1"/>
  <c r="BE266" i="1"/>
  <c r="BE279" i="1" s="1"/>
  <c r="BE293" i="1" s="1"/>
  <c r="BD266" i="1"/>
  <c r="BD279" i="1" s="1"/>
  <c r="BD293" i="1" s="1"/>
  <c r="BC266" i="1"/>
  <c r="BB266" i="1"/>
  <c r="BB279" i="1" s="1"/>
  <c r="BB293" i="1" s="1"/>
  <c r="BA266" i="1"/>
  <c r="BA279" i="1" s="1"/>
  <c r="BA293" i="1" s="1"/>
  <c r="AZ266" i="1"/>
  <c r="AZ279" i="1" s="1"/>
  <c r="AZ293" i="1" s="1"/>
  <c r="AY266" i="1"/>
  <c r="AY279" i="1" s="1"/>
  <c r="AY293" i="1" s="1"/>
  <c r="AX266" i="1"/>
  <c r="AX279" i="1" s="1"/>
  <c r="AX293" i="1" s="1"/>
  <c r="AW266" i="1"/>
  <c r="AW279" i="1" s="1"/>
  <c r="AW293" i="1" s="1"/>
  <c r="AV266" i="1"/>
  <c r="AU266" i="1"/>
  <c r="AU279" i="1" s="1"/>
  <c r="AU293" i="1" s="1"/>
  <c r="AT266" i="1"/>
  <c r="AT279" i="1" s="1"/>
  <c r="AT293" i="1" s="1"/>
  <c r="AS266" i="1"/>
  <c r="AS279" i="1" s="1"/>
  <c r="AS293" i="1" s="1"/>
  <c r="AR266" i="1"/>
  <c r="AR279" i="1" s="1"/>
  <c r="AQ266" i="1"/>
  <c r="AQ279" i="1" s="1"/>
  <c r="AQ293" i="1" s="1"/>
  <c r="AP266" i="1"/>
  <c r="AO266" i="1"/>
  <c r="AN266" i="1"/>
  <c r="AN279" i="1" s="1"/>
  <c r="AN293" i="1" s="1"/>
  <c r="AM266" i="1"/>
  <c r="AL266" i="1"/>
  <c r="AL279" i="1" s="1"/>
  <c r="AL293" i="1" s="1"/>
  <c r="AK266" i="1"/>
  <c r="AK279" i="1" s="1"/>
  <c r="AK293" i="1" s="1"/>
  <c r="AJ266" i="1"/>
  <c r="AI266" i="1"/>
  <c r="AI279" i="1" s="1"/>
  <c r="AI293" i="1" s="1"/>
  <c r="AH266" i="1"/>
  <c r="AH279" i="1" s="1"/>
  <c r="AH293" i="1" s="1"/>
  <c r="AG266" i="1"/>
  <c r="AG279" i="1" s="1"/>
  <c r="AG293" i="1" s="1"/>
  <c r="AF266" i="1"/>
  <c r="AE266" i="1"/>
  <c r="AD266" i="1"/>
  <c r="AC266" i="1"/>
  <c r="AC279" i="1" s="1"/>
  <c r="AC293" i="1" s="1"/>
  <c r="AB266" i="1"/>
  <c r="AB279" i="1" s="1"/>
  <c r="AB293" i="1" s="1"/>
  <c r="AA266" i="1"/>
  <c r="AA279" i="1" s="1"/>
  <c r="AA293" i="1" s="1"/>
  <c r="Z266" i="1"/>
  <c r="Z279" i="1" s="1"/>
  <c r="Z293" i="1" s="1"/>
  <c r="Y266" i="1"/>
  <c r="X266" i="1"/>
  <c r="W266" i="1"/>
  <c r="W279" i="1" s="1"/>
  <c r="W293" i="1" s="1"/>
  <c r="V266" i="1"/>
  <c r="V279" i="1" s="1"/>
  <c r="V293" i="1" s="1"/>
  <c r="U266" i="1"/>
  <c r="U279" i="1" s="1"/>
  <c r="U293" i="1" s="1"/>
  <c r="T266" i="1"/>
  <c r="T279" i="1" s="1"/>
  <c r="T293" i="1" s="1"/>
  <c r="S266" i="1"/>
  <c r="S279" i="1" s="1"/>
  <c r="S293" i="1" s="1"/>
  <c r="R266" i="1"/>
  <c r="R279" i="1" s="1"/>
  <c r="R293" i="1" s="1"/>
  <c r="Q266" i="1"/>
  <c r="Q279" i="1" s="1"/>
  <c r="P266" i="1"/>
  <c r="P279" i="1" s="1"/>
  <c r="P293" i="1" s="1"/>
  <c r="O266" i="1"/>
  <c r="N266" i="1"/>
  <c r="N279" i="1" s="1"/>
  <c r="N293" i="1" s="1"/>
  <c r="M266" i="1"/>
  <c r="M279" i="1" s="1"/>
  <c r="M293" i="1" s="1"/>
  <c r="L266" i="1"/>
  <c r="K266" i="1"/>
  <c r="K279" i="1" s="1"/>
  <c r="K293" i="1" s="1"/>
  <c r="J266" i="1"/>
  <c r="J279" i="1" s="1"/>
  <c r="J293" i="1" s="1"/>
  <c r="I266" i="1"/>
  <c r="I279" i="1" s="1"/>
  <c r="I293" i="1" s="1"/>
  <c r="H266" i="1"/>
  <c r="G266" i="1"/>
  <c r="F266" i="1"/>
  <c r="E266" i="1"/>
  <c r="E279" i="1" s="1"/>
  <c r="E293" i="1" s="1"/>
  <c r="D266" i="1"/>
  <c r="C266" i="1"/>
  <c r="FU265" i="1"/>
  <c r="FU278" i="1" s="1"/>
  <c r="FU292" i="1" s="1"/>
  <c r="FS265" i="1"/>
  <c r="FS278" i="1" s="1"/>
  <c r="FS292" i="1" s="1"/>
  <c r="FP265" i="1"/>
  <c r="FP278" i="1" s="1"/>
  <c r="FP292" i="1" s="1"/>
  <c r="FO265" i="1"/>
  <c r="FO278" i="1" s="1"/>
  <c r="FO292" i="1" s="1"/>
  <c r="FL265" i="1"/>
  <c r="FL278" i="1" s="1"/>
  <c r="FL292" i="1" s="1"/>
  <c r="FE265" i="1"/>
  <c r="FE278" i="1" s="1"/>
  <c r="FE292" i="1" s="1"/>
  <c r="FC265" i="1"/>
  <c r="FC278" i="1" s="1"/>
  <c r="FC292" i="1" s="1"/>
  <c r="FB265" i="1"/>
  <c r="FB278" i="1" s="1"/>
  <c r="FB292" i="1" s="1"/>
  <c r="EZ265" i="1"/>
  <c r="EY265" i="1"/>
  <c r="EY278" i="1" s="1"/>
  <c r="EY292" i="1" s="1"/>
  <c r="EW265" i="1"/>
  <c r="EO265" i="1"/>
  <c r="EO278" i="1" s="1"/>
  <c r="EO292" i="1" s="1"/>
  <c r="EN265" i="1"/>
  <c r="EN278" i="1" s="1"/>
  <c r="EN292" i="1" s="1"/>
  <c r="EM265" i="1"/>
  <c r="EM278" i="1" s="1"/>
  <c r="EM292" i="1" s="1"/>
  <c r="EJ265" i="1"/>
  <c r="EJ278" i="1" s="1"/>
  <c r="EJ292" i="1" s="1"/>
  <c r="EG265" i="1"/>
  <c r="EG278" i="1" s="1"/>
  <c r="EG292" i="1" s="1"/>
  <c r="EE265" i="1"/>
  <c r="EE278" i="1" s="1"/>
  <c r="EE292" i="1" s="1"/>
  <c r="ED265" i="1"/>
  <c r="ED278" i="1" s="1"/>
  <c r="ED292" i="1" s="1"/>
  <c r="DY265" i="1"/>
  <c r="DW265" i="1"/>
  <c r="DW278" i="1" s="1"/>
  <c r="DW292" i="1" s="1"/>
  <c r="DQ265" i="1"/>
  <c r="DQ278" i="1" s="1"/>
  <c r="DQ292" i="1" s="1"/>
  <c r="DO265" i="1"/>
  <c r="DO278" i="1" s="1"/>
  <c r="DO292" i="1" s="1"/>
  <c r="DM265" i="1"/>
  <c r="DM278" i="1" s="1"/>
  <c r="DM292" i="1" s="1"/>
  <c r="DI265" i="1"/>
  <c r="DI278" i="1" s="1"/>
  <c r="DI292" i="1" s="1"/>
  <c r="DH265" i="1"/>
  <c r="DH278" i="1" s="1"/>
  <c r="DH292" i="1" s="1"/>
  <c r="DC265" i="1"/>
  <c r="DC278" i="1" s="1"/>
  <c r="DC292" i="1" s="1"/>
  <c r="CY265" i="1"/>
  <c r="CY278" i="1" s="1"/>
  <c r="CY292" i="1" s="1"/>
  <c r="CX265" i="1"/>
  <c r="CX278" i="1" s="1"/>
  <c r="CX292" i="1" s="1"/>
  <c r="CW265" i="1"/>
  <c r="CW278" i="1" s="1"/>
  <c r="CW292" i="1" s="1"/>
  <c r="CU265" i="1"/>
  <c r="CU278" i="1" s="1"/>
  <c r="CU292" i="1" s="1"/>
  <c r="CS265" i="1"/>
  <c r="CQ265" i="1"/>
  <c r="CQ278" i="1" s="1"/>
  <c r="CQ292" i="1" s="1"/>
  <c r="CN265" i="1"/>
  <c r="CN278" i="1" s="1"/>
  <c r="CN292" i="1" s="1"/>
  <c r="CH265" i="1"/>
  <c r="CH278" i="1" s="1"/>
  <c r="CH292" i="1" s="1"/>
  <c r="CG265" i="1"/>
  <c r="CG278" i="1" s="1"/>
  <c r="CG292" i="1" s="1"/>
  <c r="CC265" i="1"/>
  <c r="CC278" i="1" s="1"/>
  <c r="CC292" i="1" s="1"/>
  <c r="BY265" i="1"/>
  <c r="BY278" i="1" s="1"/>
  <c r="BY292" i="1" s="1"/>
  <c r="BW265" i="1"/>
  <c r="BW278" i="1" s="1"/>
  <c r="BW292" i="1" s="1"/>
  <c r="BU265" i="1"/>
  <c r="BU278" i="1" s="1"/>
  <c r="BU292" i="1" s="1"/>
  <c r="BM265" i="1"/>
  <c r="BM278" i="1" s="1"/>
  <c r="BM292" i="1" s="1"/>
  <c r="BJ265" i="1"/>
  <c r="BJ278" i="1" s="1"/>
  <c r="BJ292" i="1" s="1"/>
  <c r="BI265" i="1"/>
  <c r="BI278" i="1" s="1"/>
  <c r="BI292" i="1" s="1"/>
  <c r="BC265" i="1"/>
  <c r="BC278" i="1" s="1"/>
  <c r="BC292" i="1" s="1"/>
  <c r="BA265" i="1"/>
  <c r="BA278" i="1" s="1"/>
  <c r="BA292" i="1" s="1"/>
  <c r="AW265" i="1"/>
  <c r="AW278" i="1" s="1"/>
  <c r="AW292" i="1" s="1"/>
  <c r="AV265" i="1"/>
  <c r="AV278" i="1" s="1"/>
  <c r="AV292" i="1" s="1"/>
  <c r="AT265" i="1"/>
  <c r="AN265" i="1"/>
  <c r="AN278" i="1" s="1"/>
  <c r="AN292" i="1" s="1"/>
  <c r="AM265" i="1"/>
  <c r="AM278" i="1" s="1"/>
  <c r="AM292" i="1" s="1"/>
  <c r="AL265" i="1"/>
  <c r="AL278" i="1" s="1"/>
  <c r="AL292" i="1" s="1"/>
  <c r="AJ265" i="1"/>
  <c r="AJ278" i="1" s="1"/>
  <c r="AJ292" i="1" s="1"/>
  <c r="AG265" i="1"/>
  <c r="AE265" i="1"/>
  <c r="AE278" i="1" s="1"/>
  <c r="AE292" i="1" s="1"/>
  <c r="Y265" i="1"/>
  <c r="Y278" i="1" s="1"/>
  <c r="Y292" i="1" s="1"/>
  <c r="X265" i="1"/>
  <c r="X278" i="1" s="1"/>
  <c r="X292" i="1" s="1"/>
  <c r="V265" i="1"/>
  <c r="V278" i="1" s="1"/>
  <c r="V292" i="1" s="1"/>
  <c r="Q265" i="1"/>
  <c r="Q278" i="1" s="1"/>
  <c r="Q292" i="1" s="1"/>
  <c r="O265" i="1"/>
  <c r="O278" i="1" s="1"/>
  <c r="O292" i="1" s="1"/>
  <c r="I265" i="1"/>
  <c r="I278" i="1" s="1"/>
  <c r="I292" i="1" s="1"/>
  <c r="G265" i="1"/>
  <c r="GC264" i="1"/>
  <c r="FX260" i="1"/>
  <c r="FW260" i="1"/>
  <c r="FV260" i="1"/>
  <c r="FU260" i="1"/>
  <c r="FU301" i="1" s="1"/>
  <c r="FT260" i="1"/>
  <c r="FT301" i="1" s="1"/>
  <c r="FS260" i="1"/>
  <c r="FS301" i="1" s="1"/>
  <c r="FR260" i="1"/>
  <c r="FQ260" i="1"/>
  <c r="FQ301" i="1" s="1"/>
  <c r="FP260" i="1"/>
  <c r="FO260" i="1"/>
  <c r="FN260" i="1"/>
  <c r="FM260" i="1"/>
  <c r="FM301" i="1" s="1"/>
  <c r="FL260" i="1"/>
  <c r="FL301" i="1" s="1"/>
  <c r="FK260" i="1"/>
  <c r="FJ260" i="1"/>
  <c r="FJ301" i="1" s="1"/>
  <c r="FI260" i="1"/>
  <c r="FI301" i="1" s="1"/>
  <c r="FH260" i="1"/>
  <c r="FG260" i="1"/>
  <c r="FF260" i="1"/>
  <c r="FE260" i="1"/>
  <c r="FE301" i="1" s="1"/>
  <c r="FD260" i="1"/>
  <c r="FC260" i="1"/>
  <c r="FB260" i="1"/>
  <c r="FA260" i="1"/>
  <c r="FA301" i="1" s="1"/>
  <c r="EZ260" i="1"/>
  <c r="EY260" i="1"/>
  <c r="EX260" i="1"/>
  <c r="EW260" i="1"/>
  <c r="EW301" i="1" s="1"/>
  <c r="EV260" i="1"/>
  <c r="EV301" i="1" s="1"/>
  <c r="EU260" i="1"/>
  <c r="ET260" i="1"/>
  <c r="ES260" i="1"/>
  <c r="ES301" i="1" s="1"/>
  <c r="ER260" i="1"/>
  <c r="EQ260" i="1"/>
  <c r="EP260" i="1"/>
  <c r="EO260" i="1"/>
  <c r="EO301" i="1" s="1"/>
  <c r="EN260" i="1"/>
  <c r="EN301" i="1" s="1"/>
  <c r="EM260" i="1"/>
  <c r="EL260" i="1"/>
  <c r="EK260" i="1"/>
  <c r="EK301" i="1" s="1"/>
  <c r="EJ260" i="1"/>
  <c r="EI260" i="1"/>
  <c r="EH260" i="1"/>
  <c r="EG260" i="1"/>
  <c r="EG301" i="1" s="1"/>
  <c r="EF260" i="1"/>
  <c r="EE260" i="1"/>
  <c r="EE301" i="1" s="1"/>
  <c r="ED260" i="1"/>
  <c r="EC260" i="1"/>
  <c r="EB260" i="1"/>
  <c r="EA260" i="1"/>
  <c r="DZ260" i="1"/>
  <c r="DY260" i="1"/>
  <c r="DY301" i="1" s="1"/>
  <c r="DX260" i="1"/>
  <c r="DX301" i="1" s="1"/>
  <c r="DW260" i="1"/>
  <c r="DV260" i="1"/>
  <c r="DU260" i="1"/>
  <c r="DU301" i="1" s="1"/>
  <c r="DT260" i="1"/>
  <c r="DS260" i="1"/>
  <c r="DR260" i="1"/>
  <c r="DQ260" i="1"/>
  <c r="DQ301" i="1" s="1"/>
  <c r="DP260" i="1"/>
  <c r="DP301" i="1" s="1"/>
  <c r="DO260" i="1"/>
  <c r="DO301" i="1" s="1"/>
  <c r="DN260" i="1"/>
  <c r="DN301" i="1" s="1"/>
  <c r="DM260" i="1"/>
  <c r="DM301" i="1" s="1"/>
  <c r="DL260" i="1"/>
  <c r="DK260" i="1"/>
  <c r="DJ260" i="1"/>
  <c r="DJ269" i="1" s="1"/>
  <c r="DI260" i="1"/>
  <c r="DI301" i="1" s="1"/>
  <c r="DH260" i="1"/>
  <c r="DH301" i="1" s="1"/>
  <c r="DG260" i="1"/>
  <c r="DF260" i="1"/>
  <c r="DE260" i="1"/>
  <c r="DE301" i="1" s="1"/>
  <c r="DD260" i="1"/>
  <c r="DC260" i="1"/>
  <c r="DB260" i="1"/>
  <c r="DA260" i="1"/>
  <c r="DA301" i="1" s="1"/>
  <c r="CZ260" i="1"/>
  <c r="CY260" i="1"/>
  <c r="CX260" i="1"/>
  <c r="CW260" i="1"/>
  <c r="CW301" i="1" s="1"/>
  <c r="CV260" i="1"/>
  <c r="CU260" i="1"/>
  <c r="CT260" i="1"/>
  <c r="CS260" i="1"/>
  <c r="CS301" i="1" s="1"/>
  <c r="CR260" i="1"/>
  <c r="CQ260" i="1"/>
  <c r="CP260" i="1"/>
  <c r="CP301" i="1" s="1"/>
  <c r="CO260" i="1"/>
  <c r="CO301" i="1" s="1"/>
  <c r="CN260" i="1"/>
  <c r="CM260" i="1"/>
  <c r="CL260" i="1"/>
  <c r="CL269" i="1" s="1"/>
  <c r="CK260" i="1"/>
  <c r="CK301" i="1" s="1"/>
  <c r="CJ260" i="1"/>
  <c r="CI260" i="1"/>
  <c r="CH260" i="1"/>
  <c r="CH301" i="1" s="1"/>
  <c r="CG260" i="1"/>
  <c r="CG301" i="1" s="1"/>
  <c r="CF260" i="1"/>
  <c r="CE260" i="1"/>
  <c r="CD260" i="1"/>
  <c r="CC260" i="1"/>
  <c r="CC301" i="1" s="1"/>
  <c r="CB260" i="1"/>
  <c r="CB269" i="1" s="1"/>
  <c r="CA260" i="1"/>
  <c r="BZ260" i="1"/>
  <c r="BZ301" i="1" s="1"/>
  <c r="BY260" i="1"/>
  <c r="BY301" i="1" s="1"/>
  <c r="BX260" i="1"/>
  <c r="BW260" i="1"/>
  <c r="BV260" i="1"/>
  <c r="BV301" i="1" s="1"/>
  <c r="BU260" i="1"/>
  <c r="BT260" i="1"/>
  <c r="BS260" i="1"/>
  <c r="BR260" i="1"/>
  <c r="BQ260" i="1"/>
  <c r="BQ301" i="1" s="1"/>
  <c r="BP260" i="1"/>
  <c r="BO260" i="1"/>
  <c r="BN260" i="1"/>
  <c r="BN301" i="1" s="1"/>
  <c r="BM260" i="1"/>
  <c r="BM301" i="1" s="1"/>
  <c r="BL260" i="1"/>
  <c r="BK260" i="1"/>
  <c r="BJ260" i="1"/>
  <c r="BJ301" i="1" s="1"/>
  <c r="BI260" i="1"/>
  <c r="BI301" i="1" s="1"/>
  <c r="BH260" i="1"/>
  <c r="BG260" i="1"/>
  <c r="BF260" i="1"/>
  <c r="BF301" i="1" s="1"/>
  <c r="BE260" i="1"/>
  <c r="BE301" i="1" s="1"/>
  <c r="BD260" i="1"/>
  <c r="BC260" i="1"/>
  <c r="BC301" i="1" s="1"/>
  <c r="BB260" i="1"/>
  <c r="BA260" i="1"/>
  <c r="BA301" i="1" s="1"/>
  <c r="AZ260" i="1"/>
  <c r="AY260" i="1"/>
  <c r="AX260" i="1"/>
  <c r="AW260" i="1"/>
  <c r="AW301" i="1" s="1"/>
  <c r="AV260" i="1"/>
  <c r="AU260" i="1"/>
  <c r="AT260" i="1"/>
  <c r="AS260" i="1"/>
  <c r="AS301" i="1" s="1"/>
  <c r="AR260" i="1"/>
  <c r="AQ260" i="1"/>
  <c r="AP260" i="1"/>
  <c r="AP301" i="1" s="1"/>
  <c r="AO260" i="1"/>
  <c r="AO301" i="1" s="1"/>
  <c r="AN260" i="1"/>
  <c r="AM260" i="1"/>
  <c r="AL260" i="1"/>
  <c r="AK260" i="1"/>
  <c r="AK301" i="1" s="1"/>
  <c r="AJ260" i="1"/>
  <c r="AI260" i="1"/>
  <c r="AH260" i="1"/>
  <c r="AH301" i="1" s="1"/>
  <c r="AG260" i="1"/>
  <c r="AG301" i="1" s="1"/>
  <c r="AF260" i="1"/>
  <c r="AE260" i="1"/>
  <c r="AD260" i="1"/>
  <c r="AC260" i="1"/>
  <c r="AC301" i="1" s="1"/>
  <c r="AB260" i="1"/>
  <c r="AA260" i="1"/>
  <c r="Z260" i="1"/>
  <c r="Z301" i="1" s="1"/>
  <c r="Y260" i="1"/>
  <c r="Y301" i="1" s="1"/>
  <c r="X260" i="1"/>
  <c r="W260" i="1"/>
  <c r="W301" i="1" s="1"/>
  <c r="V260" i="1"/>
  <c r="V301" i="1" s="1"/>
  <c r="U260" i="1"/>
  <c r="U301" i="1" s="1"/>
  <c r="T260" i="1"/>
  <c r="S260" i="1"/>
  <c r="R260" i="1"/>
  <c r="Q260" i="1"/>
  <c r="Q301" i="1" s="1"/>
  <c r="P260" i="1"/>
  <c r="O260" i="1"/>
  <c r="N260" i="1"/>
  <c r="M260" i="1"/>
  <c r="M301" i="1" s="1"/>
  <c r="L260" i="1"/>
  <c r="K260" i="1"/>
  <c r="J260" i="1"/>
  <c r="I260" i="1"/>
  <c r="H260" i="1"/>
  <c r="G260" i="1"/>
  <c r="F260" i="1"/>
  <c r="E260" i="1"/>
  <c r="E301" i="1" s="1"/>
  <c r="D260" i="1"/>
  <c r="C260" i="1"/>
  <c r="FX249" i="1"/>
  <c r="FW249" i="1"/>
  <c r="FV249" i="1"/>
  <c r="FU249" i="1"/>
  <c r="FU300" i="1" s="1"/>
  <c r="FU308" i="1" s="1"/>
  <c r="FT249" i="1"/>
  <c r="FS249" i="1"/>
  <c r="FS300" i="1" s="1"/>
  <c r="FR249" i="1"/>
  <c r="FR300" i="1" s="1"/>
  <c r="FQ249" i="1"/>
  <c r="FP249" i="1"/>
  <c r="FP300" i="1" s="1"/>
  <c r="FO249" i="1"/>
  <c r="FO300" i="1" s="1"/>
  <c r="FN249" i="1"/>
  <c r="FM249" i="1"/>
  <c r="FL249" i="1"/>
  <c r="FL300" i="1" s="1"/>
  <c r="FL308" i="1" s="1"/>
  <c r="FK249" i="1"/>
  <c r="FJ249" i="1"/>
  <c r="FJ300" i="1" s="1"/>
  <c r="FJ308" i="1" s="1"/>
  <c r="FI249" i="1"/>
  <c r="FI300" i="1" s="1"/>
  <c r="FI308" i="1" s="1"/>
  <c r="FH249" i="1"/>
  <c r="FG249" i="1"/>
  <c r="FF249" i="1"/>
  <c r="FE249" i="1"/>
  <c r="FE300" i="1" s="1"/>
  <c r="FE308" i="1" s="1"/>
  <c r="FD249" i="1"/>
  <c r="FC249" i="1"/>
  <c r="FC300" i="1" s="1"/>
  <c r="FB249" i="1"/>
  <c r="FB300" i="1" s="1"/>
  <c r="FA249" i="1"/>
  <c r="EZ249" i="1"/>
  <c r="EZ300" i="1" s="1"/>
  <c r="EY249" i="1"/>
  <c r="EY300" i="1" s="1"/>
  <c r="EX249" i="1"/>
  <c r="EW249" i="1"/>
  <c r="EW300" i="1" s="1"/>
  <c r="EW308" i="1" s="1"/>
  <c r="EV249" i="1"/>
  <c r="EU249" i="1"/>
  <c r="ET249" i="1"/>
  <c r="ET300" i="1" s="1"/>
  <c r="ES249" i="1"/>
  <c r="ES300" i="1" s="1"/>
  <c r="ES308" i="1" s="1"/>
  <c r="ER249" i="1"/>
  <c r="ER300" i="1" s="1"/>
  <c r="EQ249" i="1"/>
  <c r="EP249" i="1"/>
  <c r="EO249" i="1"/>
  <c r="EO300" i="1" s="1"/>
  <c r="EO308" i="1" s="1"/>
  <c r="EN249" i="1"/>
  <c r="EN300" i="1" s="1"/>
  <c r="EN308" i="1" s="1"/>
  <c r="EM249" i="1"/>
  <c r="EM300" i="1" s="1"/>
  <c r="EL249" i="1"/>
  <c r="EK249" i="1"/>
  <c r="EJ249" i="1"/>
  <c r="EJ300" i="1" s="1"/>
  <c r="EI249" i="1"/>
  <c r="EI300" i="1" s="1"/>
  <c r="EH249" i="1"/>
  <c r="EG249" i="1"/>
  <c r="EG300" i="1" s="1"/>
  <c r="EG308" i="1" s="1"/>
  <c r="EF249" i="1"/>
  <c r="EE249" i="1"/>
  <c r="EE300" i="1" s="1"/>
  <c r="ED249" i="1"/>
  <c r="ED300" i="1" s="1"/>
  <c r="EC249" i="1"/>
  <c r="EB249" i="1"/>
  <c r="EA249" i="1"/>
  <c r="DZ249" i="1"/>
  <c r="DY249" i="1"/>
  <c r="DY300" i="1" s="1"/>
  <c r="DY308" i="1" s="1"/>
  <c r="DX249" i="1"/>
  <c r="DX300" i="1" s="1"/>
  <c r="DX308" i="1" s="1"/>
  <c r="DW249" i="1"/>
  <c r="DW300" i="1" s="1"/>
  <c r="DV249" i="1"/>
  <c r="DU249" i="1"/>
  <c r="DU265" i="1" s="1"/>
  <c r="DU278" i="1" s="1"/>
  <c r="DU292" i="1" s="1"/>
  <c r="DT249" i="1"/>
  <c r="DS249" i="1"/>
  <c r="DS300" i="1" s="1"/>
  <c r="DR249" i="1"/>
  <c r="DQ249" i="1"/>
  <c r="DQ300" i="1" s="1"/>
  <c r="DQ308" i="1" s="1"/>
  <c r="DP249" i="1"/>
  <c r="DO249" i="1"/>
  <c r="DO300" i="1" s="1"/>
  <c r="DN249" i="1"/>
  <c r="DN300" i="1" s="1"/>
  <c r="DN308" i="1" s="1"/>
  <c r="DM249" i="1"/>
  <c r="DM300" i="1" s="1"/>
  <c r="DM308" i="1" s="1"/>
  <c r="DL249" i="1"/>
  <c r="DK249" i="1"/>
  <c r="DJ249" i="1"/>
  <c r="DI249" i="1"/>
  <c r="DI300" i="1" s="1"/>
  <c r="DI308" i="1" s="1"/>
  <c r="DH249" i="1"/>
  <c r="DH300" i="1" s="1"/>
  <c r="DH308" i="1" s="1"/>
  <c r="DG249" i="1"/>
  <c r="DG300" i="1" s="1"/>
  <c r="DF249" i="1"/>
  <c r="DE249" i="1"/>
  <c r="DE300" i="1" s="1"/>
  <c r="DE308" i="1" s="1"/>
  <c r="DD249" i="1"/>
  <c r="DC249" i="1"/>
  <c r="DC300" i="1" s="1"/>
  <c r="DB249" i="1"/>
  <c r="DA249" i="1"/>
  <c r="CZ249" i="1"/>
  <c r="CY249" i="1"/>
  <c r="CY300" i="1" s="1"/>
  <c r="CX249" i="1"/>
  <c r="CX300" i="1" s="1"/>
  <c r="CW249" i="1"/>
  <c r="CW300" i="1" s="1"/>
  <c r="CW308" i="1" s="1"/>
  <c r="CV249" i="1"/>
  <c r="CU249" i="1"/>
  <c r="CU300" i="1" s="1"/>
  <c r="CT249" i="1"/>
  <c r="CS249" i="1"/>
  <c r="CS300" i="1" s="1"/>
  <c r="CS308" i="1" s="1"/>
  <c r="CR249" i="1"/>
  <c r="CQ249" i="1"/>
  <c r="CQ300" i="1" s="1"/>
  <c r="CP249" i="1"/>
  <c r="CO249" i="1"/>
  <c r="CO300" i="1" s="1"/>
  <c r="CN249" i="1"/>
  <c r="CM249" i="1"/>
  <c r="CM300" i="1" s="1"/>
  <c r="CL249" i="1"/>
  <c r="CK249" i="1"/>
  <c r="CK300" i="1" s="1"/>
  <c r="CK308" i="1" s="1"/>
  <c r="CJ249" i="1"/>
  <c r="CI249" i="1"/>
  <c r="CH249" i="1"/>
  <c r="CH300" i="1" s="1"/>
  <c r="CH308" i="1" s="1"/>
  <c r="CG249" i="1"/>
  <c r="CG300" i="1" s="1"/>
  <c r="CG308" i="1" s="1"/>
  <c r="CF249" i="1"/>
  <c r="CE249" i="1"/>
  <c r="CD249" i="1"/>
  <c r="CC249" i="1"/>
  <c r="CC300" i="1" s="1"/>
  <c r="CC308" i="1" s="1"/>
  <c r="CB249" i="1"/>
  <c r="CA249" i="1"/>
  <c r="BZ249" i="1"/>
  <c r="BY249" i="1"/>
  <c r="BY300" i="1" s="1"/>
  <c r="BY308" i="1" s="1"/>
  <c r="BX249" i="1"/>
  <c r="BW249" i="1"/>
  <c r="BW300" i="1" s="1"/>
  <c r="BV249" i="1"/>
  <c r="BU249" i="1"/>
  <c r="BU300" i="1" s="1"/>
  <c r="BT249" i="1"/>
  <c r="BT300" i="1" s="1"/>
  <c r="BS249" i="1"/>
  <c r="BS300" i="1" s="1"/>
  <c r="BR249" i="1"/>
  <c r="BR300" i="1" s="1"/>
  <c r="BQ249" i="1"/>
  <c r="BP249" i="1"/>
  <c r="BO249" i="1"/>
  <c r="BN249" i="1"/>
  <c r="BM249" i="1"/>
  <c r="BM300" i="1" s="1"/>
  <c r="BM308" i="1" s="1"/>
  <c r="BL249" i="1"/>
  <c r="BK249" i="1"/>
  <c r="BJ249" i="1"/>
  <c r="BJ300" i="1" s="1"/>
  <c r="BJ308" i="1" s="1"/>
  <c r="BI249" i="1"/>
  <c r="BI300" i="1" s="1"/>
  <c r="BI308" i="1" s="1"/>
  <c r="BH249" i="1"/>
  <c r="BG249" i="1"/>
  <c r="BF249" i="1"/>
  <c r="BE249" i="1"/>
  <c r="BE300" i="1" s="1"/>
  <c r="BE308" i="1" s="1"/>
  <c r="BD249" i="1"/>
  <c r="BC249" i="1"/>
  <c r="BC300" i="1" s="1"/>
  <c r="BB249" i="1"/>
  <c r="BB300" i="1" s="1"/>
  <c r="BA249" i="1"/>
  <c r="BA300" i="1" s="1"/>
  <c r="BA308" i="1" s="1"/>
  <c r="AZ249" i="1"/>
  <c r="AY249" i="1"/>
  <c r="AX249" i="1"/>
  <c r="AW249" i="1"/>
  <c r="AW300" i="1" s="1"/>
  <c r="AW308" i="1" s="1"/>
  <c r="AV249" i="1"/>
  <c r="AU249" i="1"/>
  <c r="AT249" i="1"/>
  <c r="AT300" i="1" s="1"/>
  <c r="AS249" i="1"/>
  <c r="AR249" i="1"/>
  <c r="AQ249" i="1"/>
  <c r="AP249" i="1"/>
  <c r="AO249" i="1"/>
  <c r="AN249" i="1"/>
  <c r="AM249" i="1"/>
  <c r="AM300" i="1" s="1"/>
  <c r="AL249" i="1"/>
  <c r="AL300" i="1" s="1"/>
  <c r="AK249" i="1"/>
  <c r="AJ249" i="1"/>
  <c r="AJ300" i="1" s="1"/>
  <c r="AI249" i="1"/>
  <c r="AH249" i="1"/>
  <c r="AG249" i="1"/>
  <c r="AG300" i="1" s="1"/>
  <c r="AG308" i="1" s="1"/>
  <c r="AF249" i="1"/>
  <c r="AE249" i="1"/>
  <c r="AE300" i="1" s="1"/>
  <c r="AD249" i="1"/>
  <c r="AD300" i="1" s="1"/>
  <c r="AC249" i="1"/>
  <c r="AB249" i="1"/>
  <c r="AA249" i="1"/>
  <c r="Z249" i="1"/>
  <c r="Y249" i="1"/>
  <c r="Y300" i="1" s="1"/>
  <c r="Y308" i="1" s="1"/>
  <c r="X249" i="1"/>
  <c r="X300" i="1" s="1"/>
  <c r="W249" i="1"/>
  <c r="V249" i="1"/>
  <c r="V300" i="1" s="1"/>
  <c r="V308" i="1" s="1"/>
  <c r="U249" i="1"/>
  <c r="T249" i="1"/>
  <c r="S249" i="1"/>
  <c r="R249" i="1"/>
  <c r="Q249" i="1"/>
  <c r="Q300" i="1" s="1"/>
  <c r="Q308" i="1" s="1"/>
  <c r="P249" i="1"/>
  <c r="O249" i="1"/>
  <c r="O300" i="1" s="1"/>
  <c r="N249" i="1"/>
  <c r="M249" i="1"/>
  <c r="L249" i="1"/>
  <c r="L300" i="1" s="1"/>
  <c r="K249" i="1"/>
  <c r="J249" i="1"/>
  <c r="I249" i="1"/>
  <c r="I300" i="1" s="1"/>
  <c r="H249" i="1"/>
  <c r="G249" i="1"/>
  <c r="G300" i="1" s="1"/>
  <c r="F249" i="1"/>
  <c r="E249" i="1"/>
  <c r="D249" i="1"/>
  <c r="C249" i="1"/>
  <c r="FX238" i="1"/>
  <c r="FW238" i="1"/>
  <c r="FV238" i="1"/>
  <c r="FU238" i="1"/>
  <c r="FT238" i="1"/>
  <c r="FS238" i="1"/>
  <c r="FR238" i="1"/>
  <c r="FQ238" i="1"/>
  <c r="FP238" i="1"/>
  <c r="FO238" i="1"/>
  <c r="FN238" i="1"/>
  <c r="FM238" i="1"/>
  <c r="FL238" i="1"/>
  <c r="FK238" i="1"/>
  <c r="FJ238" i="1"/>
  <c r="FI238" i="1"/>
  <c r="FH238" i="1"/>
  <c r="FG238" i="1"/>
  <c r="FF238" i="1"/>
  <c r="FE238" i="1"/>
  <c r="FD238" i="1"/>
  <c r="FC238" i="1"/>
  <c r="FB238" i="1"/>
  <c r="FA238" i="1"/>
  <c r="EZ238" i="1"/>
  <c r="EY238" i="1"/>
  <c r="EX238" i="1"/>
  <c r="EW238" i="1"/>
  <c r="EV238" i="1"/>
  <c r="EU238" i="1"/>
  <c r="ET238" i="1"/>
  <c r="ES238" i="1"/>
  <c r="ER238" i="1"/>
  <c r="EQ238" i="1"/>
  <c r="EP238" i="1"/>
  <c r="EO238" i="1"/>
  <c r="EN238" i="1"/>
  <c r="EM238" i="1"/>
  <c r="EL238" i="1"/>
  <c r="EK238" i="1"/>
  <c r="EJ238" i="1"/>
  <c r="EI238" i="1"/>
  <c r="EH238" i="1"/>
  <c r="EG238" i="1"/>
  <c r="EF238" i="1"/>
  <c r="EE238" i="1"/>
  <c r="ED238" i="1"/>
  <c r="EC238" i="1"/>
  <c r="EB238" i="1"/>
  <c r="EA238" i="1"/>
  <c r="DZ238" i="1"/>
  <c r="DY238" i="1"/>
  <c r="DX238" i="1"/>
  <c r="DW238" i="1"/>
  <c r="DV238" i="1"/>
  <c r="DU238" i="1"/>
  <c r="DT238" i="1"/>
  <c r="DS238" i="1"/>
  <c r="DR238" i="1"/>
  <c r="DQ238" i="1"/>
  <c r="DP238" i="1"/>
  <c r="DO238" i="1"/>
  <c r="DM238" i="1"/>
  <c r="DL238" i="1"/>
  <c r="DK238" i="1"/>
  <c r="DJ238" i="1"/>
  <c r="DI238" i="1"/>
  <c r="DH238" i="1"/>
  <c r="DG238" i="1"/>
  <c r="DF238" i="1"/>
  <c r="DE238" i="1"/>
  <c r="DD238" i="1"/>
  <c r="DC238" i="1"/>
  <c r="DB238" i="1"/>
  <c r="DA238" i="1"/>
  <c r="CZ238" i="1"/>
  <c r="CY238" i="1"/>
  <c r="CX238" i="1"/>
  <c r="CW238" i="1"/>
  <c r="CV238" i="1"/>
  <c r="CU238" i="1"/>
  <c r="CT238" i="1"/>
  <c r="CS238" i="1"/>
  <c r="CR238" i="1"/>
  <c r="CQ238" i="1"/>
  <c r="CP238" i="1"/>
  <c r="CO238" i="1"/>
  <c r="CN238" i="1"/>
  <c r="CM238" i="1"/>
  <c r="CL238" i="1"/>
  <c r="CK238" i="1"/>
  <c r="CJ238" i="1"/>
  <c r="CI238" i="1"/>
  <c r="CH238" i="1"/>
  <c r="CG238" i="1"/>
  <c r="CF238" i="1"/>
  <c r="CE238" i="1"/>
  <c r="CD238" i="1"/>
  <c r="CC238" i="1"/>
  <c r="CB238" i="1"/>
  <c r="CA238" i="1"/>
  <c r="BZ238" i="1"/>
  <c r="BY238" i="1"/>
  <c r="BX238" i="1"/>
  <c r="BW238" i="1"/>
  <c r="BV238" i="1"/>
  <c r="BU238" i="1"/>
  <c r="BT238" i="1"/>
  <c r="BS238" i="1"/>
  <c r="BR238" i="1"/>
  <c r="BQ238" i="1"/>
  <c r="BP238" i="1"/>
  <c r="BO238" i="1"/>
  <c r="BN238" i="1"/>
  <c r="BM238" i="1"/>
  <c r="BL238" i="1"/>
  <c r="BK238" i="1"/>
  <c r="BJ238" i="1"/>
  <c r="BI238" i="1"/>
  <c r="BH238" i="1"/>
  <c r="BG238" i="1"/>
  <c r="BF238" i="1"/>
  <c r="BE238" i="1"/>
  <c r="BD238" i="1"/>
  <c r="BC238" i="1"/>
  <c r="BB238" i="1"/>
  <c r="BA238" i="1"/>
  <c r="AZ238" i="1"/>
  <c r="AY238" i="1"/>
  <c r="AX238" i="1"/>
  <c r="AW238" i="1"/>
  <c r="AV238" i="1"/>
  <c r="AU238" i="1"/>
  <c r="AT238" i="1"/>
  <c r="AS238" i="1"/>
  <c r="AR238" i="1"/>
  <c r="AQ238" i="1"/>
  <c r="AP238" i="1"/>
  <c r="AO238" i="1"/>
  <c r="AN238" i="1"/>
  <c r="AM238" i="1"/>
  <c r="AL238" i="1"/>
  <c r="AK238" i="1"/>
  <c r="AJ238" i="1"/>
  <c r="AI238" i="1"/>
  <c r="AH238" i="1"/>
  <c r="AG238" i="1"/>
  <c r="AF238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FZ220" i="1"/>
  <c r="FZ210" i="1"/>
  <c r="DR195" i="1"/>
  <c r="FX194" i="1"/>
  <c r="FW194" i="1"/>
  <c r="FV194" i="1"/>
  <c r="FU194" i="1"/>
  <c r="FT194" i="1"/>
  <c r="FS194" i="1"/>
  <c r="FR194" i="1"/>
  <c r="FQ194" i="1"/>
  <c r="FP194" i="1"/>
  <c r="FO194" i="1"/>
  <c r="FN194" i="1"/>
  <c r="FM194" i="1"/>
  <c r="FL194" i="1"/>
  <c r="FK194" i="1"/>
  <c r="FJ194" i="1"/>
  <c r="FI194" i="1"/>
  <c r="FH194" i="1"/>
  <c r="FG194" i="1"/>
  <c r="FF194" i="1"/>
  <c r="FE194" i="1"/>
  <c r="FD194" i="1"/>
  <c r="FC194" i="1"/>
  <c r="FB194" i="1"/>
  <c r="FA194" i="1"/>
  <c r="EZ194" i="1"/>
  <c r="EY194" i="1"/>
  <c r="EX194" i="1"/>
  <c r="EW194" i="1"/>
  <c r="EV194" i="1"/>
  <c r="EU194" i="1"/>
  <c r="ET194" i="1"/>
  <c r="ES194" i="1"/>
  <c r="ER194" i="1"/>
  <c r="EQ194" i="1"/>
  <c r="EP194" i="1"/>
  <c r="EO194" i="1"/>
  <c r="EN194" i="1"/>
  <c r="EM194" i="1"/>
  <c r="EL194" i="1"/>
  <c r="EK194" i="1"/>
  <c r="EJ194" i="1"/>
  <c r="EI194" i="1"/>
  <c r="EH194" i="1"/>
  <c r="EG194" i="1"/>
  <c r="EF194" i="1"/>
  <c r="EE194" i="1"/>
  <c r="ED194" i="1"/>
  <c r="EC194" i="1"/>
  <c r="EB194" i="1"/>
  <c r="EA194" i="1"/>
  <c r="DZ194" i="1"/>
  <c r="DY194" i="1"/>
  <c r="DX194" i="1"/>
  <c r="DW194" i="1"/>
  <c r="DV194" i="1"/>
  <c r="DU194" i="1"/>
  <c r="DT194" i="1"/>
  <c r="DS194" i="1"/>
  <c r="DR194" i="1"/>
  <c r="DQ194" i="1"/>
  <c r="DP194" i="1"/>
  <c r="DO194" i="1"/>
  <c r="DN194" i="1"/>
  <c r="DM194" i="1"/>
  <c r="DL194" i="1"/>
  <c r="DK194" i="1"/>
  <c r="DJ194" i="1"/>
  <c r="DI194" i="1"/>
  <c r="DH194" i="1"/>
  <c r="DG194" i="1"/>
  <c r="DF194" i="1"/>
  <c r="DE194" i="1"/>
  <c r="DD194" i="1"/>
  <c r="DC194" i="1"/>
  <c r="DB194" i="1"/>
  <c r="DA194" i="1"/>
  <c r="CZ194" i="1"/>
  <c r="CY194" i="1"/>
  <c r="CX194" i="1"/>
  <c r="CW194" i="1"/>
  <c r="CV194" i="1"/>
  <c r="CU194" i="1"/>
  <c r="CT194" i="1"/>
  <c r="CS194" i="1"/>
  <c r="CR194" i="1"/>
  <c r="CQ194" i="1"/>
  <c r="CP194" i="1"/>
  <c r="CO194" i="1"/>
  <c r="CN194" i="1"/>
  <c r="CM194" i="1"/>
  <c r="CL194" i="1"/>
  <c r="CK194" i="1"/>
  <c r="CJ194" i="1"/>
  <c r="CI194" i="1"/>
  <c r="CH194" i="1"/>
  <c r="CG194" i="1"/>
  <c r="CF194" i="1"/>
  <c r="CE194" i="1"/>
  <c r="CD194" i="1"/>
  <c r="CC194" i="1"/>
  <c r="CB194" i="1"/>
  <c r="CA194" i="1"/>
  <c r="BZ194" i="1"/>
  <c r="BY194" i="1"/>
  <c r="BX194" i="1"/>
  <c r="BW194" i="1"/>
  <c r="BV194" i="1"/>
  <c r="BU194" i="1"/>
  <c r="BT194" i="1"/>
  <c r="BS194" i="1"/>
  <c r="BR194" i="1"/>
  <c r="BQ194" i="1"/>
  <c r="BP194" i="1"/>
  <c r="BO194" i="1"/>
  <c r="BN194" i="1"/>
  <c r="BM194" i="1"/>
  <c r="BL194" i="1"/>
  <c r="BK194" i="1"/>
  <c r="BJ194" i="1"/>
  <c r="BI194" i="1"/>
  <c r="BH194" i="1"/>
  <c r="BG194" i="1"/>
  <c r="BF194" i="1"/>
  <c r="BE194" i="1"/>
  <c r="BD194" i="1"/>
  <c r="BC194" i="1"/>
  <c r="BB194" i="1"/>
  <c r="BA194" i="1"/>
  <c r="AZ194" i="1"/>
  <c r="AY194" i="1"/>
  <c r="AX194" i="1"/>
  <c r="AW194" i="1"/>
  <c r="AV194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X193" i="1"/>
  <c r="FX192" i="1"/>
  <c r="FW192" i="1"/>
  <c r="FV192" i="1"/>
  <c r="FU192" i="1"/>
  <c r="FT192" i="1"/>
  <c r="FS192" i="1"/>
  <c r="FR192" i="1"/>
  <c r="FQ192" i="1"/>
  <c r="FP192" i="1"/>
  <c r="FO192" i="1"/>
  <c r="FN192" i="1"/>
  <c r="FM192" i="1"/>
  <c r="FL192" i="1"/>
  <c r="FK192" i="1"/>
  <c r="FJ192" i="1"/>
  <c r="FI192" i="1"/>
  <c r="FH192" i="1"/>
  <c r="FG192" i="1"/>
  <c r="FF192" i="1"/>
  <c r="FE192" i="1"/>
  <c r="FD192" i="1"/>
  <c r="FC192" i="1"/>
  <c r="FB192" i="1"/>
  <c r="FA192" i="1"/>
  <c r="EZ192" i="1"/>
  <c r="EY192" i="1"/>
  <c r="EX192" i="1"/>
  <c r="EW192" i="1"/>
  <c r="EV192" i="1"/>
  <c r="EU192" i="1"/>
  <c r="ET192" i="1"/>
  <c r="ES192" i="1"/>
  <c r="ER192" i="1"/>
  <c r="EQ192" i="1"/>
  <c r="EP192" i="1"/>
  <c r="EO192" i="1"/>
  <c r="EN192" i="1"/>
  <c r="EM192" i="1"/>
  <c r="EL192" i="1"/>
  <c r="EK192" i="1"/>
  <c r="EJ192" i="1"/>
  <c r="EI192" i="1"/>
  <c r="EH192" i="1"/>
  <c r="EG192" i="1"/>
  <c r="EF192" i="1"/>
  <c r="EE192" i="1"/>
  <c r="ED192" i="1"/>
  <c r="EC192" i="1"/>
  <c r="EB192" i="1"/>
  <c r="EA192" i="1"/>
  <c r="DZ192" i="1"/>
  <c r="DY192" i="1"/>
  <c r="DX192" i="1"/>
  <c r="DW192" i="1"/>
  <c r="DV192" i="1"/>
  <c r="DU192" i="1"/>
  <c r="DT192" i="1"/>
  <c r="DS192" i="1"/>
  <c r="DR192" i="1"/>
  <c r="DQ192" i="1"/>
  <c r="DP192" i="1"/>
  <c r="DO192" i="1"/>
  <c r="DN192" i="1"/>
  <c r="DM192" i="1"/>
  <c r="DL192" i="1"/>
  <c r="DK192" i="1"/>
  <c r="DJ192" i="1"/>
  <c r="DI192" i="1"/>
  <c r="DH192" i="1"/>
  <c r="DG192" i="1"/>
  <c r="DF192" i="1"/>
  <c r="DE192" i="1"/>
  <c r="DD192" i="1"/>
  <c r="DC192" i="1"/>
  <c r="DB192" i="1"/>
  <c r="DA192" i="1"/>
  <c r="CZ192" i="1"/>
  <c r="CY192" i="1"/>
  <c r="CX192" i="1"/>
  <c r="CW192" i="1"/>
  <c r="CV192" i="1"/>
  <c r="CU192" i="1"/>
  <c r="CT192" i="1"/>
  <c r="CS192" i="1"/>
  <c r="CR192" i="1"/>
  <c r="CQ192" i="1"/>
  <c r="CP192" i="1"/>
  <c r="CO192" i="1"/>
  <c r="CN192" i="1"/>
  <c r="CM192" i="1"/>
  <c r="CL192" i="1"/>
  <c r="CK192" i="1"/>
  <c r="CJ192" i="1"/>
  <c r="CI192" i="1"/>
  <c r="CH192" i="1"/>
  <c r="CG192" i="1"/>
  <c r="CF192" i="1"/>
  <c r="CE192" i="1"/>
  <c r="CD192" i="1"/>
  <c r="CC192" i="1"/>
  <c r="CB192" i="1"/>
  <c r="CA192" i="1"/>
  <c r="BZ192" i="1"/>
  <c r="BY192" i="1"/>
  <c r="BX192" i="1"/>
  <c r="BW192" i="1"/>
  <c r="BV192" i="1"/>
  <c r="BU192" i="1"/>
  <c r="BT192" i="1"/>
  <c r="BS192" i="1"/>
  <c r="BR192" i="1"/>
  <c r="BQ192" i="1"/>
  <c r="BP192" i="1"/>
  <c r="BO192" i="1"/>
  <c r="BN192" i="1"/>
  <c r="BM192" i="1"/>
  <c r="BL192" i="1"/>
  <c r="BK192" i="1"/>
  <c r="BJ192" i="1"/>
  <c r="BI192" i="1"/>
  <c r="BH192" i="1"/>
  <c r="BG192" i="1"/>
  <c r="BF192" i="1"/>
  <c r="BE192" i="1"/>
  <c r="BD192" i="1"/>
  <c r="BC192" i="1"/>
  <c r="BB192" i="1"/>
  <c r="BA192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FX185" i="1"/>
  <c r="FW185" i="1"/>
  <c r="FV185" i="1"/>
  <c r="FU185" i="1"/>
  <c r="FT185" i="1"/>
  <c r="FS185" i="1"/>
  <c r="FR185" i="1"/>
  <c r="FQ185" i="1"/>
  <c r="FP185" i="1"/>
  <c r="FO185" i="1"/>
  <c r="FN185" i="1"/>
  <c r="FM185" i="1"/>
  <c r="FL185" i="1"/>
  <c r="FK185" i="1"/>
  <c r="FJ185" i="1"/>
  <c r="FI185" i="1"/>
  <c r="FH185" i="1"/>
  <c r="FG185" i="1"/>
  <c r="FF185" i="1"/>
  <c r="FE185" i="1"/>
  <c r="FD185" i="1"/>
  <c r="FC185" i="1"/>
  <c r="FB185" i="1"/>
  <c r="FA185" i="1"/>
  <c r="EZ185" i="1"/>
  <c r="EY185" i="1"/>
  <c r="EX185" i="1"/>
  <c r="EW185" i="1"/>
  <c r="EV185" i="1"/>
  <c r="EU185" i="1"/>
  <c r="ET185" i="1"/>
  <c r="ES185" i="1"/>
  <c r="ER185" i="1"/>
  <c r="EQ185" i="1"/>
  <c r="EP185" i="1"/>
  <c r="EO185" i="1"/>
  <c r="EN185" i="1"/>
  <c r="EM185" i="1"/>
  <c r="EL185" i="1"/>
  <c r="EK185" i="1"/>
  <c r="EJ185" i="1"/>
  <c r="EI185" i="1"/>
  <c r="EH185" i="1"/>
  <c r="EG185" i="1"/>
  <c r="EF185" i="1"/>
  <c r="EE185" i="1"/>
  <c r="ED185" i="1"/>
  <c r="EC185" i="1"/>
  <c r="EB185" i="1"/>
  <c r="EA185" i="1"/>
  <c r="DZ185" i="1"/>
  <c r="DY185" i="1"/>
  <c r="DX185" i="1"/>
  <c r="DW185" i="1"/>
  <c r="DV185" i="1"/>
  <c r="DU185" i="1"/>
  <c r="DT185" i="1"/>
  <c r="DS185" i="1"/>
  <c r="DR185" i="1"/>
  <c r="DQ185" i="1"/>
  <c r="DP185" i="1"/>
  <c r="DO185" i="1"/>
  <c r="DN185" i="1"/>
  <c r="DM185" i="1"/>
  <c r="DL185" i="1"/>
  <c r="DK185" i="1"/>
  <c r="DJ185" i="1"/>
  <c r="DI185" i="1"/>
  <c r="DH185" i="1"/>
  <c r="DG185" i="1"/>
  <c r="DF185" i="1"/>
  <c r="DE185" i="1"/>
  <c r="DD185" i="1"/>
  <c r="DC185" i="1"/>
  <c r="DB185" i="1"/>
  <c r="DA185" i="1"/>
  <c r="CZ185" i="1"/>
  <c r="CY185" i="1"/>
  <c r="CX185" i="1"/>
  <c r="CW185" i="1"/>
  <c r="CV185" i="1"/>
  <c r="CU185" i="1"/>
  <c r="CT185" i="1"/>
  <c r="CS185" i="1"/>
  <c r="CR185" i="1"/>
  <c r="CQ185" i="1"/>
  <c r="CP185" i="1"/>
  <c r="CO185" i="1"/>
  <c r="CN185" i="1"/>
  <c r="CM185" i="1"/>
  <c r="CL185" i="1"/>
  <c r="CK185" i="1"/>
  <c r="CJ185" i="1"/>
  <c r="CI185" i="1"/>
  <c r="CH185" i="1"/>
  <c r="CG185" i="1"/>
  <c r="CF185" i="1"/>
  <c r="CE185" i="1"/>
  <c r="CD185" i="1"/>
  <c r="CC185" i="1"/>
  <c r="CB185" i="1"/>
  <c r="CA185" i="1"/>
  <c r="BZ185" i="1"/>
  <c r="BY185" i="1"/>
  <c r="BX185" i="1"/>
  <c r="BW185" i="1"/>
  <c r="BV185" i="1"/>
  <c r="BU185" i="1"/>
  <c r="BT185" i="1"/>
  <c r="BS185" i="1"/>
  <c r="BR185" i="1"/>
  <c r="BQ185" i="1"/>
  <c r="BP185" i="1"/>
  <c r="BO185" i="1"/>
  <c r="BN185" i="1"/>
  <c r="BM185" i="1"/>
  <c r="BL185" i="1"/>
  <c r="BK185" i="1"/>
  <c r="BJ185" i="1"/>
  <c r="BI185" i="1"/>
  <c r="BH185" i="1"/>
  <c r="BG185" i="1"/>
  <c r="BF185" i="1"/>
  <c r="BE185" i="1"/>
  <c r="BD185" i="1"/>
  <c r="BC185" i="1"/>
  <c r="BB185" i="1"/>
  <c r="BA185" i="1"/>
  <c r="AZ185" i="1"/>
  <c r="AY185" i="1"/>
  <c r="AX185" i="1"/>
  <c r="AW185" i="1"/>
  <c r="AV185" i="1"/>
  <c r="AU185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AG185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FX184" i="1"/>
  <c r="FW184" i="1"/>
  <c r="FV184" i="1"/>
  <c r="FU184" i="1"/>
  <c r="FT184" i="1"/>
  <c r="FS184" i="1"/>
  <c r="FR184" i="1"/>
  <c r="FQ184" i="1"/>
  <c r="FP184" i="1"/>
  <c r="FO184" i="1"/>
  <c r="FN184" i="1"/>
  <c r="FM184" i="1"/>
  <c r="FL184" i="1"/>
  <c r="FK184" i="1"/>
  <c r="FJ184" i="1"/>
  <c r="FI184" i="1"/>
  <c r="FH184" i="1"/>
  <c r="FG184" i="1"/>
  <c r="FF184" i="1"/>
  <c r="FE184" i="1"/>
  <c r="FD184" i="1"/>
  <c r="FC184" i="1"/>
  <c r="FB184" i="1"/>
  <c r="FA184" i="1"/>
  <c r="EZ184" i="1"/>
  <c r="EY184" i="1"/>
  <c r="EX184" i="1"/>
  <c r="EW184" i="1"/>
  <c r="EV184" i="1"/>
  <c r="EU184" i="1"/>
  <c r="ET184" i="1"/>
  <c r="ES184" i="1"/>
  <c r="ER184" i="1"/>
  <c r="EQ184" i="1"/>
  <c r="EP184" i="1"/>
  <c r="EO184" i="1"/>
  <c r="EN184" i="1"/>
  <c r="EM184" i="1"/>
  <c r="EL184" i="1"/>
  <c r="EK184" i="1"/>
  <c r="EJ184" i="1"/>
  <c r="EI184" i="1"/>
  <c r="EH184" i="1"/>
  <c r="EG184" i="1"/>
  <c r="EF184" i="1"/>
  <c r="EE184" i="1"/>
  <c r="ED184" i="1"/>
  <c r="EC184" i="1"/>
  <c r="EB184" i="1"/>
  <c r="EA184" i="1"/>
  <c r="DZ184" i="1"/>
  <c r="DY184" i="1"/>
  <c r="DX184" i="1"/>
  <c r="DW184" i="1"/>
  <c r="DV184" i="1"/>
  <c r="DU184" i="1"/>
  <c r="DT184" i="1"/>
  <c r="DS184" i="1"/>
  <c r="DR184" i="1"/>
  <c r="DQ184" i="1"/>
  <c r="DP184" i="1"/>
  <c r="DO184" i="1"/>
  <c r="DN184" i="1"/>
  <c r="DM184" i="1"/>
  <c r="DL184" i="1"/>
  <c r="DK184" i="1"/>
  <c r="DJ184" i="1"/>
  <c r="DI184" i="1"/>
  <c r="DH184" i="1"/>
  <c r="DG184" i="1"/>
  <c r="DF184" i="1"/>
  <c r="DE184" i="1"/>
  <c r="DD184" i="1"/>
  <c r="DC184" i="1"/>
  <c r="DB184" i="1"/>
  <c r="DA184" i="1"/>
  <c r="CZ184" i="1"/>
  <c r="CY184" i="1"/>
  <c r="CX184" i="1"/>
  <c r="CW184" i="1"/>
  <c r="CV184" i="1"/>
  <c r="CU184" i="1"/>
  <c r="CT184" i="1"/>
  <c r="CS184" i="1"/>
  <c r="CR184" i="1"/>
  <c r="CQ184" i="1"/>
  <c r="CP184" i="1"/>
  <c r="CO184" i="1"/>
  <c r="CN184" i="1"/>
  <c r="CM184" i="1"/>
  <c r="CL184" i="1"/>
  <c r="CK184" i="1"/>
  <c r="CJ184" i="1"/>
  <c r="CI184" i="1"/>
  <c r="CH184" i="1"/>
  <c r="CG184" i="1"/>
  <c r="CF184" i="1"/>
  <c r="CE184" i="1"/>
  <c r="CD184" i="1"/>
  <c r="CC184" i="1"/>
  <c r="CB184" i="1"/>
  <c r="CA184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DC170" i="1"/>
  <c r="FT164" i="1"/>
  <c r="FL164" i="1"/>
  <c r="FD164" i="1"/>
  <c r="EH164" i="1"/>
  <c r="EA164" i="1"/>
  <c r="DH164" i="1"/>
  <c r="CZ164" i="1"/>
  <c r="CR164" i="1"/>
  <c r="CD164" i="1"/>
  <c r="BE164" i="1"/>
  <c r="AN164" i="1"/>
  <c r="AF164" i="1"/>
  <c r="K164" i="1"/>
  <c r="E164" i="1"/>
  <c r="FX163" i="1"/>
  <c r="FX164" i="1" s="1"/>
  <c r="FW163" i="1"/>
  <c r="FV163" i="1"/>
  <c r="FV164" i="1" s="1"/>
  <c r="FU163" i="1"/>
  <c r="FT163" i="1"/>
  <c r="FS163" i="1"/>
  <c r="FS164" i="1" s="1"/>
  <c r="FR163" i="1"/>
  <c r="FR164" i="1" s="1"/>
  <c r="FQ163" i="1"/>
  <c r="FP163" i="1"/>
  <c r="FP164" i="1" s="1"/>
  <c r="FO163" i="1"/>
  <c r="FN163" i="1"/>
  <c r="FN164" i="1" s="1"/>
  <c r="FM163" i="1"/>
  <c r="FL163" i="1"/>
  <c r="FK163" i="1"/>
  <c r="FK164" i="1" s="1"/>
  <c r="FJ163" i="1"/>
  <c r="FJ164" i="1" s="1"/>
  <c r="FI163" i="1"/>
  <c r="FH163" i="1"/>
  <c r="FH164" i="1" s="1"/>
  <c r="FG163" i="1"/>
  <c r="FF163" i="1"/>
  <c r="FF164" i="1" s="1"/>
  <c r="FE163" i="1"/>
  <c r="FD163" i="1"/>
  <c r="FC163" i="1"/>
  <c r="FC164" i="1" s="1"/>
  <c r="FB163" i="1"/>
  <c r="FB164" i="1" s="1"/>
  <c r="FA163" i="1"/>
  <c r="EZ163" i="1"/>
  <c r="EZ164" i="1" s="1"/>
  <c r="EY163" i="1"/>
  <c r="EX163" i="1"/>
  <c r="EX164" i="1" s="1"/>
  <c r="EW163" i="1"/>
  <c r="EV163" i="1"/>
  <c r="EU163" i="1"/>
  <c r="EU164" i="1" s="1"/>
  <c r="ET163" i="1"/>
  <c r="ET164" i="1" s="1"/>
  <c r="ES163" i="1"/>
  <c r="ER163" i="1"/>
  <c r="ER164" i="1" s="1"/>
  <c r="EQ163" i="1"/>
  <c r="EP163" i="1"/>
  <c r="EP164" i="1" s="1"/>
  <c r="EO163" i="1"/>
  <c r="EN163" i="1"/>
  <c r="EM163" i="1"/>
  <c r="EM164" i="1" s="1"/>
  <c r="EL163" i="1"/>
  <c r="EL164" i="1" s="1"/>
  <c r="EK163" i="1"/>
  <c r="EJ163" i="1"/>
  <c r="EJ164" i="1" s="1"/>
  <c r="EI163" i="1"/>
  <c r="EH163" i="1"/>
  <c r="EG163" i="1"/>
  <c r="EF163" i="1"/>
  <c r="EE163" i="1"/>
  <c r="EE164" i="1" s="1"/>
  <c r="ED163" i="1"/>
  <c r="ED164" i="1" s="1"/>
  <c r="EC163" i="1"/>
  <c r="EB163" i="1"/>
  <c r="EB164" i="1" s="1"/>
  <c r="EA163" i="1"/>
  <c r="DZ163" i="1"/>
  <c r="DZ164" i="1" s="1"/>
  <c r="DY163" i="1"/>
  <c r="DX163" i="1"/>
  <c r="DW163" i="1"/>
  <c r="DW164" i="1" s="1"/>
  <c r="DV163" i="1"/>
  <c r="DV164" i="1" s="1"/>
  <c r="DV166" i="1" s="1"/>
  <c r="DV202" i="1" s="1"/>
  <c r="DU163" i="1"/>
  <c r="DT163" i="1"/>
  <c r="DT164" i="1" s="1"/>
  <c r="DS163" i="1"/>
  <c r="DR163" i="1"/>
  <c r="DR164" i="1" s="1"/>
  <c r="DQ163" i="1"/>
  <c r="DP163" i="1"/>
  <c r="DO163" i="1"/>
  <c r="DO164" i="1" s="1"/>
  <c r="DN163" i="1"/>
  <c r="DN164" i="1" s="1"/>
  <c r="DM163" i="1"/>
  <c r="DL163" i="1"/>
  <c r="DL164" i="1" s="1"/>
  <c r="DK163" i="1"/>
  <c r="DJ163" i="1"/>
  <c r="DJ164" i="1" s="1"/>
  <c r="DI163" i="1"/>
  <c r="DH163" i="1"/>
  <c r="DG163" i="1"/>
  <c r="DG164" i="1" s="1"/>
  <c r="DF163" i="1"/>
  <c r="DF164" i="1" s="1"/>
  <c r="DE163" i="1"/>
  <c r="DD163" i="1"/>
  <c r="DD164" i="1" s="1"/>
  <c r="DC163" i="1"/>
  <c r="DB163" i="1"/>
  <c r="DB164" i="1" s="1"/>
  <c r="DA163" i="1"/>
  <c r="CZ163" i="1"/>
  <c r="CY163" i="1"/>
  <c r="CY164" i="1" s="1"/>
  <c r="CX163" i="1"/>
  <c r="CX164" i="1" s="1"/>
  <c r="CW163" i="1"/>
  <c r="CV163" i="1"/>
  <c r="CV164" i="1" s="1"/>
  <c r="CU163" i="1"/>
  <c r="CT163" i="1"/>
  <c r="CT164" i="1" s="1"/>
  <c r="CS163" i="1"/>
  <c r="CR163" i="1"/>
  <c r="CQ163" i="1"/>
  <c r="CP163" i="1"/>
  <c r="CP164" i="1" s="1"/>
  <c r="CO163" i="1"/>
  <c r="CN163" i="1"/>
  <c r="CN164" i="1" s="1"/>
  <c r="CM163" i="1"/>
  <c r="CL163" i="1"/>
  <c r="CL164" i="1" s="1"/>
  <c r="CK163" i="1"/>
  <c r="CJ163" i="1"/>
  <c r="CI163" i="1"/>
  <c r="CH163" i="1"/>
  <c r="CH164" i="1" s="1"/>
  <c r="CG163" i="1"/>
  <c r="CF163" i="1"/>
  <c r="CF164" i="1" s="1"/>
  <c r="CE163" i="1"/>
  <c r="CD163" i="1"/>
  <c r="CC163" i="1"/>
  <c r="CB163" i="1"/>
  <c r="CA163" i="1"/>
  <c r="BZ163" i="1"/>
  <c r="BZ164" i="1" s="1"/>
  <c r="BY163" i="1"/>
  <c r="BX163" i="1"/>
  <c r="BX164" i="1" s="1"/>
  <c r="BW163" i="1"/>
  <c r="BV163" i="1"/>
  <c r="BV164" i="1" s="1"/>
  <c r="BU163" i="1"/>
  <c r="BT163" i="1"/>
  <c r="BS163" i="1"/>
  <c r="BR163" i="1"/>
  <c r="BR164" i="1" s="1"/>
  <c r="BQ163" i="1"/>
  <c r="BP163" i="1"/>
  <c r="BP164" i="1" s="1"/>
  <c r="BO163" i="1"/>
  <c r="BN163" i="1"/>
  <c r="BN164" i="1" s="1"/>
  <c r="BM163" i="1"/>
  <c r="BL163" i="1"/>
  <c r="BK163" i="1"/>
  <c r="BJ163" i="1"/>
  <c r="BJ164" i="1" s="1"/>
  <c r="BI163" i="1"/>
  <c r="BH163" i="1"/>
  <c r="BH164" i="1" s="1"/>
  <c r="BG163" i="1"/>
  <c r="BF163" i="1"/>
  <c r="BF164" i="1" s="1"/>
  <c r="BE163" i="1"/>
  <c r="BD163" i="1"/>
  <c r="BC163" i="1"/>
  <c r="BB163" i="1"/>
  <c r="BB164" i="1" s="1"/>
  <c r="BA163" i="1"/>
  <c r="AZ163" i="1"/>
  <c r="AZ164" i="1" s="1"/>
  <c r="AY163" i="1"/>
  <c r="AX163" i="1"/>
  <c r="AX164" i="1" s="1"/>
  <c r="AW163" i="1"/>
  <c r="AV163" i="1"/>
  <c r="AU163" i="1"/>
  <c r="AT163" i="1"/>
  <c r="AT164" i="1" s="1"/>
  <c r="AS163" i="1"/>
  <c r="AR163" i="1"/>
  <c r="AR164" i="1" s="1"/>
  <c r="AQ163" i="1"/>
  <c r="AP163" i="1"/>
  <c r="AP164" i="1" s="1"/>
  <c r="AO163" i="1"/>
  <c r="AN163" i="1"/>
  <c r="AM163" i="1"/>
  <c r="AL163" i="1"/>
  <c r="AL164" i="1" s="1"/>
  <c r="AK163" i="1"/>
  <c r="AJ163" i="1"/>
  <c r="AJ164" i="1" s="1"/>
  <c r="AI163" i="1"/>
  <c r="AH163" i="1"/>
  <c r="AH164" i="1" s="1"/>
  <c r="AG163" i="1"/>
  <c r="AF163" i="1"/>
  <c r="AE163" i="1"/>
  <c r="AD163" i="1"/>
  <c r="AD164" i="1" s="1"/>
  <c r="AC163" i="1"/>
  <c r="AB163" i="1"/>
  <c r="AB164" i="1" s="1"/>
  <c r="AA163" i="1"/>
  <c r="Z163" i="1"/>
  <c r="Z164" i="1" s="1"/>
  <c r="Y163" i="1"/>
  <c r="X163" i="1"/>
  <c r="W163" i="1"/>
  <c r="V163" i="1"/>
  <c r="V164" i="1" s="1"/>
  <c r="U163" i="1"/>
  <c r="T163" i="1"/>
  <c r="T164" i="1" s="1"/>
  <c r="S163" i="1"/>
  <c r="R163" i="1"/>
  <c r="R164" i="1" s="1"/>
  <c r="Q163" i="1"/>
  <c r="P163" i="1"/>
  <c r="O163" i="1"/>
  <c r="N163" i="1"/>
  <c r="N164" i="1" s="1"/>
  <c r="M163" i="1"/>
  <c r="L163" i="1"/>
  <c r="L164" i="1" s="1"/>
  <c r="K163" i="1"/>
  <c r="J163" i="1"/>
  <c r="J164" i="1" s="1"/>
  <c r="I163" i="1"/>
  <c r="H163" i="1"/>
  <c r="G163" i="1"/>
  <c r="F163" i="1"/>
  <c r="F164" i="1" s="1"/>
  <c r="E163" i="1"/>
  <c r="D163" i="1"/>
  <c r="C163" i="1"/>
  <c r="FY162" i="1"/>
  <c r="FY163" i="1" s="1"/>
  <c r="FV161" i="1"/>
  <c r="FR161" i="1"/>
  <c r="FN161" i="1"/>
  <c r="FN166" i="1" s="1"/>
  <c r="FN202" i="1" s="1"/>
  <c r="FJ161" i="1"/>
  <c r="FJ166" i="1" s="1"/>
  <c r="FJ202" i="1" s="1"/>
  <c r="FI161" i="1"/>
  <c r="FF161" i="1"/>
  <c r="FB161" i="1"/>
  <c r="EX161" i="1"/>
  <c r="EX166" i="1" s="1"/>
  <c r="EX202" i="1" s="1"/>
  <c r="ET161" i="1"/>
  <c r="ES161" i="1"/>
  <c r="EP161" i="1"/>
  <c r="EL161" i="1"/>
  <c r="EL166" i="1" s="1"/>
  <c r="EL202" i="1" s="1"/>
  <c r="EH161" i="1"/>
  <c r="ED161" i="1"/>
  <c r="EC161" i="1"/>
  <c r="DZ161" i="1"/>
  <c r="DV161" i="1"/>
  <c r="DR161" i="1"/>
  <c r="DR166" i="1" s="1"/>
  <c r="DR202" i="1" s="1"/>
  <c r="DN161" i="1"/>
  <c r="DM161" i="1"/>
  <c r="DJ161" i="1"/>
  <c r="DF161" i="1"/>
  <c r="DB161" i="1"/>
  <c r="DB166" i="1" s="1"/>
  <c r="DB202" i="1" s="1"/>
  <c r="CX161" i="1"/>
  <c r="CW161" i="1"/>
  <c r="CT161" i="1"/>
  <c r="CP161" i="1"/>
  <c r="CL161" i="1"/>
  <c r="CL166" i="1" s="1"/>
  <c r="CL202" i="1" s="1"/>
  <c r="CH161" i="1"/>
  <c r="CG161" i="1"/>
  <c r="CD161" i="1"/>
  <c r="BZ161" i="1"/>
  <c r="BV161" i="1"/>
  <c r="BR161" i="1"/>
  <c r="BR166" i="1" s="1"/>
  <c r="BR202" i="1" s="1"/>
  <c r="BQ161" i="1"/>
  <c r="BN161" i="1"/>
  <c r="BJ161" i="1"/>
  <c r="BF161" i="1"/>
  <c r="BF166" i="1" s="1"/>
  <c r="BF202" i="1" s="1"/>
  <c r="BB161" i="1"/>
  <c r="BA161" i="1"/>
  <c r="AX161" i="1"/>
  <c r="AT161" i="1"/>
  <c r="AP161" i="1"/>
  <c r="AP166" i="1" s="1"/>
  <c r="AP202" i="1" s="1"/>
  <c r="AL161" i="1"/>
  <c r="AL166" i="1" s="1"/>
  <c r="AL202" i="1" s="1"/>
  <c r="AK161" i="1"/>
  <c r="AH161" i="1"/>
  <c r="AD161" i="1"/>
  <c r="Z161" i="1"/>
  <c r="Z166" i="1" s="1"/>
  <c r="Z202" i="1" s="1"/>
  <c r="V161" i="1"/>
  <c r="U161" i="1"/>
  <c r="R161" i="1"/>
  <c r="N161" i="1"/>
  <c r="J161" i="1"/>
  <c r="J166" i="1" s="1"/>
  <c r="J202" i="1" s="1"/>
  <c r="F161" i="1"/>
  <c r="F166" i="1" s="1"/>
  <c r="F202" i="1" s="1"/>
  <c r="E161" i="1"/>
  <c r="FZ160" i="1"/>
  <c r="FX160" i="1"/>
  <c r="FX287" i="1" s="1"/>
  <c r="FW160" i="1"/>
  <c r="FV160" i="1"/>
  <c r="FV287" i="1" s="1"/>
  <c r="FU160" i="1"/>
  <c r="FT160" i="1"/>
  <c r="FT287" i="1" s="1"/>
  <c r="FS160" i="1"/>
  <c r="FS287" i="1" s="1"/>
  <c r="FR160" i="1"/>
  <c r="FR287" i="1" s="1"/>
  <c r="FQ160" i="1"/>
  <c r="FQ287" i="1" s="1"/>
  <c r="FP160" i="1"/>
  <c r="FP287" i="1" s="1"/>
  <c r="FO160" i="1"/>
  <c r="FN160" i="1"/>
  <c r="FN287" i="1" s="1"/>
  <c r="FM160" i="1"/>
  <c r="FL160" i="1"/>
  <c r="FL287" i="1" s="1"/>
  <c r="FK160" i="1"/>
  <c r="FK287" i="1" s="1"/>
  <c r="FJ160" i="1"/>
  <c r="FJ287" i="1" s="1"/>
  <c r="FI160" i="1"/>
  <c r="FI287" i="1" s="1"/>
  <c r="FH160" i="1"/>
  <c r="FH287" i="1" s="1"/>
  <c r="FG160" i="1"/>
  <c r="FF160" i="1"/>
  <c r="FF287" i="1" s="1"/>
  <c r="FE160" i="1"/>
  <c r="FD160" i="1"/>
  <c r="FD287" i="1" s="1"/>
  <c r="FC160" i="1"/>
  <c r="FC287" i="1" s="1"/>
  <c r="FB160" i="1"/>
  <c r="FB287" i="1" s="1"/>
  <c r="FA160" i="1"/>
  <c r="FA287" i="1" s="1"/>
  <c r="EZ160" i="1"/>
  <c r="EZ287" i="1" s="1"/>
  <c r="EY160" i="1"/>
  <c r="EX160" i="1"/>
  <c r="EX287" i="1" s="1"/>
  <c r="EW160" i="1"/>
  <c r="EV160" i="1"/>
  <c r="EV287" i="1" s="1"/>
  <c r="EU160" i="1"/>
  <c r="EU287" i="1" s="1"/>
  <c r="ET160" i="1"/>
  <c r="ET287" i="1" s="1"/>
  <c r="ES160" i="1"/>
  <c r="ES287" i="1" s="1"/>
  <c r="ER160" i="1"/>
  <c r="ER287" i="1" s="1"/>
  <c r="EQ160" i="1"/>
  <c r="EP160" i="1"/>
  <c r="EP287" i="1" s="1"/>
  <c r="EO160" i="1"/>
  <c r="EN160" i="1"/>
  <c r="EN287" i="1" s="1"/>
  <c r="EM160" i="1"/>
  <c r="EM287" i="1" s="1"/>
  <c r="EL160" i="1"/>
  <c r="EL287" i="1" s="1"/>
  <c r="EK160" i="1"/>
  <c r="EK287" i="1" s="1"/>
  <c r="EJ160" i="1"/>
  <c r="EJ287" i="1" s="1"/>
  <c r="EI160" i="1"/>
  <c r="EH160" i="1"/>
  <c r="EH287" i="1" s="1"/>
  <c r="EG160" i="1"/>
  <c r="EF160" i="1"/>
  <c r="EF287" i="1" s="1"/>
  <c r="EE160" i="1"/>
  <c r="EE287" i="1" s="1"/>
  <c r="ED160" i="1"/>
  <c r="ED287" i="1" s="1"/>
  <c r="EC160" i="1"/>
  <c r="EC287" i="1" s="1"/>
  <c r="EB160" i="1"/>
  <c r="EB287" i="1" s="1"/>
  <c r="EA160" i="1"/>
  <c r="DZ160" i="1"/>
  <c r="DZ287" i="1" s="1"/>
  <c r="DY160" i="1"/>
  <c r="DX160" i="1"/>
  <c r="DX287" i="1" s="1"/>
  <c r="DW160" i="1"/>
  <c r="DW287" i="1" s="1"/>
  <c r="DV160" i="1"/>
  <c r="DV287" i="1" s="1"/>
  <c r="DU160" i="1"/>
  <c r="DU287" i="1" s="1"/>
  <c r="DT160" i="1"/>
  <c r="DT287" i="1" s="1"/>
  <c r="DS160" i="1"/>
  <c r="DR160" i="1"/>
  <c r="DR287" i="1" s="1"/>
  <c r="DQ160" i="1"/>
  <c r="DP160" i="1"/>
  <c r="DP287" i="1" s="1"/>
  <c r="DO160" i="1"/>
  <c r="DO287" i="1" s="1"/>
  <c r="DN160" i="1"/>
  <c r="DN287" i="1" s="1"/>
  <c r="DM160" i="1"/>
  <c r="DM287" i="1" s="1"/>
  <c r="DL160" i="1"/>
  <c r="DL287" i="1" s="1"/>
  <c r="DK160" i="1"/>
  <c r="DJ160" i="1"/>
  <c r="DJ287" i="1" s="1"/>
  <c r="DI160" i="1"/>
  <c r="DH160" i="1"/>
  <c r="DH287" i="1" s="1"/>
  <c r="DG160" i="1"/>
  <c r="DG287" i="1" s="1"/>
  <c r="DF160" i="1"/>
  <c r="DF287" i="1" s="1"/>
  <c r="DE160" i="1"/>
  <c r="DE287" i="1" s="1"/>
  <c r="DD160" i="1"/>
  <c r="DD287" i="1" s="1"/>
  <c r="DC160" i="1"/>
  <c r="DB160" i="1"/>
  <c r="DB287" i="1" s="1"/>
  <c r="DA160" i="1"/>
  <c r="CZ160" i="1"/>
  <c r="CZ287" i="1" s="1"/>
  <c r="CY160" i="1"/>
  <c r="CY287" i="1" s="1"/>
  <c r="CX160" i="1"/>
  <c r="CX287" i="1" s="1"/>
  <c r="CW160" i="1"/>
  <c r="CW287" i="1" s="1"/>
  <c r="CV160" i="1"/>
  <c r="CV287" i="1" s="1"/>
  <c r="CU160" i="1"/>
  <c r="CT160" i="1"/>
  <c r="CT287" i="1" s="1"/>
  <c r="CS160" i="1"/>
  <c r="CR160" i="1"/>
  <c r="CR287" i="1" s="1"/>
  <c r="CQ160" i="1"/>
  <c r="CQ287" i="1" s="1"/>
  <c r="CP160" i="1"/>
  <c r="CP287" i="1" s="1"/>
  <c r="CO160" i="1"/>
  <c r="CO287" i="1" s="1"/>
  <c r="CN160" i="1"/>
  <c r="CN287" i="1" s="1"/>
  <c r="CM160" i="1"/>
  <c r="CL160" i="1"/>
  <c r="CL287" i="1" s="1"/>
  <c r="CK160" i="1"/>
  <c r="CK164" i="1" s="1"/>
  <c r="CJ160" i="1"/>
  <c r="CJ287" i="1" s="1"/>
  <c r="CI160" i="1"/>
  <c r="CI287" i="1" s="1"/>
  <c r="CH160" i="1"/>
  <c r="CH287" i="1" s="1"/>
  <c r="CG160" i="1"/>
  <c r="CG287" i="1" s="1"/>
  <c r="CF160" i="1"/>
  <c r="CF287" i="1" s="1"/>
  <c r="CE160" i="1"/>
  <c r="CD160" i="1"/>
  <c r="CD287" i="1" s="1"/>
  <c r="CC160" i="1"/>
  <c r="CB160" i="1"/>
  <c r="CB287" i="1" s="1"/>
  <c r="CA160" i="1"/>
  <c r="CA287" i="1" s="1"/>
  <c r="BZ160" i="1"/>
  <c r="BZ287" i="1" s="1"/>
  <c r="BY160" i="1"/>
  <c r="BY287" i="1" s="1"/>
  <c r="BX160" i="1"/>
  <c r="BX287" i="1" s="1"/>
  <c r="BW160" i="1"/>
  <c r="BV160" i="1"/>
  <c r="BV287" i="1" s="1"/>
  <c r="BU160" i="1"/>
  <c r="BT160" i="1"/>
  <c r="BT287" i="1" s="1"/>
  <c r="BS160" i="1"/>
  <c r="BS287" i="1" s="1"/>
  <c r="BR160" i="1"/>
  <c r="BR287" i="1" s="1"/>
  <c r="BQ160" i="1"/>
  <c r="BQ287" i="1" s="1"/>
  <c r="BP160" i="1"/>
  <c r="BP287" i="1" s="1"/>
  <c r="BO160" i="1"/>
  <c r="BN160" i="1"/>
  <c r="BN287" i="1" s="1"/>
  <c r="BM160" i="1"/>
  <c r="BL160" i="1"/>
  <c r="BL287" i="1" s="1"/>
  <c r="BK160" i="1"/>
  <c r="BK287" i="1" s="1"/>
  <c r="BJ160" i="1"/>
  <c r="BJ287" i="1" s="1"/>
  <c r="BI160" i="1"/>
  <c r="BI287" i="1" s="1"/>
  <c r="BH160" i="1"/>
  <c r="BH287" i="1" s="1"/>
  <c r="BG160" i="1"/>
  <c r="BF160" i="1"/>
  <c r="BF287" i="1" s="1"/>
  <c r="BE160" i="1"/>
  <c r="BD160" i="1"/>
  <c r="BD287" i="1" s="1"/>
  <c r="BC160" i="1"/>
  <c r="BC287" i="1" s="1"/>
  <c r="BB160" i="1"/>
  <c r="BB287" i="1" s="1"/>
  <c r="BA160" i="1"/>
  <c r="BA287" i="1" s="1"/>
  <c r="AZ160" i="1"/>
  <c r="AZ287" i="1" s="1"/>
  <c r="AY160" i="1"/>
  <c r="AX160" i="1"/>
  <c r="AX287" i="1" s="1"/>
  <c r="AW160" i="1"/>
  <c r="AV160" i="1"/>
  <c r="AV287" i="1" s="1"/>
  <c r="AU160" i="1"/>
  <c r="AU287" i="1" s="1"/>
  <c r="AT160" i="1"/>
  <c r="AT287" i="1" s="1"/>
  <c r="AS160" i="1"/>
  <c r="AS287" i="1" s="1"/>
  <c r="AR160" i="1"/>
  <c r="AR287" i="1" s="1"/>
  <c r="AQ160" i="1"/>
  <c r="AP160" i="1"/>
  <c r="AP287" i="1" s="1"/>
  <c r="AO160" i="1"/>
  <c r="AN160" i="1"/>
  <c r="AN287" i="1" s="1"/>
  <c r="AM160" i="1"/>
  <c r="AM287" i="1" s="1"/>
  <c r="AL160" i="1"/>
  <c r="AL287" i="1" s="1"/>
  <c r="AK160" i="1"/>
  <c r="AK287" i="1" s="1"/>
  <c r="AJ160" i="1"/>
  <c r="AJ287" i="1" s="1"/>
  <c r="AI160" i="1"/>
  <c r="AH160" i="1"/>
  <c r="AH287" i="1" s="1"/>
  <c r="AG160" i="1"/>
  <c r="AF160" i="1"/>
  <c r="AF287" i="1" s="1"/>
  <c r="AE160" i="1"/>
  <c r="AE287" i="1" s="1"/>
  <c r="AD160" i="1"/>
  <c r="AD287" i="1" s="1"/>
  <c r="AC160" i="1"/>
  <c r="AC287" i="1" s="1"/>
  <c r="AB160" i="1"/>
  <c r="AB287" i="1" s="1"/>
  <c r="AA160" i="1"/>
  <c r="Z160" i="1"/>
  <c r="Z287" i="1" s="1"/>
  <c r="Y160" i="1"/>
  <c r="X160" i="1"/>
  <c r="X287" i="1" s="1"/>
  <c r="W160" i="1"/>
  <c r="W287" i="1" s="1"/>
  <c r="V160" i="1"/>
  <c r="V287" i="1" s="1"/>
  <c r="U160" i="1"/>
  <c r="U287" i="1" s="1"/>
  <c r="T160" i="1"/>
  <c r="T287" i="1" s="1"/>
  <c r="S160" i="1"/>
  <c r="R160" i="1"/>
  <c r="R287" i="1" s="1"/>
  <c r="Q160" i="1"/>
  <c r="P160" i="1"/>
  <c r="P287" i="1" s="1"/>
  <c r="O160" i="1"/>
  <c r="O287" i="1" s="1"/>
  <c r="N160" i="1"/>
  <c r="N287" i="1" s="1"/>
  <c r="M160" i="1"/>
  <c r="M287" i="1" s="1"/>
  <c r="L160" i="1"/>
  <c r="L287" i="1" s="1"/>
  <c r="K160" i="1"/>
  <c r="J160" i="1"/>
  <c r="J287" i="1" s="1"/>
  <c r="I160" i="1"/>
  <c r="H160" i="1"/>
  <c r="H287" i="1" s="1"/>
  <c r="G160" i="1"/>
  <c r="G287" i="1" s="1"/>
  <c r="F160" i="1"/>
  <c r="F287" i="1" s="1"/>
  <c r="E160" i="1"/>
  <c r="E287" i="1" s="1"/>
  <c r="D160" i="1"/>
  <c r="D287" i="1" s="1"/>
  <c r="C160" i="1"/>
  <c r="FX159" i="1"/>
  <c r="FW159" i="1"/>
  <c r="FV159" i="1"/>
  <c r="FU159" i="1"/>
  <c r="FT159" i="1"/>
  <c r="FT161" i="1" s="1"/>
  <c r="FT166" i="1" s="1"/>
  <c r="FT202" i="1" s="1"/>
  <c r="FS159" i="1"/>
  <c r="FR159" i="1"/>
  <c r="FQ159" i="1"/>
  <c r="FP159" i="1"/>
  <c r="FO159" i="1"/>
  <c r="FN159" i="1"/>
  <c r="FM159" i="1"/>
  <c r="FL159" i="1"/>
  <c r="FK159" i="1"/>
  <c r="FJ159" i="1"/>
  <c r="FI159" i="1"/>
  <c r="FH159" i="1"/>
  <c r="FG159" i="1"/>
  <c r="FF159" i="1"/>
  <c r="FE159" i="1"/>
  <c r="FD159" i="1"/>
  <c r="FD161" i="1" s="1"/>
  <c r="FC159" i="1"/>
  <c r="FB159" i="1"/>
  <c r="FA159" i="1"/>
  <c r="EZ159" i="1"/>
  <c r="EY159" i="1"/>
  <c r="EX159" i="1"/>
  <c r="EW159" i="1"/>
  <c r="EV159" i="1"/>
  <c r="EU159" i="1"/>
  <c r="ET159" i="1"/>
  <c r="ES159" i="1"/>
  <c r="ER159" i="1"/>
  <c r="EQ159" i="1"/>
  <c r="EP159" i="1"/>
  <c r="EO159" i="1"/>
  <c r="EN159" i="1"/>
  <c r="EN161" i="1" s="1"/>
  <c r="EM159" i="1"/>
  <c r="EL159" i="1"/>
  <c r="EK159" i="1"/>
  <c r="EJ159" i="1"/>
  <c r="EI159" i="1"/>
  <c r="EH159" i="1"/>
  <c r="EG159" i="1"/>
  <c r="EF159" i="1"/>
  <c r="EE159" i="1"/>
  <c r="ED159" i="1"/>
  <c r="EC159" i="1"/>
  <c r="EB159" i="1"/>
  <c r="EA159" i="1"/>
  <c r="DZ159" i="1"/>
  <c r="DY159" i="1"/>
  <c r="DX159" i="1"/>
  <c r="DX161" i="1" s="1"/>
  <c r="DW159" i="1"/>
  <c r="DV159" i="1"/>
  <c r="DU159" i="1"/>
  <c r="DT159" i="1"/>
  <c r="DS159" i="1"/>
  <c r="DR159" i="1"/>
  <c r="DQ159" i="1"/>
  <c r="DP159" i="1"/>
  <c r="DO159" i="1"/>
  <c r="DN159" i="1"/>
  <c r="DM159" i="1"/>
  <c r="DL159" i="1"/>
  <c r="DK159" i="1"/>
  <c r="DJ159" i="1"/>
  <c r="DI159" i="1"/>
  <c r="DH159" i="1"/>
  <c r="DH161" i="1" s="1"/>
  <c r="DH166" i="1" s="1"/>
  <c r="DH202" i="1" s="1"/>
  <c r="DG159" i="1"/>
  <c r="DF159" i="1"/>
  <c r="DE159" i="1"/>
  <c r="DD159" i="1"/>
  <c r="DC159" i="1"/>
  <c r="DB159" i="1"/>
  <c r="DA159" i="1"/>
  <c r="CZ159" i="1"/>
  <c r="CY159" i="1"/>
  <c r="CX159" i="1"/>
  <c r="CW159" i="1"/>
  <c r="CV159" i="1"/>
  <c r="CU159" i="1"/>
  <c r="CT159" i="1"/>
  <c r="CS159" i="1"/>
  <c r="CR159" i="1"/>
  <c r="CR161" i="1" s="1"/>
  <c r="CQ159" i="1"/>
  <c r="CP159" i="1"/>
  <c r="CO159" i="1"/>
  <c r="CN159" i="1"/>
  <c r="CM159" i="1"/>
  <c r="CL159" i="1"/>
  <c r="CK159" i="1"/>
  <c r="CJ159" i="1"/>
  <c r="CI159" i="1"/>
  <c r="CH159" i="1"/>
  <c r="CG159" i="1"/>
  <c r="CF159" i="1"/>
  <c r="CE159" i="1"/>
  <c r="CD159" i="1"/>
  <c r="CC159" i="1"/>
  <c r="CB159" i="1"/>
  <c r="CB161" i="1" s="1"/>
  <c r="CA159" i="1"/>
  <c r="BZ159" i="1"/>
  <c r="BY159" i="1"/>
  <c r="BX159" i="1"/>
  <c r="BW159" i="1"/>
  <c r="BV159" i="1"/>
  <c r="BU159" i="1"/>
  <c r="BT159" i="1"/>
  <c r="BS159" i="1"/>
  <c r="BR159" i="1"/>
  <c r="BQ159" i="1"/>
  <c r="BP159" i="1"/>
  <c r="BO159" i="1"/>
  <c r="BN159" i="1"/>
  <c r="BM159" i="1"/>
  <c r="BL159" i="1"/>
  <c r="BL161" i="1" s="1"/>
  <c r="BK159" i="1"/>
  <c r="BJ159" i="1"/>
  <c r="BI159" i="1"/>
  <c r="BH159" i="1"/>
  <c r="BG159" i="1"/>
  <c r="BF159" i="1"/>
  <c r="BE159" i="1"/>
  <c r="BD159" i="1"/>
  <c r="BC159" i="1"/>
  <c r="BB159" i="1"/>
  <c r="BA159" i="1"/>
  <c r="AZ159" i="1"/>
  <c r="AY159" i="1"/>
  <c r="AX159" i="1"/>
  <c r="AW159" i="1"/>
  <c r="AV159" i="1"/>
  <c r="AV161" i="1" s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F161" i="1" s="1"/>
  <c r="AF166" i="1" s="1"/>
  <c r="AF202" i="1" s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FZ159" i="1" s="1"/>
  <c r="FX137" i="1"/>
  <c r="BH137" i="1"/>
  <c r="BE137" i="1"/>
  <c r="FX135" i="1"/>
  <c r="ER135" i="1"/>
  <c r="EL135" i="1"/>
  <c r="CX135" i="1"/>
  <c r="CF135" i="1"/>
  <c r="AQ135" i="1"/>
  <c r="AQ139" i="1" s="1"/>
  <c r="T135" i="1"/>
  <c r="N135" i="1"/>
  <c r="FX134" i="1"/>
  <c r="FW134" i="1"/>
  <c r="FV134" i="1"/>
  <c r="FU134" i="1"/>
  <c r="FT134" i="1"/>
  <c r="FS134" i="1"/>
  <c r="FR134" i="1"/>
  <c r="FQ134" i="1"/>
  <c r="FP134" i="1"/>
  <c r="FO134" i="1"/>
  <c r="FN134" i="1"/>
  <c r="FM134" i="1"/>
  <c r="FL134" i="1"/>
  <c r="FK134" i="1"/>
  <c r="FJ134" i="1"/>
  <c r="FI134" i="1"/>
  <c r="FH134" i="1"/>
  <c r="FG134" i="1"/>
  <c r="FF134" i="1"/>
  <c r="FE134" i="1"/>
  <c r="FD134" i="1"/>
  <c r="FC134" i="1"/>
  <c r="FB134" i="1"/>
  <c r="FA134" i="1"/>
  <c r="EZ134" i="1"/>
  <c r="EY134" i="1"/>
  <c r="EX134" i="1"/>
  <c r="EW134" i="1"/>
  <c r="EV134" i="1"/>
  <c r="EU134" i="1"/>
  <c r="ET134" i="1"/>
  <c r="ES134" i="1"/>
  <c r="ER134" i="1"/>
  <c r="EQ134" i="1"/>
  <c r="EP134" i="1"/>
  <c r="EO134" i="1"/>
  <c r="EN134" i="1"/>
  <c r="EM134" i="1"/>
  <c r="EL134" i="1"/>
  <c r="EK134" i="1"/>
  <c r="EJ134" i="1"/>
  <c r="EI134" i="1"/>
  <c r="EH134" i="1"/>
  <c r="EG134" i="1"/>
  <c r="EF134" i="1"/>
  <c r="EE134" i="1"/>
  <c r="ED134" i="1"/>
  <c r="EC134" i="1"/>
  <c r="EB134" i="1"/>
  <c r="EA134" i="1"/>
  <c r="DZ134" i="1"/>
  <c r="DY134" i="1"/>
  <c r="DX134" i="1"/>
  <c r="DW134" i="1"/>
  <c r="DV134" i="1"/>
  <c r="DU134" i="1"/>
  <c r="DT134" i="1"/>
  <c r="DS134" i="1"/>
  <c r="DR134" i="1"/>
  <c r="DQ134" i="1"/>
  <c r="DP134" i="1"/>
  <c r="DO134" i="1"/>
  <c r="DN134" i="1"/>
  <c r="DM134" i="1"/>
  <c r="DL134" i="1"/>
  <c r="DK134" i="1"/>
  <c r="DJ134" i="1"/>
  <c r="DI134" i="1"/>
  <c r="DH134" i="1"/>
  <c r="DG134" i="1"/>
  <c r="DF134" i="1"/>
  <c r="DE134" i="1"/>
  <c r="DD134" i="1"/>
  <c r="DC134" i="1"/>
  <c r="DB134" i="1"/>
  <c r="DA134" i="1"/>
  <c r="CZ134" i="1"/>
  <c r="CY134" i="1"/>
  <c r="CX134" i="1"/>
  <c r="CW134" i="1"/>
  <c r="CV134" i="1"/>
  <c r="CU134" i="1"/>
  <c r="CT134" i="1"/>
  <c r="CS134" i="1"/>
  <c r="CR134" i="1"/>
  <c r="CQ134" i="1"/>
  <c r="CP134" i="1"/>
  <c r="CO134" i="1"/>
  <c r="CN134" i="1"/>
  <c r="CM134" i="1"/>
  <c r="CL134" i="1"/>
  <c r="CK134" i="1"/>
  <c r="CJ134" i="1"/>
  <c r="CI134" i="1"/>
  <c r="CH134" i="1"/>
  <c r="CG134" i="1"/>
  <c r="CF134" i="1"/>
  <c r="CE134" i="1"/>
  <c r="CD134" i="1"/>
  <c r="CC134" i="1"/>
  <c r="CB134" i="1"/>
  <c r="CA134" i="1"/>
  <c r="BZ134" i="1"/>
  <c r="BY134" i="1"/>
  <c r="BX134" i="1"/>
  <c r="BW134" i="1"/>
  <c r="BV134" i="1"/>
  <c r="BU134" i="1"/>
  <c r="BT134" i="1"/>
  <c r="BS134" i="1"/>
  <c r="BR134" i="1"/>
  <c r="BQ134" i="1"/>
  <c r="BP134" i="1"/>
  <c r="BO134" i="1"/>
  <c r="BN134" i="1"/>
  <c r="BM134" i="1"/>
  <c r="BL134" i="1"/>
  <c r="BK134" i="1"/>
  <c r="BJ134" i="1"/>
  <c r="BI134" i="1"/>
  <c r="BH134" i="1"/>
  <c r="BG134" i="1"/>
  <c r="BF134" i="1"/>
  <c r="BE134" i="1"/>
  <c r="BD134" i="1"/>
  <c r="BC134" i="1"/>
  <c r="BB134" i="1"/>
  <c r="BA134" i="1"/>
  <c r="AZ134" i="1"/>
  <c r="AY134" i="1"/>
  <c r="AX134" i="1"/>
  <c r="AW134" i="1"/>
  <c r="AV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FT132" i="1"/>
  <c r="FQ132" i="1"/>
  <c r="FL132" i="1"/>
  <c r="EN132" i="1"/>
  <c r="EF132" i="1"/>
  <c r="DH132" i="1"/>
  <c r="CZ132" i="1"/>
  <c r="AV132" i="1"/>
  <c r="AN132" i="1"/>
  <c r="FW130" i="1"/>
  <c r="FW132" i="1" s="1"/>
  <c r="FG130" i="1"/>
  <c r="FG132" i="1" s="1"/>
  <c r="FD130" i="1"/>
  <c r="FD132" i="1" s="1"/>
  <c r="EY130" i="1"/>
  <c r="EY132" i="1" s="1"/>
  <c r="EN130" i="1"/>
  <c r="DX130" i="1"/>
  <c r="DX132" i="1" s="1"/>
  <c r="DS130" i="1"/>
  <c r="DS132" i="1" s="1"/>
  <c r="DK130" i="1"/>
  <c r="DK132" i="1" s="1"/>
  <c r="BO130" i="1"/>
  <c r="BO132" i="1" s="1"/>
  <c r="BL130" i="1"/>
  <c r="BL132" i="1" s="1"/>
  <c r="BG130" i="1"/>
  <c r="BG132" i="1" s="1"/>
  <c r="BB130" i="1"/>
  <c r="BB132" i="1" s="1"/>
  <c r="C130" i="1"/>
  <c r="FX129" i="1"/>
  <c r="FW129" i="1"/>
  <c r="FV129" i="1"/>
  <c r="FU129" i="1"/>
  <c r="FT129" i="1"/>
  <c r="FS129" i="1"/>
  <c r="FR129" i="1"/>
  <c r="FQ129" i="1"/>
  <c r="FP129" i="1"/>
  <c r="FO129" i="1"/>
  <c r="FN129" i="1"/>
  <c r="FM129" i="1"/>
  <c r="FL129" i="1"/>
  <c r="FK129" i="1"/>
  <c r="FJ129" i="1"/>
  <c r="FI129" i="1"/>
  <c r="FH129" i="1"/>
  <c r="FG129" i="1"/>
  <c r="FF129" i="1"/>
  <c r="FE129" i="1"/>
  <c r="FD129" i="1"/>
  <c r="FC129" i="1"/>
  <c r="FB129" i="1"/>
  <c r="FA129" i="1"/>
  <c r="EZ129" i="1"/>
  <c r="EY129" i="1"/>
  <c r="EX129" i="1"/>
  <c r="EW129" i="1"/>
  <c r="EV129" i="1"/>
  <c r="EU129" i="1"/>
  <c r="ET129" i="1"/>
  <c r="ES129" i="1"/>
  <c r="ER129" i="1"/>
  <c r="EQ129" i="1"/>
  <c r="EP129" i="1"/>
  <c r="EO129" i="1"/>
  <c r="EN129" i="1"/>
  <c r="EM129" i="1"/>
  <c r="EL129" i="1"/>
  <c r="EK129" i="1"/>
  <c r="EJ129" i="1"/>
  <c r="EH129" i="1"/>
  <c r="EG129" i="1"/>
  <c r="EF129" i="1"/>
  <c r="EE129" i="1"/>
  <c r="ED129" i="1"/>
  <c r="EC129" i="1"/>
  <c r="EB129" i="1"/>
  <c r="EA129" i="1"/>
  <c r="DZ129" i="1"/>
  <c r="DY129" i="1"/>
  <c r="DX129" i="1"/>
  <c r="DW129" i="1"/>
  <c r="DV129" i="1"/>
  <c r="DU129" i="1"/>
  <c r="DT129" i="1"/>
  <c r="DS129" i="1"/>
  <c r="DR129" i="1"/>
  <c r="DQ129" i="1"/>
  <c r="DP129" i="1"/>
  <c r="DO129" i="1"/>
  <c r="DN129" i="1"/>
  <c r="DM129" i="1"/>
  <c r="DL129" i="1"/>
  <c r="DK129" i="1"/>
  <c r="DJ129" i="1"/>
  <c r="DI129" i="1"/>
  <c r="DH129" i="1"/>
  <c r="DG129" i="1"/>
  <c r="DE129" i="1"/>
  <c r="DD129" i="1"/>
  <c r="DC129" i="1"/>
  <c r="DB129" i="1"/>
  <c r="DA129" i="1"/>
  <c r="CZ129" i="1"/>
  <c r="CY129" i="1"/>
  <c r="CX129" i="1"/>
  <c r="CW129" i="1"/>
  <c r="CV129" i="1"/>
  <c r="CU129" i="1"/>
  <c r="CT129" i="1"/>
  <c r="CS129" i="1"/>
  <c r="CR129" i="1"/>
  <c r="CQ129" i="1"/>
  <c r="CP129" i="1"/>
  <c r="CO129" i="1"/>
  <c r="CM129" i="1"/>
  <c r="CL129" i="1"/>
  <c r="CJ129" i="1"/>
  <c r="CI129" i="1"/>
  <c r="CH129" i="1"/>
  <c r="CH130" i="1" s="1"/>
  <c r="CH132" i="1" s="1"/>
  <c r="CG129" i="1"/>
  <c r="CF129" i="1"/>
  <c r="CE129" i="1"/>
  <c r="CD129" i="1"/>
  <c r="CC129" i="1"/>
  <c r="CB129" i="1"/>
  <c r="CA129" i="1"/>
  <c r="BZ129" i="1"/>
  <c r="BY129" i="1"/>
  <c r="BX129" i="1"/>
  <c r="BW129" i="1"/>
  <c r="BV129" i="1"/>
  <c r="BU129" i="1"/>
  <c r="BT129" i="1"/>
  <c r="BS129" i="1"/>
  <c r="BR129" i="1"/>
  <c r="BP129" i="1"/>
  <c r="BO129" i="1"/>
  <c r="BN129" i="1"/>
  <c r="BM129" i="1"/>
  <c r="BL129" i="1"/>
  <c r="BK129" i="1"/>
  <c r="BJ129" i="1"/>
  <c r="BI129" i="1"/>
  <c r="BH129" i="1"/>
  <c r="BG129" i="1"/>
  <c r="BF129" i="1"/>
  <c r="BE129" i="1"/>
  <c r="BD129" i="1"/>
  <c r="BB129" i="1"/>
  <c r="BA129" i="1"/>
  <c r="AZ129" i="1"/>
  <c r="AX129" i="1"/>
  <c r="AW129" i="1"/>
  <c r="AV129" i="1"/>
  <c r="AU129" i="1"/>
  <c r="AT129" i="1"/>
  <c r="AQ129" i="1"/>
  <c r="AQ130" i="1" s="1"/>
  <c r="AQ132" i="1" s="1"/>
  <c r="AQ137" i="1" s="1"/>
  <c r="AP129" i="1"/>
  <c r="AO129" i="1"/>
  <c r="AN129" i="1"/>
  <c r="AM129" i="1"/>
  <c r="AL129" i="1"/>
  <c r="AK129" i="1"/>
  <c r="AJ129" i="1"/>
  <c r="AI129" i="1"/>
  <c r="AI130" i="1" s="1"/>
  <c r="AI132" i="1" s="1"/>
  <c r="AH129" i="1"/>
  <c r="AG129" i="1"/>
  <c r="AF129" i="1"/>
  <c r="AE129" i="1"/>
  <c r="AD129" i="1"/>
  <c r="AC129" i="1"/>
  <c r="AB129" i="1"/>
  <c r="AA129" i="1"/>
  <c r="AA130" i="1" s="1"/>
  <c r="AA132" i="1" s="1"/>
  <c r="Z129" i="1"/>
  <c r="Y129" i="1"/>
  <c r="X129" i="1"/>
  <c r="W129" i="1"/>
  <c r="V129" i="1"/>
  <c r="U129" i="1"/>
  <c r="T129" i="1"/>
  <c r="S129" i="1"/>
  <c r="S130" i="1" s="1"/>
  <c r="S132" i="1" s="1"/>
  <c r="R129" i="1"/>
  <c r="P129" i="1"/>
  <c r="O129" i="1"/>
  <c r="N129" i="1"/>
  <c r="M129" i="1"/>
  <c r="L129" i="1"/>
  <c r="K129" i="1"/>
  <c r="J129" i="1"/>
  <c r="H129" i="1"/>
  <c r="G129" i="1"/>
  <c r="C129" i="1"/>
  <c r="FP127" i="1"/>
  <c r="FP130" i="1" s="1"/>
  <c r="FP132" i="1" s="1"/>
  <c r="FJ127" i="1"/>
  <c r="FJ130" i="1" s="1"/>
  <c r="FJ132" i="1" s="1"/>
  <c r="FJ135" i="1" s="1"/>
  <c r="FE127" i="1"/>
  <c r="EZ127" i="1"/>
  <c r="EZ130" i="1" s="1"/>
  <c r="EZ132" i="1" s="1"/>
  <c r="ET127" i="1"/>
  <c r="ET130" i="1" s="1"/>
  <c r="ET132" i="1" s="1"/>
  <c r="EL127" i="1"/>
  <c r="EL130" i="1" s="1"/>
  <c r="EL132" i="1" s="1"/>
  <c r="EJ127" i="1"/>
  <c r="EJ130" i="1" s="1"/>
  <c r="EJ132" i="1" s="1"/>
  <c r="DV127" i="1"/>
  <c r="DV130" i="1" s="1"/>
  <c r="DV132" i="1" s="1"/>
  <c r="DT127" i="1"/>
  <c r="DT130" i="1" s="1"/>
  <c r="DT132" i="1" s="1"/>
  <c r="DJ127" i="1"/>
  <c r="DJ130" i="1" s="1"/>
  <c r="DJ132" i="1" s="1"/>
  <c r="CX127" i="1"/>
  <c r="CX130" i="1" s="1"/>
  <c r="CX132" i="1" s="1"/>
  <c r="CS127" i="1"/>
  <c r="CI127" i="1"/>
  <c r="CI130" i="1" s="1"/>
  <c r="CI132" i="1" s="1"/>
  <c r="CF127" i="1"/>
  <c r="CF130" i="1" s="1"/>
  <c r="CF132" i="1" s="1"/>
  <c r="CF170" i="1" s="1"/>
  <c r="CC127" i="1"/>
  <c r="CC130" i="1" s="1"/>
  <c r="CC132" i="1" s="1"/>
  <c r="CA127" i="1"/>
  <c r="CA130" i="1" s="1"/>
  <c r="CA132" i="1" s="1"/>
  <c r="BS127" i="1"/>
  <c r="BS130" i="1" s="1"/>
  <c r="BS132" i="1" s="1"/>
  <c r="BP127" i="1"/>
  <c r="BP130" i="1" s="1"/>
  <c r="BP132" i="1" s="1"/>
  <c r="BJ127" i="1"/>
  <c r="BJ130" i="1" s="1"/>
  <c r="BJ132" i="1" s="1"/>
  <c r="AW127" i="1"/>
  <c r="AW130" i="1" s="1"/>
  <c r="AW132" i="1" s="1"/>
  <c r="AO127" i="1"/>
  <c r="AO130" i="1" s="1"/>
  <c r="AO132" i="1" s="1"/>
  <c r="AJ127" i="1"/>
  <c r="AJ130" i="1" s="1"/>
  <c r="AJ132" i="1" s="1"/>
  <c r="AG127" i="1"/>
  <c r="AG130" i="1" s="1"/>
  <c r="AG132" i="1" s="1"/>
  <c r="O127" i="1"/>
  <c r="O130" i="1" s="1"/>
  <c r="O132" i="1" s="1"/>
  <c r="J127" i="1"/>
  <c r="J130" i="1" s="1"/>
  <c r="J132" i="1" s="1"/>
  <c r="FX126" i="1"/>
  <c r="FX127" i="1" s="1"/>
  <c r="FX130" i="1" s="1"/>
  <c r="FX132" i="1" s="1"/>
  <c r="FX170" i="1" s="1"/>
  <c r="FU126" i="1"/>
  <c r="FU127" i="1" s="1"/>
  <c r="FP126" i="1"/>
  <c r="FM126" i="1"/>
  <c r="FM127" i="1" s="1"/>
  <c r="FM130" i="1" s="1"/>
  <c r="FM132" i="1" s="1"/>
  <c r="FL126" i="1"/>
  <c r="FL127" i="1" s="1"/>
  <c r="FL130" i="1" s="1"/>
  <c r="FJ126" i="1"/>
  <c r="FH126" i="1"/>
  <c r="FH127" i="1" s="1"/>
  <c r="FH130" i="1" s="1"/>
  <c r="FH132" i="1" s="1"/>
  <c r="FH170" i="1" s="1"/>
  <c r="FG126" i="1"/>
  <c r="FG127" i="1" s="1"/>
  <c r="FE126" i="1"/>
  <c r="EZ126" i="1"/>
  <c r="EY126" i="1"/>
  <c r="EY127" i="1" s="1"/>
  <c r="EW126" i="1"/>
  <c r="EW127" i="1" s="1"/>
  <c r="EW130" i="1" s="1"/>
  <c r="EW132" i="1" s="1"/>
  <c r="ET126" i="1"/>
  <c r="EQ126" i="1"/>
  <c r="EQ127" i="1" s="1"/>
  <c r="EQ130" i="1" s="1"/>
  <c r="EQ132" i="1" s="1"/>
  <c r="EO126" i="1"/>
  <c r="EO127" i="1" s="1"/>
  <c r="EN126" i="1"/>
  <c r="EN127" i="1" s="1"/>
  <c r="EL126" i="1"/>
  <c r="EJ126" i="1"/>
  <c r="EG126" i="1"/>
  <c r="EG127" i="1" s="1"/>
  <c r="ED126" i="1"/>
  <c r="ED127" i="1" s="1"/>
  <c r="ED130" i="1" s="1"/>
  <c r="ED132" i="1" s="1"/>
  <c r="EA126" i="1"/>
  <c r="EA127" i="1" s="1"/>
  <c r="EA130" i="1" s="1"/>
  <c r="EA132" i="1" s="1"/>
  <c r="DY126" i="1"/>
  <c r="DY127" i="1" s="1"/>
  <c r="DV126" i="1"/>
  <c r="DQ126" i="1"/>
  <c r="DQ127" i="1" s="1"/>
  <c r="DN126" i="1"/>
  <c r="DN127" i="1" s="1"/>
  <c r="DN130" i="1" s="1"/>
  <c r="DN132" i="1" s="1"/>
  <c r="DL126" i="1"/>
  <c r="DL127" i="1" s="1"/>
  <c r="DL130" i="1" s="1"/>
  <c r="DL132" i="1" s="1"/>
  <c r="DL170" i="1" s="1"/>
  <c r="DI126" i="1"/>
  <c r="DI127" i="1" s="1"/>
  <c r="DH126" i="1"/>
  <c r="DH127" i="1" s="1"/>
  <c r="DH130" i="1" s="1"/>
  <c r="DD126" i="1"/>
  <c r="DD127" i="1" s="1"/>
  <c r="DD130" i="1" s="1"/>
  <c r="DD132" i="1" s="1"/>
  <c r="DA126" i="1"/>
  <c r="DA127" i="1" s="1"/>
  <c r="CZ126" i="1"/>
  <c r="CZ127" i="1" s="1"/>
  <c r="CZ130" i="1" s="1"/>
  <c r="CX126" i="1"/>
  <c r="CU126" i="1"/>
  <c r="CU127" i="1" s="1"/>
  <c r="CU130" i="1" s="1"/>
  <c r="CU132" i="1" s="1"/>
  <c r="CS126" i="1"/>
  <c r="CR126" i="1"/>
  <c r="CR127" i="1" s="1"/>
  <c r="CR130" i="1" s="1"/>
  <c r="CR132" i="1" s="1"/>
  <c r="CH126" i="1"/>
  <c r="CH127" i="1" s="1"/>
  <c r="CC126" i="1"/>
  <c r="CB126" i="1"/>
  <c r="CB127" i="1" s="1"/>
  <c r="CB130" i="1" s="1"/>
  <c r="CB132" i="1" s="1"/>
  <c r="BZ126" i="1"/>
  <c r="BZ127" i="1" s="1"/>
  <c r="BU126" i="1"/>
  <c r="BU127" i="1" s="1"/>
  <c r="BU130" i="1" s="1"/>
  <c r="BU132" i="1" s="1"/>
  <c r="BR126" i="1"/>
  <c r="BR127" i="1" s="1"/>
  <c r="BM126" i="1"/>
  <c r="BM127" i="1" s="1"/>
  <c r="BM130" i="1" s="1"/>
  <c r="BM132" i="1" s="1"/>
  <c r="BJ126" i="1"/>
  <c r="BH126" i="1"/>
  <c r="BH127" i="1" s="1"/>
  <c r="BH130" i="1" s="1"/>
  <c r="BH132" i="1" s="1"/>
  <c r="BE126" i="1"/>
  <c r="BE127" i="1" s="1"/>
  <c r="BE130" i="1" s="1"/>
  <c r="BE132" i="1" s="1"/>
  <c r="BB126" i="1"/>
  <c r="BB127" i="1" s="1"/>
  <c r="AZ126" i="1"/>
  <c r="AZ127" i="1" s="1"/>
  <c r="AZ130" i="1" s="1"/>
  <c r="AZ132" i="1" s="1"/>
  <c r="AZ170" i="1" s="1"/>
  <c r="AW126" i="1"/>
  <c r="AV126" i="1"/>
  <c r="AV127" i="1" s="1"/>
  <c r="AV130" i="1" s="1"/>
  <c r="AO126" i="1"/>
  <c r="AN126" i="1"/>
  <c r="AN127" i="1" s="1"/>
  <c r="AN130" i="1" s="1"/>
  <c r="AI126" i="1"/>
  <c r="AI127" i="1" s="1"/>
  <c r="AG126" i="1"/>
  <c r="AF126" i="1"/>
  <c r="AF127" i="1" s="1"/>
  <c r="AF130" i="1" s="1"/>
  <c r="AF132" i="1" s="1"/>
  <c r="AB126" i="1"/>
  <c r="AB127" i="1" s="1"/>
  <c r="AB130" i="1" s="1"/>
  <c r="AB132" i="1" s="1"/>
  <c r="AA126" i="1"/>
  <c r="AA127" i="1" s="1"/>
  <c r="Y126" i="1"/>
  <c r="Y127" i="1" s="1"/>
  <c r="Y130" i="1" s="1"/>
  <c r="Y132" i="1" s="1"/>
  <c r="S126" i="1"/>
  <c r="S127" i="1" s="1"/>
  <c r="N126" i="1"/>
  <c r="N127" i="1" s="1"/>
  <c r="N130" i="1" s="1"/>
  <c r="N132" i="1" s="1"/>
  <c r="FX125" i="1"/>
  <c r="FW125" i="1"/>
  <c r="FW126" i="1" s="1"/>
  <c r="FW127" i="1" s="1"/>
  <c r="FV125" i="1"/>
  <c r="FU125" i="1"/>
  <c r="FT125" i="1"/>
  <c r="FS125" i="1"/>
  <c r="FR125" i="1"/>
  <c r="FR126" i="1" s="1"/>
  <c r="FR127" i="1" s="1"/>
  <c r="FR130" i="1" s="1"/>
  <c r="FR132" i="1" s="1"/>
  <c r="FQ125" i="1"/>
  <c r="FP125" i="1"/>
  <c r="FO125" i="1"/>
  <c r="FO126" i="1" s="1"/>
  <c r="FO127" i="1" s="1"/>
  <c r="FO130" i="1" s="1"/>
  <c r="FO132" i="1" s="1"/>
  <c r="FN125" i="1"/>
  <c r="FM125" i="1"/>
  <c r="FL125" i="1"/>
  <c r="FK125" i="1"/>
  <c r="FJ125" i="1"/>
  <c r="FI125" i="1"/>
  <c r="FH125" i="1"/>
  <c r="FG125" i="1"/>
  <c r="FF125" i="1"/>
  <c r="FE125" i="1"/>
  <c r="FD125" i="1"/>
  <c r="FC125" i="1"/>
  <c r="FB125" i="1"/>
  <c r="FB126" i="1" s="1"/>
  <c r="FB127" i="1" s="1"/>
  <c r="FB130" i="1" s="1"/>
  <c r="FB132" i="1" s="1"/>
  <c r="FA125" i="1"/>
  <c r="EZ125" i="1"/>
  <c r="EY125" i="1"/>
  <c r="EX125" i="1"/>
  <c r="EW125" i="1"/>
  <c r="EV125" i="1"/>
  <c r="EU125" i="1"/>
  <c r="ET125" i="1"/>
  <c r="ES125" i="1"/>
  <c r="ER125" i="1"/>
  <c r="EQ125" i="1"/>
  <c r="EP125" i="1"/>
  <c r="EO125" i="1"/>
  <c r="EN125" i="1"/>
  <c r="EM125" i="1"/>
  <c r="EL125" i="1"/>
  <c r="EK125" i="1"/>
  <c r="EJ125" i="1"/>
  <c r="EH125" i="1"/>
  <c r="EG125" i="1"/>
  <c r="EF125" i="1"/>
  <c r="EE125" i="1"/>
  <c r="ED125" i="1"/>
  <c r="EC125" i="1"/>
  <c r="EB125" i="1"/>
  <c r="EA125" i="1"/>
  <c r="DZ125" i="1"/>
  <c r="DY125" i="1"/>
  <c r="DX125" i="1"/>
  <c r="DW125" i="1"/>
  <c r="DV125" i="1"/>
  <c r="DU125" i="1"/>
  <c r="DT125" i="1"/>
  <c r="DS125" i="1"/>
  <c r="DS126" i="1" s="1"/>
  <c r="DS127" i="1" s="1"/>
  <c r="DR125" i="1"/>
  <c r="DQ125" i="1"/>
  <c r="DP125" i="1"/>
  <c r="DO125" i="1"/>
  <c r="DN125" i="1"/>
  <c r="DM125" i="1"/>
  <c r="DL125" i="1"/>
  <c r="DK125" i="1"/>
  <c r="DK126" i="1" s="1"/>
  <c r="DK127" i="1" s="1"/>
  <c r="DJ125" i="1"/>
  <c r="DI125" i="1"/>
  <c r="DH125" i="1"/>
  <c r="DG125" i="1"/>
  <c r="DE125" i="1"/>
  <c r="DD125" i="1"/>
  <c r="DC125" i="1"/>
  <c r="DC126" i="1" s="1"/>
  <c r="DC127" i="1" s="1"/>
  <c r="DC130" i="1" s="1"/>
  <c r="DC132" i="1" s="1"/>
  <c r="DC137" i="1" s="1"/>
  <c r="DB125" i="1"/>
  <c r="DA125" i="1"/>
  <c r="CZ125" i="1"/>
  <c r="CY125" i="1"/>
  <c r="CX125" i="1"/>
  <c r="CW125" i="1"/>
  <c r="CV125" i="1"/>
  <c r="CU125" i="1"/>
  <c r="CT125" i="1"/>
  <c r="CS125" i="1"/>
  <c r="CR125" i="1"/>
  <c r="CQ125" i="1"/>
  <c r="CP125" i="1"/>
  <c r="CP126" i="1" s="1"/>
  <c r="CP127" i="1" s="1"/>
  <c r="CP130" i="1" s="1"/>
  <c r="CP132" i="1" s="1"/>
  <c r="CO125" i="1"/>
  <c r="CM125" i="1"/>
  <c r="CM126" i="1" s="1"/>
  <c r="CM127" i="1" s="1"/>
  <c r="CM130" i="1" s="1"/>
  <c r="CM132" i="1" s="1"/>
  <c r="CL125" i="1"/>
  <c r="CJ125" i="1"/>
  <c r="CI125" i="1"/>
  <c r="CH125" i="1"/>
  <c r="CG125" i="1"/>
  <c r="CF125" i="1"/>
  <c r="CE125" i="1"/>
  <c r="CE126" i="1" s="1"/>
  <c r="CE127" i="1" s="1"/>
  <c r="CE130" i="1" s="1"/>
  <c r="CE132" i="1" s="1"/>
  <c r="CD125" i="1"/>
  <c r="CC125" i="1"/>
  <c r="CB125" i="1"/>
  <c r="CA125" i="1"/>
  <c r="BZ125" i="1"/>
  <c r="BY125" i="1"/>
  <c r="BX125" i="1"/>
  <c r="BW125" i="1"/>
  <c r="BW126" i="1" s="1"/>
  <c r="BW127" i="1" s="1"/>
  <c r="BW130" i="1" s="1"/>
  <c r="BW132" i="1" s="1"/>
  <c r="BV125" i="1"/>
  <c r="BU125" i="1"/>
  <c r="BT125" i="1"/>
  <c r="BS125" i="1"/>
  <c r="BR125" i="1"/>
  <c r="BP125" i="1"/>
  <c r="BO125" i="1"/>
  <c r="BO126" i="1" s="1"/>
  <c r="BO127" i="1" s="1"/>
  <c r="BN125" i="1"/>
  <c r="BM125" i="1"/>
  <c r="BL125" i="1"/>
  <c r="BK125" i="1"/>
  <c r="BJ125" i="1"/>
  <c r="BI125" i="1"/>
  <c r="BH125" i="1"/>
  <c r="BG125" i="1"/>
  <c r="BG126" i="1" s="1"/>
  <c r="BG127" i="1" s="1"/>
  <c r="BF125" i="1"/>
  <c r="BE125" i="1"/>
  <c r="BD125" i="1"/>
  <c r="BB125" i="1"/>
  <c r="BA125" i="1"/>
  <c r="AZ125" i="1"/>
  <c r="AX125" i="1"/>
  <c r="AW125" i="1"/>
  <c r="AV125" i="1"/>
  <c r="AU125" i="1"/>
  <c r="AT125" i="1"/>
  <c r="AT126" i="1" s="1"/>
  <c r="AT127" i="1" s="1"/>
  <c r="AT130" i="1" s="1"/>
  <c r="AT132" i="1" s="1"/>
  <c r="AR125" i="1"/>
  <c r="AQ125" i="1"/>
  <c r="AQ126" i="1" s="1"/>
  <c r="AQ127" i="1" s="1"/>
  <c r="AP125" i="1"/>
  <c r="AO125" i="1"/>
  <c r="AN125" i="1"/>
  <c r="AM125" i="1"/>
  <c r="AL125" i="1"/>
  <c r="AL126" i="1" s="1"/>
  <c r="AL127" i="1" s="1"/>
  <c r="AL130" i="1" s="1"/>
  <c r="AL132" i="1" s="1"/>
  <c r="AK125" i="1"/>
  <c r="AJ125" i="1"/>
  <c r="AI125" i="1"/>
  <c r="AH125" i="1"/>
  <c r="AG125" i="1"/>
  <c r="AF125" i="1"/>
  <c r="AE125" i="1"/>
  <c r="AD125" i="1"/>
  <c r="AD126" i="1" s="1"/>
  <c r="AD127" i="1" s="1"/>
  <c r="AD130" i="1" s="1"/>
  <c r="AD132" i="1" s="1"/>
  <c r="AC125" i="1"/>
  <c r="AB125" i="1"/>
  <c r="AA125" i="1"/>
  <c r="Z125" i="1"/>
  <c r="Y125" i="1"/>
  <c r="X125" i="1"/>
  <c r="X126" i="1" s="1"/>
  <c r="X127" i="1" s="1"/>
  <c r="X130" i="1" s="1"/>
  <c r="X132" i="1" s="1"/>
  <c r="W125" i="1"/>
  <c r="V125" i="1"/>
  <c r="V126" i="1" s="1"/>
  <c r="V127" i="1" s="1"/>
  <c r="V130" i="1" s="1"/>
  <c r="V132" i="1" s="1"/>
  <c r="U125" i="1"/>
  <c r="T125" i="1"/>
  <c r="S125" i="1"/>
  <c r="R125" i="1"/>
  <c r="P125" i="1"/>
  <c r="O125" i="1"/>
  <c r="N125" i="1"/>
  <c r="M125" i="1"/>
  <c r="L125" i="1"/>
  <c r="K125" i="1"/>
  <c r="K126" i="1" s="1"/>
  <c r="K127" i="1" s="1"/>
  <c r="K130" i="1" s="1"/>
  <c r="K132" i="1" s="1"/>
  <c r="J125" i="1"/>
  <c r="H125" i="1"/>
  <c r="G125" i="1"/>
  <c r="C125" i="1"/>
  <c r="C126" i="1" s="1"/>
  <c r="C127" i="1" s="1"/>
  <c r="FX124" i="1"/>
  <c r="FW124" i="1"/>
  <c r="FV124" i="1"/>
  <c r="FU124" i="1"/>
  <c r="FT124" i="1"/>
  <c r="FT126" i="1" s="1"/>
  <c r="FT127" i="1" s="1"/>
  <c r="FT130" i="1" s="1"/>
  <c r="FS124" i="1"/>
  <c r="FS126" i="1" s="1"/>
  <c r="FS127" i="1" s="1"/>
  <c r="FR124" i="1"/>
  <c r="FQ124" i="1"/>
  <c r="FQ126" i="1" s="1"/>
  <c r="FQ127" i="1" s="1"/>
  <c r="FQ130" i="1" s="1"/>
  <c r="FP124" i="1"/>
  <c r="FO124" i="1"/>
  <c r="FN124" i="1"/>
  <c r="FM124" i="1"/>
  <c r="FL124" i="1"/>
  <c r="FK124" i="1"/>
  <c r="FK126" i="1" s="1"/>
  <c r="FK127" i="1" s="1"/>
  <c r="FJ124" i="1"/>
  <c r="FI124" i="1"/>
  <c r="FI126" i="1" s="1"/>
  <c r="FI127" i="1" s="1"/>
  <c r="FI130" i="1" s="1"/>
  <c r="FI132" i="1" s="1"/>
  <c r="FH124" i="1"/>
  <c r="FG124" i="1"/>
  <c r="FF124" i="1"/>
  <c r="FE124" i="1"/>
  <c r="FD124" i="1"/>
  <c r="FD126" i="1" s="1"/>
  <c r="FD127" i="1" s="1"/>
  <c r="FC124" i="1"/>
  <c r="FC126" i="1" s="1"/>
  <c r="FC127" i="1" s="1"/>
  <c r="FB124" i="1"/>
  <c r="FA124" i="1"/>
  <c r="FA126" i="1" s="1"/>
  <c r="FA127" i="1" s="1"/>
  <c r="FA130" i="1" s="1"/>
  <c r="FA132" i="1" s="1"/>
  <c r="EZ124" i="1"/>
  <c r="EY124" i="1"/>
  <c r="EX124" i="1"/>
  <c r="EW124" i="1"/>
  <c r="EV124" i="1"/>
  <c r="EV126" i="1" s="1"/>
  <c r="EV127" i="1" s="1"/>
  <c r="EV130" i="1" s="1"/>
  <c r="EV132" i="1" s="1"/>
  <c r="EU124" i="1"/>
  <c r="EU126" i="1" s="1"/>
  <c r="EU127" i="1" s="1"/>
  <c r="ET124" i="1"/>
  <c r="ES124" i="1"/>
  <c r="ES126" i="1" s="1"/>
  <c r="ES127" i="1" s="1"/>
  <c r="ES130" i="1" s="1"/>
  <c r="ES132" i="1" s="1"/>
  <c r="ER124" i="1"/>
  <c r="ER126" i="1" s="1"/>
  <c r="ER127" i="1" s="1"/>
  <c r="ER130" i="1" s="1"/>
  <c r="ER132" i="1" s="1"/>
  <c r="ER170" i="1" s="1"/>
  <c r="EQ124" i="1"/>
  <c r="EP124" i="1"/>
  <c r="EO124" i="1"/>
  <c r="EN124" i="1"/>
  <c r="EM124" i="1"/>
  <c r="EM126" i="1" s="1"/>
  <c r="EM127" i="1" s="1"/>
  <c r="EL124" i="1"/>
  <c r="EK124" i="1"/>
  <c r="EK126" i="1" s="1"/>
  <c r="EK127" i="1" s="1"/>
  <c r="EK130" i="1" s="1"/>
  <c r="EK132" i="1" s="1"/>
  <c r="EJ124" i="1"/>
  <c r="EH124" i="1"/>
  <c r="EH126" i="1" s="1"/>
  <c r="EH127" i="1" s="1"/>
  <c r="EH130" i="1" s="1"/>
  <c r="EH132" i="1" s="1"/>
  <c r="EG124" i="1"/>
  <c r="EF124" i="1"/>
  <c r="EF126" i="1" s="1"/>
  <c r="EF127" i="1" s="1"/>
  <c r="EF130" i="1" s="1"/>
  <c r="EE124" i="1"/>
  <c r="EE126" i="1" s="1"/>
  <c r="EE127" i="1" s="1"/>
  <c r="ED124" i="1"/>
  <c r="EC124" i="1"/>
  <c r="EB124" i="1"/>
  <c r="EB126" i="1" s="1"/>
  <c r="EB127" i="1" s="1"/>
  <c r="EB130" i="1" s="1"/>
  <c r="EB132" i="1" s="1"/>
  <c r="EA124" i="1"/>
  <c r="DZ124" i="1"/>
  <c r="DZ126" i="1" s="1"/>
  <c r="DZ127" i="1" s="1"/>
  <c r="DZ130" i="1" s="1"/>
  <c r="DZ132" i="1" s="1"/>
  <c r="DZ135" i="1" s="1"/>
  <c r="DY124" i="1"/>
  <c r="DX124" i="1"/>
  <c r="DX126" i="1" s="1"/>
  <c r="DX127" i="1" s="1"/>
  <c r="DW124" i="1"/>
  <c r="DW126" i="1" s="1"/>
  <c r="DW127" i="1" s="1"/>
  <c r="DV124" i="1"/>
  <c r="DU124" i="1"/>
  <c r="DT124" i="1"/>
  <c r="DT126" i="1" s="1"/>
  <c r="DS124" i="1"/>
  <c r="DR124" i="1"/>
  <c r="DR126" i="1" s="1"/>
  <c r="DR127" i="1" s="1"/>
  <c r="DR130" i="1" s="1"/>
  <c r="DR132" i="1" s="1"/>
  <c r="DQ124" i="1"/>
  <c r="DP124" i="1"/>
  <c r="DP126" i="1" s="1"/>
  <c r="DP127" i="1" s="1"/>
  <c r="DP130" i="1" s="1"/>
  <c r="DP132" i="1" s="1"/>
  <c r="DO124" i="1"/>
  <c r="DO126" i="1" s="1"/>
  <c r="DO127" i="1" s="1"/>
  <c r="DN124" i="1"/>
  <c r="DM124" i="1"/>
  <c r="DL124" i="1"/>
  <c r="DK124" i="1"/>
  <c r="DJ124" i="1"/>
  <c r="DJ126" i="1" s="1"/>
  <c r="DI124" i="1"/>
  <c r="DH124" i="1"/>
  <c r="DG124" i="1"/>
  <c r="DG126" i="1" s="1"/>
  <c r="DG127" i="1" s="1"/>
  <c r="DE124" i="1"/>
  <c r="DD124" i="1"/>
  <c r="DC124" i="1"/>
  <c r="DB124" i="1"/>
  <c r="DA124" i="1"/>
  <c r="CZ124" i="1"/>
  <c r="CY124" i="1"/>
  <c r="CY126" i="1" s="1"/>
  <c r="CY127" i="1" s="1"/>
  <c r="CX124" i="1"/>
  <c r="CW124" i="1"/>
  <c r="CV124" i="1"/>
  <c r="CV126" i="1" s="1"/>
  <c r="CV127" i="1" s="1"/>
  <c r="CV130" i="1" s="1"/>
  <c r="CV132" i="1" s="1"/>
  <c r="CU124" i="1"/>
  <c r="CT124" i="1"/>
  <c r="CS124" i="1"/>
  <c r="CR124" i="1"/>
  <c r="CQ124" i="1"/>
  <c r="CQ126" i="1" s="1"/>
  <c r="CQ127" i="1" s="1"/>
  <c r="CP124" i="1"/>
  <c r="CO124" i="1"/>
  <c r="CM124" i="1"/>
  <c r="CL124" i="1"/>
  <c r="CJ124" i="1"/>
  <c r="CJ126" i="1" s="1"/>
  <c r="CJ127" i="1" s="1"/>
  <c r="CJ130" i="1" s="1"/>
  <c r="CJ132" i="1" s="1"/>
  <c r="CI124" i="1"/>
  <c r="CI126" i="1" s="1"/>
  <c r="CH124" i="1"/>
  <c r="CG124" i="1"/>
  <c r="CF124" i="1"/>
  <c r="CF126" i="1" s="1"/>
  <c r="CE124" i="1"/>
  <c r="CD124" i="1"/>
  <c r="CC124" i="1"/>
  <c r="CB124" i="1"/>
  <c r="CA124" i="1"/>
  <c r="CA126" i="1" s="1"/>
  <c r="BZ124" i="1"/>
  <c r="BY124" i="1"/>
  <c r="BX124" i="1"/>
  <c r="BX126" i="1" s="1"/>
  <c r="BX127" i="1" s="1"/>
  <c r="BX130" i="1" s="1"/>
  <c r="BX132" i="1" s="1"/>
  <c r="BW124" i="1"/>
  <c r="BV124" i="1"/>
  <c r="BU124" i="1"/>
  <c r="BT124" i="1"/>
  <c r="BT126" i="1" s="1"/>
  <c r="BT127" i="1" s="1"/>
  <c r="BT130" i="1" s="1"/>
  <c r="BT132" i="1" s="1"/>
  <c r="BS124" i="1"/>
  <c r="BS126" i="1" s="1"/>
  <c r="BR124" i="1"/>
  <c r="BP124" i="1"/>
  <c r="BP126" i="1" s="1"/>
  <c r="BO124" i="1"/>
  <c r="BN124" i="1"/>
  <c r="BM124" i="1"/>
  <c r="BL124" i="1"/>
  <c r="BL126" i="1" s="1"/>
  <c r="BL127" i="1" s="1"/>
  <c r="BK124" i="1"/>
  <c r="BK126" i="1" s="1"/>
  <c r="BK127" i="1" s="1"/>
  <c r="BJ124" i="1"/>
  <c r="BI124" i="1"/>
  <c r="BH124" i="1"/>
  <c r="BG124" i="1"/>
  <c r="BF124" i="1"/>
  <c r="BE124" i="1"/>
  <c r="BD124" i="1"/>
  <c r="BD126" i="1" s="1"/>
  <c r="BD127" i="1" s="1"/>
  <c r="BD130" i="1" s="1"/>
  <c r="BD132" i="1" s="1"/>
  <c r="BB124" i="1"/>
  <c r="BA124" i="1"/>
  <c r="BA126" i="1" s="1"/>
  <c r="BA127" i="1" s="1"/>
  <c r="BA130" i="1" s="1"/>
  <c r="BA132" i="1" s="1"/>
  <c r="AZ124" i="1"/>
  <c r="AX124" i="1"/>
  <c r="AW124" i="1"/>
  <c r="AV124" i="1"/>
  <c r="AU124" i="1"/>
  <c r="AU126" i="1" s="1"/>
  <c r="AU127" i="1" s="1"/>
  <c r="AT124" i="1"/>
  <c r="AR124" i="1"/>
  <c r="AR126" i="1" s="1"/>
  <c r="AQ124" i="1"/>
  <c r="AP124" i="1"/>
  <c r="AO124" i="1"/>
  <c r="AN124" i="1"/>
  <c r="AM124" i="1"/>
  <c r="AM126" i="1" s="1"/>
  <c r="AM127" i="1" s="1"/>
  <c r="AM130" i="1" s="1"/>
  <c r="AM132" i="1" s="1"/>
  <c r="AL124" i="1"/>
  <c r="AK124" i="1"/>
  <c r="AK126" i="1" s="1"/>
  <c r="AK127" i="1" s="1"/>
  <c r="AK130" i="1" s="1"/>
  <c r="AK132" i="1" s="1"/>
  <c r="AJ124" i="1"/>
  <c r="AJ126" i="1" s="1"/>
  <c r="AI124" i="1"/>
  <c r="AH124" i="1"/>
  <c r="AG124" i="1"/>
  <c r="AF124" i="1"/>
  <c r="AE124" i="1"/>
  <c r="AE126" i="1" s="1"/>
  <c r="AE127" i="1" s="1"/>
  <c r="AE130" i="1" s="1"/>
  <c r="AE132" i="1" s="1"/>
  <c r="AD124" i="1"/>
  <c r="AC124" i="1"/>
  <c r="AC126" i="1" s="1"/>
  <c r="AC127" i="1" s="1"/>
  <c r="AC130" i="1" s="1"/>
  <c r="AC132" i="1" s="1"/>
  <c r="AB124" i="1"/>
  <c r="AA124" i="1"/>
  <c r="Z124" i="1"/>
  <c r="Y124" i="1"/>
  <c r="X124" i="1"/>
  <c r="W124" i="1"/>
  <c r="W126" i="1" s="1"/>
  <c r="W127" i="1" s="1"/>
  <c r="W130" i="1" s="1"/>
  <c r="W132" i="1" s="1"/>
  <c r="V124" i="1"/>
  <c r="U124" i="1"/>
  <c r="U126" i="1" s="1"/>
  <c r="U127" i="1" s="1"/>
  <c r="U130" i="1" s="1"/>
  <c r="U132" i="1" s="1"/>
  <c r="T124" i="1"/>
  <c r="T126" i="1" s="1"/>
  <c r="T127" i="1" s="1"/>
  <c r="T130" i="1" s="1"/>
  <c r="T132" i="1" s="1"/>
  <c r="T170" i="1" s="1"/>
  <c r="S124" i="1"/>
  <c r="R124" i="1"/>
  <c r="P124" i="1"/>
  <c r="P126" i="1" s="1"/>
  <c r="P127" i="1" s="1"/>
  <c r="P130" i="1" s="1"/>
  <c r="P132" i="1" s="1"/>
  <c r="O124" i="1"/>
  <c r="O126" i="1" s="1"/>
  <c r="N124" i="1"/>
  <c r="M124" i="1"/>
  <c r="L124" i="1"/>
  <c r="L126" i="1" s="1"/>
  <c r="L127" i="1" s="1"/>
  <c r="L130" i="1" s="1"/>
  <c r="L132" i="1" s="1"/>
  <c r="K124" i="1"/>
  <c r="J124" i="1"/>
  <c r="J126" i="1" s="1"/>
  <c r="H124" i="1"/>
  <c r="G124" i="1"/>
  <c r="G126" i="1" s="1"/>
  <c r="G127" i="1" s="1"/>
  <c r="G130" i="1" s="1"/>
  <c r="G132" i="1" s="1"/>
  <c r="C124" i="1"/>
  <c r="X119" i="1"/>
  <c r="FX113" i="1"/>
  <c r="FW113" i="1"/>
  <c r="FV113" i="1"/>
  <c r="FU113" i="1"/>
  <c r="FT113" i="1"/>
  <c r="FS113" i="1"/>
  <c r="FR113" i="1"/>
  <c r="FQ113" i="1"/>
  <c r="FP113" i="1"/>
  <c r="FO113" i="1"/>
  <c r="FN113" i="1"/>
  <c r="FM113" i="1"/>
  <c r="FL113" i="1"/>
  <c r="FK113" i="1"/>
  <c r="FJ113" i="1"/>
  <c r="FI113" i="1"/>
  <c r="FH113" i="1"/>
  <c r="FG113" i="1"/>
  <c r="FF113" i="1"/>
  <c r="FE113" i="1"/>
  <c r="FD113" i="1"/>
  <c r="FC113" i="1"/>
  <c r="FB113" i="1"/>
  <c r="FA113" i="1"/>
  <c r="EZ113" i="1"/>
  <c r="EY113" i="1"/>
  <c r="EX113" i="1"/>
  <c r="EW113" i="1"/>
  <c r="EV113" i="1"/>
  <c r="EU113" i="1"/>
  <c r="ET113" i="1"/>
  <c r="ES113" i="1"/>
  <c r="ER113" i="1"/>
  <c r="EQ113" i="1"/>
  <c r="EP113" i="1"/>
  <c r="EO113" i="1"/>
  <c r="EN113" i="1"/>
  <c r="EM113" i="1"/>
  <c r="EL113" i="1"/>
  <c r="EK113" i="1"/>
  <c r="EJ113" i="1"/>
  <c r="EI113" i="1"/>
  <c r="EH113" i="1"/>
  <c r="EG113" i="1"/>
  <c r="EF113" i="1"/>
  <c r="EE113" i="1"/>
  <c r="ED113" i="1"/>
  <c r="EC113" i="1"/>
  <c r="EB113" i="1"/>
  <c r="EA113" i="1"/>
  <c r="DZ113" i="1"/>
  <c r="DY113" i="1"/>
  <c r="DX113" i="1"/>
  <c r="DW113" i="1"/>
  <c r="DV113" i="1"/>
  <c r="DU113" i="1"/>
  <c r="DT113" i="1"/>
  <c r="DS113" i="1"/>
  <c r="DR113" i="1"/>
  <c r="DQ113" i="1"/>
  <c r="DP113" i="1"/>
  <c r="DO113" i="1"/>
  <c r="DN113" i="1"/>
  <c r="DM113" i="1"/>
  <c r="DL113" i="1"/>
  <c r="DK113" i="1"/>
  <c r="DJ113" i="1"/>
  <c r="DI113" i="1"/>
  <c r="DH113" i="1"/>
  <c r="DG113" i="1"/>
  <c r="DF113" i="1"/>
  <c r="DE113" i="1"/>
  <c r="DD113" i="1"/>
  <c r="DC113" i="1"/>
  <c r="DB113" i="1"/>
  <c r="DA113" i="1"/>
  <c r="CZ113" i="1"/>
  <c r="CY113" i="1"/>
  <c r="CX113" i="1"/>
  <c r="CW113" i="1"/>
  <c r="CV113" i="1"/>
  <c r="CU113" i="1"/>
  <c r="CT113" i="1"/>
  <c r="CS113" i="1"/>
  <c r="CR113" i="1"/>
  <c r="CQ113" i="1"/>
  <c r="CP113" i="1"/>
  <c r="CO113" i="1"/>
  <c r="CN113" i="1"/>
  <c r="CM113" i="1"/>
  <c r="CL113" i="1"/>
  <c r="CK113" i="1"/>
  <c r="CJ113" i="1"/>
  <c r="CI113" i="1"/>
  <c r="CH113" i="1"/>
  <c r="CG113" i="1"/>
  <c r="CF113" i="1"/>
  <c r="CE113" i="1"/>
  <c r="CD113" i="1"/>
  <c r="CC113" i="1"/>
  <c r="CB113" i="1"/>
  <c r="CA113" i="1"/>
  <c r="BZ113" i="1"/>
  <c r="BY113" i="1"/>
  <c r="BX113" i="1"/>
  <c r="BW113" i="1"/>
  <c r="BV113" i="1"/>
  <c r="BU113" i="1"/>
  <c r="BT113" i="1"/>
  <c r="BS113" i="1"/>
  <c r="BR113" i="1"/>
  <c r="BQ113" i="1"/>
  <c r="BP113" i="1"/>
  <c r="BO113" i="1"/>
  <c r="BN113" i="1"/>
  <c r="BM113" i="1"/>
  <c r="BL113" i="1"/>
  <c r="BK113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FX112" i="1"/>
  <c r="FW112" i="1"/>
  <c r="FV112" i="1"/>
  <c r="FU112" i="1"/>
  <c r="FT112" i="1"/>
  <c r="FS112" i="1"/>
  <c r="FR112" i="1"/>
  <c r="FQ112" i="1"/>
  <c r="FP112" i="1"/>
  <c r="FO112" i="1"/>
  <c r="FN112" i="1"/>
  <c r="FM112" i="1"/>
  <c r="FL112" i="1"/>
  <c r="FK112" i="1"/>
  <c r="FJ112" i="1"/>
  <c r="FI112" i="1"/>
  <c r="FH112" i="1"/>
  <c r="FG112" i="1"/>
  <c r="FF112" i="1"/>
  <c r="FE112" i="1"/>
  <c r="FD112" i="1"/>
  <c r="FC112" i="1"/>
  <c r="FB112" i="1"/>
  <c r="FA112" i="1"/>
  <c r="EZ112" i="1"/>
  <c r="EY112" i="1"/>
  <c r="EX112" i="1"/>
  <c r="EW112" i="1"/>
  <c r="EV112" i="1"/>
  <c r="EU112" i="1"/>
  <c r="ET112" i="1"/>
  <c r="ES112" i="1"/>
  <c r="ER112" i="1"/>
  <c r="EQ112" i="1"/>
  <c r="EP112" i="1"/>
  <c r="EO112" i="1"/>
  <c r="EN112" i="1"/>
  <c r="EM112" i="1"/>
  <c r="EL112" i="1"/>
  <c r="EK112" i="1"/>
  <c r="EJ112" i="1"/>
  <c r="EI112" i="1"/>
  <c r="EH112" i="1"/>
  <c r="EG112" i="1"/>
  <c r="EF112" i="1"/>
  <c r="EE112" i="1"/>
  <c r="ED112" i="1"/>
  <c r="EC112" i="1"/>
  <c r="EB112" i="1"/>
  <c r="EA112" i="1"/>
  <c r="DZ112" i="1"/>
  <c r="DY112" i="1"/>
  <c r="DX112" i="1"/>
  <c r="DW112" i="1"/>
  <c r="DV112" i="1"/>
  <c r="DU112" i="1"/>
  <c r="DT112" i="1"/>
  <c r="DS112" i="1"/>
  <c r="DR112" i="1"/>
  <c r="DQ112" i="1"/>
  <c r="DP112" i="1"/>
  <c r="DO112" i="1"/>
  <c r="DN112" i="1"/>
  <c r="DM112" i="1"/>
  <c r="DL112" i="1"/>
  <c r="DK112" i="1"/>
  <c r="DJ112" i="1"/>
  <c r="DI112" i="1"/>
  <c r="DH112" i="1"/>
  <c r="DG112" i="1"/>
  <c r="DF112" i="1"/>
  <c r="DE112" i="1"/>
  <c r="DD112" i="1"/>
  <c r="DC112" i="1"/>
  <c r="DB112" i="1"/>
  <c r="DA112" i="1"/>
  <c r="CZ112" i="1"/>
  <c r="CY112" i="1"/>
  <c r="CX112" i="1"/>
  <c r="CW112" i="1"/>
  <c r="CV112" i="1"/>
  <c r="CU112" i="1"/>
  <c r="CT112" i="1"/>
  <c r="CS112" i="1"/>
  <c r="CR112" i="1"/>
  <c r="CQ112" i="1"/>
  <c r="CP112" i="1"/>
  <c r="CO112" i="1"/>
  <c r="CN112" i="1"/>
  <c r="CM112" i="1"/>
  <c r="CL112" i="1"/>
  <c r="CK112" i="1"/>
  <c r="CJ112" i="1"/>
  <c r="CI112" i="1"/>
  <c r="CH112" i="1"/>
  <c r="CG112" i="1"/>
  <c r="CF112" i="1"/>
  <c r="CE112" i="1"/>
  <c r="CD112" i="1"/>
  <c r="CC112" i="1"/>
  <c r="CB112" i="1"/>
  <c r="CA112" i="1"/>
  <c r="BZ112" i="1"/>
  <c r="BY112" i="1"/>
  <c r="BX112" i="1"/>
  <c r="BW112" i="1"/>
  <c r="BV112" i="1"/>
  <c r="BU112" i="1"/>
  <c r="BT112" i="1"/>
  <c r="BS112" i="1"/>
  <c r="BR112" i="1"/>
  <c r="BQ112" i="1"/>
  <c r="BP112" i="1"/>
  <c r="BO112" i="1"/>
  <c r="BN112" i="1"/>
  <c r="BM112" i="1"/>
  <c r="BL112" i="1"/>
  <c r="BK112" i="1"/>
  <c r="BJ112" i="1"/>
  <c r="BI112" i="1"/>
  <c r="BH112" i="1"/>
  <c r="BG112" i="1"/>
  <c r="BF112" i="1"/>
  <c r="BE112" i="1"/>
  <c r="BD112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FX110" i="1"/>
  <c r="FW110" i="1"/>
  <c r="FV110" i="1"/>
  <c r="FU110" i="1"/>
  <c r="FT110" i="1"/>
  <c r="FS110" i="1"/>
  <c r="FR110" i="1"/>
  <c r="FQ110" i="1"/>
  <c r="FP110" i="1"/>
  <c r="FO110" i="1"/>
  <c r="FN110" i="1"/>
  <c r="FM110" i="1"/>
  <c r="FL110" i="1"/>
  <c r="FK110" i="1"/>
  <c r="FJ110" i="1"/>
  <c r="FI110" i="1"/>
  <c r="FH110" i="1"/>
  <c r="FG110" i="1"/>
  <c r="FF110" i="1"/>
  <c r="FE110" i="1"/>
  <c r="FD110" i="1"/>
  <c r="FC110" i="1"/>
  <c r="FB110" i="1"/>
  <c r="FA110" i="1"/>
  <c r="EZ110" i="1"/>
  <c r="EY110" i="1"/>
  <c r="EX110" i="1"/>
  <c r="EW110" i="1"/>
  <c r="EV110" i="1"/>
  <c r="EU110" i="1"/>
  <c r="ET110" i="1"/>
  <c r="ES110" i="1"/>
  <c r="ER110" i="1"/>
  <c r="EQ110" i="1"/>
  <c r="EP110" i="1"/>
  <c r="EO110" i="1"/>
  <c r="EN110" i="1"/>
  <c r="EM110" i="1"/>
  <c r="EL110" i="1"/>
  <c r="EK110" i="1"/>
  <c r="EJ110" i="1"/>
  <c r="EI110" i="1"/>
  <c r="EH110" i="1"/>
  <c r="EG110" i="1"/>
  <c r="EF110" i="1"/>
  <c r="EE110" i="1"/>
  <c r="ED110" i="1"/>
  <c r="EC110" i="1"/>
  <c r="EB110" i="1"/>
  <c r="EA110" i="1"/>
  <c r="DZ110" i="1"/>
  <c r="DY110" i="1"/>
  <c r="DX110" i="1"/>
  <c r="DW110" i="1"/>
  <c r="DV110" i="1"/>
  <c r="DU110" i="1"/>
  <c r="DT110" i="1"/>
  <c r="DS110" i="1"/>
  <c r="DR110" i="1"/>
  <c r="DQ110" i="1"/>
  <c r="DP110" i="1"/>
  <c r="DO110" i="1"/>
  <c r="DN110" i="1"/>
  <c r="DM110" i="1"/>
  <c r="DL110" i="1"/>
  <c r="DK110" i="1"/>
  <c r="DJ110" i="1"/>
  <c r="DI110" i="1"/>
  <c r="DH110" i="1"/>
  <c r="DG110" i="1"/>
  <c r="DF110" i="1"/>
  <c r="DE110" i="1"/>
  <c r="DD110" i="1"/>
  <c r="DC110" i="1"/>
  <c r="DB110" i="1"/>
  <c r="DA110" i="1"/>
  <c r="CZ110" i="1"/>
  <c r="CY110" i="1"/>
  <c r="CX110" i="1"/>
  <c r="CW110" i="1"/>
  <c r="CV110" i="1"/>
  <c r="CU110" i="1"/>
  <c r="CT110" i="1"/>
  <c r="CS110" i="1"/>
  <c r="CR110" i="1"/>
  <c r="CQ110" i="1"/>
  <c r="CP110" i="1"/>
  <c r="CO110" i="1"/>
  <c r="CN110" i="1"/>
  <c r="CM110" i="1"/>
  <c r="CL110" i="1"/>
  <c r="CK110" i="1"/>
  <c r="CJ110" i="1"/>
  <c r="CI110" i="1"/>
  <c r="CH110" i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FT98" i="1"/>
  <c r="FQ98" i="1"/>
  <c r="FI98" i="1"/>
  <c r="FG98" i="1"/>
  <c r="EO98" i="1"/>
  <c r="EN98" i="1"/>
  <c r="EK98" i="1"/>
  <c r="DX98" i="1"/>
  <c r="DU98" i="1"/>
  <c r="DM98" i="1"/>
  <c r="DI98" i="1"/>
  <c r="DH98" i="1"/>
  <c r="CR98" i="1"/>
  <c r="CO98" i="1"/>
  <c r="CG98" i="1"/>
  <c r="BQ98" i="1"/>
  <c r="BO98" i="1"/>
  <c r="BL98" i="1"/>
  <c r="AV98" i="1"/>
  <c r="AK98" i="1"/>
  <c r="AI98" i="1"/>
  <c r="Q98" i="1"/>
  <c r="P98" i="1"/>
  <c r="M98" i="1"/>
  <c r="FX95" i="1"/>
  <c r="FW95" i="1"/>
  <c r="FV95" i="1"/>
  <c r="FU95" i="1"/>
  <c r="FT95" i="1"/>
  <c r="FS95" i="1"/>
  <c r="FR95" i="1"/>
  <c r="FQ95" i="1"/>
  <c r="FP95" i="1"/>
  <c r="FO95" i="1"/>
  <c r="FN95" i="1"/>
  <c r="FM95" i="1"/>
  <c r="FL95" i="1"/>
  <c r="FK95" i="1"/>
  <c r="FJ95" i="1"/>
  <c r="FI95" i="1"/>
  <c r="FH95" i="1"/>
  <c r="FG95" i="1"/>
  <c r="FG195" i="1" s="1"/>
  <c r="FF95" i="1"/>
  <c r="FE95" i="1"/>
  <c r="FD95" i="1"/>
  <c r="FC95" i="1"/>
  <c r="FB95" i="1"/>
  <c r="FA95" i="1"/>
  <c r="EZ95" i="1"/>
  <c r="EY95" i="1"/>
  <c r="EX95" i="1"/>
  <c r="EW95" i="1"/>
  <c r="EV95" i="1"/>
  <c r="EU95" i="1"/>
  <c r="ET95" i="1"/>
  <c r="ES95" i="1"/>
  <c r="ER95" i="1"/>
  <c r="EQ95" i="1"/>
  <c r="EP95" i="1"/>
  <c r="EO95" i="1"/>
  <c r="EN95" i="1"/>
  <c r="EM95" i="1"/>
  <c r="EL95" i="1"/>
  <c r="EK95" i="1"/>
  <c r="EJ95" i="1"/>
  <c r="EI95" i="1"/>
  <c r="EH95" i="1"/>
  <c r="EG95" i="1"/>
  <c r="EF95" i="1"/>
  <c r="EE95" i="1"/>
  <c r="ED95" i="1"/>
  <c r="EC95" i="1"/>
  <c r="EB95" i="1"/>
  <c r="EA95" i="1"/>
  <c r="DZ95" i="1"/>
  <c r="DY95" i="1"/>
  <c r="DX95" i="1"/>
  <c r="DW95" i="1"/>
  <c r="DV95" i="1"/>
  <c r="DU95" i="1"/>
  <c r="DT95" i="1"/>
  <c r="DS95" i="1"/>
  <c r="DR95" i="1"/>
  <c r="DQ95" i="1"/>
  <c r="DP95" i="1"/>
  <c r="DO95" i="1"/>
  <c r="DN95" i="1"/>
  <c r="DM95" i="1"/>
  <c r="DL95" i="1"/>
  <c r="DK95" i="1"/>
  <c r="DJ95" i="1"/>
  <c r="DI95" i="1"/>
  <c r="DH95" i="1"/>
  <c r="DG95" i="1"/>
  <c r="DF95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CR95" i="1"/>
  <c r="CQ95" i="1"/>
  <c r="CP95" i="1"/>
  <c r="CO95" i="1"/>
  <c r="CN95" i="1"/>
  <c r="CM95" i="1"/>
  <c r="CL95" i="1"/>
  <c r="CK95" i="1"/>
  <c r="CJ95" i="1"/>
  <c r="CI95" i="1"/>
  <c r="CH95" i="1"/>
  <c r="CG95" i="1"/>
  <c r="CF95" i="1"/>
  <c r="CE95" i="1"/>
  <c r="CD95" i="1"/>
  <c r="CC95" i="1"/>
  <c r="CB95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FX94" i="1"/>
  <c r="FW94" i="1"/>
  <c r="FV94" i="1"/>
  <c r="FU94" i="1"/>
  <c r="FT94" i="1"/>
  <c r="FT195" i="1" s="1"/>
  <c r="FS94" i="1"/>
  <c r="FR94" i="1"/>
  <c r="FQ94" i="1"/>
  <c r="FQ195" i="1" s="1"/>
  <c r="FP94" i="1"/>
  <c r="FO94" i="1"/>
  <c r="FN94" i="1"/>
  <c r="FM94" i="1"/>
  <c r="FL94" i="1"/>
  <c r="FL195" i="1" s="1"/>
  <c r="FK94" i="1"/>
  <c r="FJ94" i="1"/>
  <c r="FI94" i="1"/>
  <c r="FI195" i="1" s="1"/>
  <c r="FH94" i="1"/>
  <c r="FG94" i="1"/>
  <c r="FF94" i="1"/>
  <c r="FE94" i="1"/>
  <c r="FD94" i="1"/>
  <c r="FD195" i="1" s="1"/>
  <c r="FC94" i="1"/>
  <c r="FB94" i="1"/>
  <c r="FA94" i="1"/>
  <c r="FA195" i="1" s="1"/>
  <c r="EZ94" i="1"/>
  <c r="EZ195" i="1" s="1"/>
  <c r="EY94" i="1"/>
  <c r="EX94" i="1"/>
  <c r="EW94" i="1"/>
  <c r="EV94" i="1"/>
  <c r="EV195" i="1" s="1"/>
  <c r="EU94" i="1"/>
  <c r="ET94" i="1"/>
  <c r="ES94" i="1"/>
  <c r="ES195" i="1" s="1"/>
  <c r="ER94" i="1"/>
  <c r="EQ94" i="1"/>
  <c r="EP94" i="1"/>
  <c r="EO94" i="1"/>
  <c r="EN94" i="1"/>
  <c r="EN195" i="1" s="1"/>
  <c r="EM94" i="1"/>
  <c r="EL94" i="1"/>
  <c r="EK94" i="1"/>
  <c r="EK195" i="1" s="1"/>
  <c r="EJ94" i="1"/>
  <c r="EI94" i="1"/>
  <c r="EH94" i="1"/>
  <c r="EG94" i="1"/>
  <c r="EF94" i="1"/>
  <c r="EF195" i="1" s="1"/>
  <c r="EE94" i="1"/>
  <c r="ED94" i="1"/>
  <c r="EC94" i="1"/>
  <c r="EC195" i="1" s="1"/>
  <c r="EB94" i="1"/>
  <c r="EA94" i="1"/>
  <c r="DZ94" i="1"/>
  <c r="DY94" i="1"/>
  <c r="DX94" i="1"/>
  <c r="DX195" i="1" s="1"/>
  <c r="DW94" i="1"/>
  <c r="DV94" i="1"/>
  <c r="DU94" i="1"/>
  <c r="DU195" i="1" s="1"/>
  <c r="DT94" i="1"/>
  <c r="DS94" i="1"/>
  <c r="DR94" i="1"/>
  <c r="DQ94" i="1"/>
  <c r="DP94" i="1"/>
  <c r="DP195" i="1" s="1"/>
  <c r="DO94" i="1"/>
  <c r="DN94" i="1"/>
  <c r="DM94" i="1"/>
  <c r="DM195" i="1" s="1"/>
  <c r="DL94" i="1"/>
  <c r="DK94" i="1"/>
  <c r="DJ94" i="1"/>
  <c r="DI94" i="1"/>
  <c r="DH94" i="1"/>
  <c r="DH195" i="1" s="1"/>
  <c r="DG94" i="1"/>
  <c r="DF94" i="1"/>
  <c r="DE94" i="1"/>
  <c r="DE195" i="1" s="1"/>
  <c r="DD94" i="1"/>
  <c r="DC94" i="1"/>
  <c r="DB94" i="1"/>
  <c r="DB195" i="1" s="1"/>
  <c r="DA94" i="1"/>
  <c r="CZ94" i="1"/>
  <c r="CZ195" i="1" s="1"/>
  <c r="CY94" i="1"/>
  <c r="CX94" i="1"/>
  <c r="CW94" i="1"/>
  <c r="CW195" i="1" s="1"/>
  <c r="CV94" i="1"/>
  <c r="CU94" i="1"/>
  <c r="CT94" i="1"/>
  <c r="CS94" i="1"/>
  <c r="CR94" i="1"/>
  <c r="CR195" i="1" s="1"/>
  <c r="CQ94" i="1"/>
  <c r="CP94" i="1"/>
  <c r="CO94" i="1"/>
  <c r="CO195" i="1" s="1"/>
  <c r="CN94" i="1"/>
  <c r="CM94" i="1"/>
  <c r="CL94" i="1"/>
  <c r="CK94" i="1"/>
  <c r="CJ94" i="1"/>
  <c r="CJ195" i="1" s="1"/>
  <c r="CI94" i="1"/>
  <c r="CH94" i="1"/>
  <c r="CG94" i="1"/>
  <c r="CG195" i="1" s="1"/>
  <c r="CF94" i="1"/>
  <c r="CE94" i="1"/>
  <c r="CD94" i="1"/>
  <c r="CC94" i="1"/>
  <c r="CB94" i="1"/>
  <c r="CB195" i="1" s="1"/>
  <c r="CA94" i="1"/>
  <c r="BZ94" i="1"/>
  <c r="BY94" i="1"/>
  <c r="BY195" i="1" s="1"/>
  <c r="BX94" i="1"/>
  <c r="BW94" i="1"/>
  <c r="BV94" i="1"/>
  <c r="BV195" i="1" s="1"/>
  <c r="BU94" i="1"/>
  <c r="BT94" i="1"/>
  <c r="BT195" i="1" s="1"/>
  <c r="BS94" i="1"/>
  <c r="BR94" i="1"/>
  <c r="BQ94" i="1"/>
  <c r="BQ195" i="1" s="1"/>
  <c r="BP94" i="1"/>
  <c r="BO94" i="1"/>
  <c r="BN94" i="1"/>
  <c r="BM94" i="1"/>
  <c r="BL94" i="1"/>
  <c r="BL195" i="1" s="1"/>
  <c r="BK94" i="1"/>
  <c r="BJ94" i="1"/>
  <c r="BI94" i="1"/>
  <c r="BI195" i="1" s="1"/>
  <c r="BH94" i="1"/>
  <c r="BG94" i="1"/>
  <c r="BF94" i="1"/>
  <c r="BE94" i="1"/>
  <c r="BD94" i="1"/>
  <c r="BD195" i="1" s="1"/>
  <c r="BC94" i="1"/>
  <c r="BB94" i="1"/>
  <c r="BA94" i="1"/>
  <c r="BA195" i="1" s="1"/>
  <c r="AZ94" i="1"/>
  <c r="AY94" i="1"/>
  <c r="AX94" i="1"/>
  <c r="AW94" i="1"/>
  <c r="AV94" i="1"/>
  <c r="AV195" i="1" s="1"/>
  <c r="AU94" i="1"/>
  <c r="AT94" i="1"/>
  <c r="AS94" i="1"/>
  <c r="AS195" i="1" s="1"/>
  <c r="AR94" i="1"/>
  <c r="AQ94" i="1"/>
  <c r="AP94" i="1"/>
  <c r="AO94" i="1"/>
  <c r="AN94" i="1"/>
  <c r="AN195" i="1" s="1"/>
  <c r="AM94" i="1"/>
  <c r="AL94" i="1"/>
  <c r="AK94" i="1"/>
  <c r="AK195" i="1" s="1"/>
  <c r="AJ94" i="1"/>
  <c r="AI94" i="1"/>
  <c r="AH94" i="1"/>
  <c r="AG94" i="1"/>
  <c r="AF94" i="1"/>
  <c r="AF195" i="1" s="1"/>
  <c r="AE94" i="1"/>
  <c r="AD94" i="1"/>
  <c r="AC94" i="1"/>
  <c r="AC195" i="1" s="1"/>
  <c r="AB94" i="1"/>
  <c r="AA94" i="1"/>
  <c r="Z94" i="1"/>
  <c r="Y94" i="1"/>
  <c r="X94" i="1"/>
  <c r="X195" i="1" s="1"/>
  <c r="W94" i="1"/>
  <c r="V94" i="1"/>
  <c r="U94" i="1"/>
  <c r="U195" i="1" s="1"/>
  <c r="T94" i="1"/>
  <c r="S94" i="1"/>
  <c r="R94" i="1"/>
  <c r="Q94" i="1"/>
  <c r="P94" i="1"/>
  <c r="P195" i="1" s="1"/>
  <c r="O94" i="1"/>
  <c r="N94" i="1"/>
  <c r="M94" i="1"/>
  <c r="M195" i="1" s="1"/>
  <c r="L94" i="1"/>
  <c r="K94" i="1"/>
  <c r="J94" i="1"/>
  <c r="I94" i="1"/>
  <c r="H94" i="1"/>
  <c r="H195" i="1" s="1"/>
  <c r="G94" i="1"/>
  <c r="F94" i="1"/>
  <c r="E94" i="1"/>
  <c r="E195" i="1" s="1"/>
  <c r="D94" i="1"/>
  <c r="C94" i="1"/>
  <c r="FX93" i="1"/>
  <c r="FW93" i="1"/>
  <c r="FV93" i="1"/>
  <c r="FU93" i="1"/>
  <c r="FT93" i="1"/>
  <c r="FS93" i="1"/>
  <c r="FR93" i="1"/>
  <c r="FQ93" i="1"/>
  <c r="FP93" i="1"/>
  <c r="FO93" i="1"/>
  <c r="FN93" i="1"/>
  <c r="FM93" i="1"/>
  <c r="FL93" i="1"/>
  <c r="FK93" i="1"/>
  <c r="FJ93" i="1"/>
  <c r="FI93" i="1"/>
  <c r="FH93" i="1"/>
  <c r="FG93" i="1"/>
  <c r="FF93" i="1"/>
  <c r="FE93" i="1"/>
  <c r="FD93" i="1"/>
  <c r="FC93" i="1"/>
  <c r="FB93" i="1"/>
  <c r="FA93" i="1"/>
  <c r="EZ93" i="1"/>
  <c r="EY93" i="1"/>
  <c r="EX93" i="1"/>
  <c r="EW93" i="1"/>
  <c r="EV93" i="1"/>
  <c r="EU93" i="1"/>
  <c r="ET93" i="1"/>
  <c r="ES93" i="1"/>
  <c r="ER93" i="1"/>
  <c r="EQ93" i="1"/>
  <c r="EP93" i="1"/>
  <c r="EO93" i="1"/>
  <c r="EN93" i="1"/>
  <c r="EM93" i="1"/>
  <c r="EL93" i="1"/>
  <c r="EK93" i="1"/>
  <c r="EJ93" i="1"/>
  <c r="EI93" i="1"/>
  <c r="EH93" i="1"/>
  <c r="EG93" i="1"/>
  <c r="EF93" i="1"/>
  <c r="EE93" i="1"/>
  <c r="ED93" i="1"/>
  <c r="EC93" i="1"/>
  <c r="EB93" i="1"/>
  <c r="EA93" i="1"/>
  <c r="DZ93" i="1"/>
  <c r="DY93" i="1"/>
  <c r="DX93" i="1"/>
  <c r="DW93" i="1"/>
  <c r="DV93" i="1"/>
  <c r="DU93" i="1"/>
  <c r="DT93" i="1"/>
  <c r="DS93" i="1"/>
  <c r="DR93" i="1"/>
  <c r="DQ93" i="1"/>
  <c r="DP93" i="1"/>
  <c r="DO93" i="1"/>
  <c r="DN93" i="1"/>
  <c r="DM93" i="1"/>
  <c r="DL93" i="1"/>
  <c r="DK93" i="1"/>
  <c r="DJ93" i="1"/>
  <c r="DI93" i="1"/>
  <c r="DH93" i="1"/>
  <c r="DG93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CR93" i="1"/>
  <c r="CQ93" i="1"/>
  <c r="CP93" i="1"/>
  <c r="CO93" i="1"/>
  <c r="CN93" i="1"/>
  <c r="CM93" i="1"/>
  <c r="CL93" i="1"/>
  <c r="CK93" i="1"/>
  <c r="CJ93" i="1"/>
  <c r="CI93" i="1"/>
  <c r="CH93" i="1"/>
  <c r="CG93" i="1"/>
  <c r="CF93" i="1"/>
  <c r="CE93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FZ93" i="1" s="1"/>
  <c r="E93" i="1"/>
  <c r="D93" i="1"/>
  <c r="C93" i="1"/>
  <c r="FX92" i="1"/>
  <c r="FW92" i="1"/>
  <c r="FV92" i="1"/>
  <c r="FU92" i="1"/>
  <c r="FT92" i="1"/>
  <c r="FS92" i="1"/>
  <c r="FR92" i="1"/>
  <c r="FQ92" i="1"/>
  <c r="FP92" i="1"/>
  <c r="FO92" i="1"/>
  <c r="FN92" i="1"/>
  <c r="FM92" i="1"/>
  <c r="FL92" i="1"/>
  <c r="FK92" i="1"/>
  <c r="FJ92" i="1"/>
  <c r="FI92" i="1"/>
  <c r="FH92" i="1"/>
  <c r="FG92" i="1"/>
  <c r="FF92" i="1"/>
  <c r="FE92" i="1"/>
  <c r="FD92" i="1"/>
  <c r="FC92" i="1"/>
  <c r="FB92" i="1"/>
  <c r="FA92" i="1"/>
  <c r="EZ92" i="1"/>
  <c r="EY92" i="1"/>
  <c r="EX92" i="1"/>
  <c r="EW92" i="1"/>
  <c r="EV92" i="1"/>
  <c r="EU92" i="1"/>
  <c r="ET92" i="1"/>
  <c r="ES92" i="1"/>
  <c r="ER92" i="1"/>
  <c r="EQ92" i="1"/>
  <c r="EP92" i="1"/>
  <c r="EO92" i="1"/>
  <c r="EN92" i="1"/>
  <c r="EM92" i="1"/>
  <c r="EL92" i="1"/>
  <c r="EK92" i="1"/>
  <c r="EJ92" i="1"/>
  <c r="EI92" i="1"/>
  <c r="EH92" i="1"/>
  <c r="EG92" i="1"/>
  <c r="EF92" i="1"/>
  <c r="EE92" i="1"/>
  <c r="ED92" i="1"/>
  <c r="EC92" i="1"/>
  <c r="EB92" i="1"/>
  <c r="EA92" i="1"/>
  <c r="DZ92" i="1"/>
  <c r="DY92" i="1"/>
  <c r="DX92" i="1"/>
  <c r="DW92" i="1"/>
  <c r="DV92" i="1"/>
  <c r="DU92" i="1"/>
  <c r="DT92" i="1"/>
  <c r="DS92" i="1"/>
  <c r="DR92" i="1"/>
  <c r="DQ92" i="1"/>
  <c r="DP92" i="1"/>
  <c r="DO92" i="1"/>
  <c r="DN92" i="1"/>
  <c r="DM92" i="1"/>
  <c r="DL92" i="1"/>
  <c r="DK92" i="1"/>
  <c r="DJ92" i="1"/>
  <c r="DI92" i="1"/>
  <c r="DH92" i="1"/>
  <c r="DG92" i="1"/>
  <c r="DF92" i="1"/>
  <c r="DE92" i="1"/>
  <c r="DD92" i="1"/>
  <c r="DC92" i="1"/>
  <c r="DB92" i="1"/>
  <c r="DA92" i="1"/>
  <c r="CZ92" i="1"/>
  <c r="CY92" i="1"/>
  <c r="CX92" i="1"/>
  <c r="CW92" i="1"/>
  <c r="CV92" i="1"/>
  <c r="CU92" i="1"/>
  <c r="CT92" i="1"/>
  <c r="CS92" i="1"/>
  <c r="CR92" i="1"/>
  <c r="CQ92" i="1"/>
  <c r="CP92" i="1"/>
  <c r="CO92" i="1"/>
  <c r="CN92" i="1"/>
  <c r="CM92" i="1"/>
  <c r="CL92" i="1"/>
  <c r="CK92" i="1"/>
  <c r="CJ92" i="1"/>
  <c r="CI92" i="1"/>
  <c r="CH92" i="1"/>
  <c r="CG92" i="1"/>
  <c r="CF92" i="1"/>
  <c r="CE92" i="1"/>
  <c r="CD92" i="1"/>
  <c r="CC92" i="1"/>
  <c r="CB92" i="1"/>
  <c r="CA92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X96" i="1" s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FX90" i="1"/>
  <c r="FW90" i="1"/>
  <c r="FV90" i="1"/>
  <c r="FU90" i="1"/>
  <c r="FT90" i="1"/>
  <c r="FS90" i="1"/>
  <c r="FR90" i="1"/>
  <c r="FQ90" i="1"/>
  <c r="FP90" i="1"/>
  <c r="FO90" i="1"/>
  <c r="FN90" i="1"/>
  <c r="FM90" i="1"/>
  <c r="FL90" i="1"/>
  <c r="FK90" i="1"/>
  <c r="FJ90" i="1"/>
  <c r="FI90" i="1"/>
  <c r="FH90" i="1"/>
  <c r="FG90" i="1"/>
  <c r="FF90" i="1"/>
  <c r="FE90" i="1"/>
  <c r="FD90" i="1"/>
  <c r="FC90" i="1"/>
  <c r="FB90" i="1"/>
  <c r="FA90" i="1"/>
  <c r="EZ90" i="1"/>
  <c r="EY90" i="1"/>
  <c r="EX90" i="1"/>
  <c r="EW90" i="1"/>
  <c r="EV90" i="1"/>
  <c r="EU90" i="1"/>
  <c r="ET90" i="1"/>
  <c r="ES90" i="1"/>
  <c r="ES98" i="1" s="1"/>
  <c r="ER90" i="1"/>
  <c r="EQ90" i="1"/>
  <c r="EP90" i="1"/>
  <c r="EO90" i="1"/>
  <c r="EN90" i="1"/>
  <c r="EM90" i="1"/>
  <c r="EL90" i="1"/>
  <c r="EK90" i="1"/>
  <c r="EJ90" i="1"/>
  <c r="EI90" i="1"/>
  <c r="EH90" i="1"/>
  <c r="EG90" i="1"/>
  <c r="EF90" i="1"/>
  <c r="EE90" i="1"/>
  <c r="ED90" i="1"/>
  <c r="EC90" i="1"/>
  <c r="EC98" i="1" s="1"/>
  <c r="EB90" i="1"/>
  <c r="EA90" i="1"/>
  <c r="DZ90" i="1"/>
  <c r="DY90" i="1"/>
  <c r="DX90" i="1"/>
  <c r="DW90" i="1"/>
  <c r="DV90" i="1"/>
  <c r="DU90" i="1"/>
  <c r="DT90" i="1"/>
  <c r="DS90" i="1"/>
  <c r="DR90" i="1"/>
  <c r="DQ90" i="1"/>
  <c r="DP90" i="1"/>
  <c r="DO90" i="1"/>
  <c r="DN90" i="1"/>
  <c r="DM90" i="1"/>
  <c r="DL90" i="1"/>
  <c r="DK90" i="1"/>
  <c r="DJ90" i="1"/>
  <c r="DI90" i="1"/>
  <c r="DH90" i="1"/>
  <c r="DG90" i="1"/>
  <c r="DF90" i="1"/>
  <c r="DE90" i="1"/>
  <c r="DD90" i="1"/>
  <c r="DC90" i="1"/>
  <c r="DB90" i="1"/>
  <c r="DA90" i="1"/>
  <c r="CZ90" i="1"/>
  <c r="CY90" i="1"/>
  <c r="CX90" i="1"/>
  <c r="CW90" i="1"/>
  <c r="CV90" i="1"/>
  <c r="CU90" i="1"/>
  <c r="CT90" i="1"/>
  <c r="CS90" i="1"/>
  <c r="CR90" i="1"/>
  <c r="CQ90" i="1"/>
  <c r="CP90" i="1"/>
  <c r="CO90" i="1"/>
  <c r="CN90" i="1"/>
  <c r="CM90" i="1"/>
  <c r="CL90" i="1"/>
  <c r="CK90" i="1"/>
  <c r="CJ90" i="1"/>
  <c r="CI90" i="1"/>
  <c r="CH90" i="1"/>
  <c r="CG90" i="1"/>
  <c r="CF90" i="1"/>
  <c r="CE90" i="1"/>
  <c r="CD90" i="1"/>
  <c r="CC90" i="1"/>
  <c r="CB90" i="1"/>
  <c r="CA90" i="1"/>
  <c r="BZ90" i="1"/>
  <c r="BY90" i="1"/>
  <c r="BY98" i="1" s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I98" i="1" s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U98" i="1" s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E98" i="1" s="1"/>
  <c r="D90" i="1"/>
  <c r="C90" i="1"/>
  <c r="FX89" i="1"/>
  <c r="FW89" i="1"/>
  <c r="FV89" i="1"/>
  <c r="FU89" i="1"/>
  <c r="FT89" i="1"/>
  <c r="FS89" i="1"/>
  <c r="FR89" i="1"/>
  <c r="FQ89" i="1"/>
  <c r="FP89" i="1"/>
  <c r="FO89" i="1"/>
  <c r="FN89" i="1"/>
  <c r="FM89" i="1"/>
  <c r="FL89" i="1"/>
  <c r="FK89" i="1"/>
  <c r="FJ89" i="1"/>
  <c r="FI89" i="1"/>
  <c r="FH89" i="1"/>
  <c r="FG89" i="1"/>
  <c r="FF89" i="1"/>
  <c r="FE89" i="1"/>
  <c r="FD89" i="1"/>
  <c r="FC89" i="1"/>
  <c r="FB89" i="1"/>
  <c r="FA89" i="1"/>
  <c r="FA98" i="1" s="1"/>
  <c r="EZ89" i="1"/>
  <c r="EY89" i="1"/>
  <c r="EX89" i="1"/>
  <c r="EW89" i="1"/>
  <c r="EV89" i="1"/>
  <c r="EU89" i="1"/>
  <c r="ET89" i="1"/>
  <c r="ES89" i="1"/>
  <c r="ER89" i="1"/>
  <c r="EQ89" i="1"/>
  <c r="EP89" i="1"/>
  <c r="EO89" i="1"/>
  <c r="EN89" i="1"/>
  <c r="EM89" i="1"/>
  <c r="EL89" i="1"/>
  <c r="EK89" i="1"/>
  <c r="EJ89" i="1"/>
  <c r="EI89" i="1"/>
  <c r="EH89" i="1"/>
  <c r="EG89" i="1"/>
  <c r="EF89" i="1"/>
  <c r="EE89" i="1"/>
  <c r="ED89" i="1"/>
  <c r="EC89" i="1"/>
  <c r="EB89" i="1"/>
  <c r="EA89" i="1"/>
  <c r="DZ89" i="1"/>
  <c r="DY89" i="1"/>
  <c r="DX89" i="1"/>
  <c r="DW89" i="1"/>
  <c r="DV89" i="1"/>
  <c r="DU89" i="1"/>
  <c r="DT89" i="1"/>
  <c r="DS89" i="1"/>
  <c r="DR89" i="1"/>
  <c r="DQ89" i="1"/>
  <c r="DP89" i="1"/>
  <c r="DO89" i="1"/>
  <c r="DN89" i="1"/>
  <c r="DM89" i="1"/>
  <c r="DL89" i="1"/>
  <c r="DK89" i="1"/>
  <c r="DJ89" i="1"/>
  <c r="DI89" i="1"/>
  <c r="DH89" i="1"/>
  <c r="DG89" i="1"/>
  <c r="DF89" i="1"/>
  <c r="DE89" i="1"/>
  <c r="DE98" i="1" s="1"/>
  <c r="DD89" i="1"/>
  <c r="DC89" i="1"/>
  <c r="DB89" i="1"/>
  <c r="DA89" i="1"/>
  <c r="CZ89" i="1"/>
  <c r="CY89" i="1"/>
  <c r="CX89" i="1"/>
  <c r="CW89" i="1"/>
  <c r="CW98" i="1" s="1"/>
  <c r="CV89" i="1"/>
  <c r="CU89" i="1"/>
  <c r="CT89" i="1"/>
  <c r="CS89" i="1"/>
  <c r="CS98" i="1" s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M98" i="1" s="1"/>
  <c r="BL89" i="1"/>
  <c r="BK89" i="1"/>
  <c r="BJ89" i="1"/>
  <c r="BI89" i="1"/>
  <c r="BH89" i="1"/>
  <c r="BG89" i="1"/>
  <c r="BF89" i="1"/>
  <c r="BE89" i="1"/>
  <c r="BD89" i="1"/>
  <c r="BC89" i="1"/>
  <c r="BB89" i="1"/>
  <c r="BA89" i="1"/>
  <c r="BA98" i="1" s="1"/>
  <c r="AZ89" i="1"/>
  <c r="AY89" i="1"/>
  <c r="AX89" i="1"/>
  <c r="AW89" i="1"/>
  <c r="AV89" i="1"/>
  <c r="AU89" i="1"/>
  <c r="AT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C98" i="1" s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FX88" i="1"/>
  <c r="FX98" i="1" s="1"/>
  <c r="FW88" i="1"/>
  <c r="FW98" i="1" s="1"/>
  <c r="FV88" i="1"/>
  <c r="FV98" i="1" s="1"/>
  <c r="FU88" i="1"/>
  <c r="FU98" i="1" s="1"/>
  <c r="FT88" i="1"/>
  <c r="FS88" i="1"/>
  <c r="FR88" i="1"/>
  <c r="FQ88" i="1"/>
  <c r="FP88" i="1"/>
  <c r="FP98" i="1" s="1"/>
  <c r="FO88" i="1"/>
  <c r="FO98" i="1" s="1"/>
  <c r="FN88" i="1"/>
  <c r="FN98" i="1" s="1"/>
  <c r="FM88" i="1"/>
  <c r="FL88" i="1"/>
  <c r="FL98" i="1" s="1"/>
  <c r="FK88" i="1"/>
  <c r="FJ88" i="1"/>
  <c r="FI88" i="1"/>
  <c r="FH88" i="1"/>
  <c r="FH98" i="1" s="1"/>
  <c r="FG88" i="1"/>
  <c r="FF88" i="1"/>
  <c r="FF98" i="1" s="1"/>
  <c r="FE88" i="1"/>
  <c r="FE98" i="1" s="1"/>
  <c r="FD88" i="1"/>
  <c r="FD98" i="1" s="1"/>
  <c r="FC88" i="1"/>
  <c r="FB88" i="1"/>
  <c r="FA88" i="1"/>
  <c r="EZ88" i="1"/>
  <c r="EZ98" i="1" s="1"/>
  <c r="EY88" i="1"/>
  <c r="EY98" i="1" s="1"/>
  <c r="EX88" i="1"/>
  <c r="EX98" i="1" s="1"/>
  <c r="EW88" i="1"/>
  <c r="EV88" i="1"/>
  <c r="EV98" i="1" s="1"/>
  <c r="EU88" i="1"/>
  <c r="ET88" i="1"/>
  <c r="ES88" i="1"/>
  <c r="ER88" i="1"/>
  <c r="ER98" i="1" s="1"/>
  <c r="EQ88" i="1"/>
  <c r="EQ98" i="1" s="1"/>
  <c r="EP88" i="1"/>
  <c r="EP98" i="1" s="1"/>
  <c r="EO88" i="1"/>
  <c r="EN88" i="1"/>
  <c r="EM88" i="1"/>
  <c r="EL88" i="1"/>
  <c r="EK88" i="1"/>
  <c r="EJ88" i="1"/>
  <c r="EJ98" i="1" s="1"/>
  <c r="EI88" i="1"/>
  <c r="EI98" i="1" s="1"/>
  <c r="EH88" i="1"/>
  <c r="EH98" i="1" s="1"/>
  <c r="EG88" i="1"/>
  <c r="EF88" i="1"/>
  <c r="EF98" i="1" s="1"/>
  <c r="EE88" i="1"/>
  <c r="ED88" i="1"/>
  <c r="EC88" i="1"/>
  <c r="EB88" i="1"/>
  <c r="EB98" i="1" s="1"/>
  <c r="EA88" i="1"/>
  <c r="EA98" i="1" s="1"/>
  <c r="DZ88" i="1"/>
  <c r="DZ98" i="1" s="1"/>
  <c r="DY88" i="1"/>
  <c r="DY98" i="1" s="1"/>
  <c r="DX88" i="1"/>
  <c r="DW88" i="1"/>
  <c r="DV88" i="1"/>
  <c r="DU88" i="1"/>
  <c r="DT88" i="1"/>
  <c r="DT98" i="1" s="1"/>
  <c r="DS88" i="1"/>
  <c r="DS98" i="1" s="1"/>
  <c r="DR88" i="1"/>
  <c r="DR98" i="1" s="1"/>
  <c r="DQ88" i="1"/>
  <c r="DP88" i="1"/>
  <c r="DP98" i="1" s="1"/>
  <c r="DO88" i="1"/>
  <c r="DN88" i="1"/>
  <c r="DM88" i="1"/>
  <c r="DL88" i="1"/>
  <c r="DL98" i="1" s="1"/>
  <c r="DK88" i="1"/>
  <c r="DK98" i="1" s="1"/>
  <c r="DJ88" i="1"/>
  <c r="DJ98" i="1" s="1"/>
  <c r="DI88" i="1"/>
  <c r="DH88" i="1"/>
  <c r="DG88" i="1"/>
  <c r="DF88" i="1"/>
  <c r="DE88" i="1"/>
  <c r="DD88" i="1"/>
  <c r="DD98" i="1" s="1"/>
  <c r="DC88" i="1"/>
  <c r="DC98" i="1" s="1"/>
  <c r="DB88" i="1"/>
  <c r="DB98" i="1" s="1"/>
  <c r="DA88" i="1"/>
  <c r="CZ88" i="1"/>
  <c r="CZ98" i="1" s="1"/>
  <c r="CY88" i="1"/>
  <c r="CX88" i="1"/>
  <c r="CW88" i="1"/>
  <c r="CV88" i="1"/>
  <c r="CV98" i="1" s="1"/>
  <c r="CU88" i="1"/>
  <c r="CU98" i="1" s="1"/>
  <c r="CT88" i="1"/>
  <c r="CT98" i="1" s="1"/>
  <c r="CS88" i="1"/>
  <c r="CR88" i="1"/>
  <c r="CQ88" i="1"/>
  <c r="CP88" i="1"/>
  <c r="CO88" i="1"/>
  <c r="CN88" i="1"/>
  <c r="CN98" i="1" s="1"/>
  <c r="CM88" i="1"/>
  <c r="CM98" i="1" s="1"/>
  <c r="CL88" i="1"/>
  <c r="CL98" i="1" s="1"/>
  <c r="CK88" i="1"/>
  <c r="CJ88" i="1"/>
  <c r="CJ98" i="1" s="1"/>
  <c r="CI88" i="1"/>
  <c r="CH88" i="1"/>
  <c r="CG88" i="1"/>
  <c r="CF88" i="1"/>
  <c r="CF98" i="1" s="1"/>
  <c r="CE88" i="1"/>
  <c r="CE98" i="1" s="1"/>
  <c r="CD88" i="1"/>
  <c r="CD98" i="1" s="1"/>
  <c r="CC88" i="1"/>
  <c r="CC98" i="1" s="1"/>
  <c r="CB88" i="1"/>
  <c r="CB98" i="1" s="1"/>
  <c r="CA88" i="1"/>
  <c r="BZ88" i="1"/>
  <c r="BY88" i="1"/>
  <c r="BX88" i="1"/>
  <c r="BX98" i="1" s="1"/>
  <c r="BW88" i="1"/>
  <c r="BW98" i="1" s="1"/>
  <c r="BV88" i="1"/>
  <c r="BV98" i="1" s="1"/>
  <c r="BU88" i="1"/>
  <c r="BT88" i="1"/>
  <c r="BT98" i="1" s="1"/>
  <c r="BS88" i="1"/>
  <c r="BR88" i="1"/>
  <c r="BQ88" i="1"/>
  <c r="BP88" i="1"/>
  <c r="BP98" i="1" s="1"/>
  <c r="BO88" i="1"/>
  <c r="BN88" i="1"/>
  <c r="BN98" i="1" s="1"/>
  <c r="BM88" i="1"/>
  <c r="BL88" i="1"/>
  <c r="BK88" i="1"/>
  <c r="BJ88" i="1"/>
  <c r="BI88" i="1"/>
  <c r="BH88" i="1"/>
  <c r="BH98" i="1" s="1"/>
  <c r="BG88" i="1"/>
  <c r="BG98" i="1" s="1"/>
  <c r="BF88" i="1"/>
  <c r="BF98" i="1" s="1"/>
  <c r="BE88" i="1"/>
  <c r="BD88" i="1"/>
  <c r="BD98" i="1" s="1"/>
  <c r="BC88" i="1"/>
  <c r="BB88" i="1"/>
  <c r="BA88" i="1"/>
  <c r="AZ88" i="1"/>
  <c r="AZ98" i="1" s="1"/>
  <c r="AY88" i="1"/>
  <c r="AY98" i="1" s="1"/>
  <c r="AX88" i="1"/>
  <c r="AX98" i="1" s="1"/>
  <c r="AW88" i="1"/>
  <c r="AW98" i="1" s="1"/>
  <c r="AV88" i="1"/>
  <c r="AU88" i="1"/>
  <c r="AT88" i="1"/>
  <c r="AS88" i="1"/>
  <c r="AR88" i="1"/>
  <c r="AR98" i="1" s="1"/>
  <c r="AQ88" i="1"/>
  <c r="AQ98" i="1" s="1"/>
  <c r="AP88" i="1"/>
  <c r="AP98" i="1" s="1"/>
  <c r="AO88" i="1"/>
  <c r="AN88" i="1"/>
  <c r="AN98" i="1" s="1"/>
  <c r="AM88" i="1"/>
  <c r="AL88" i="1"/>
  <c r="AK88" i="1"/>
  <c r="AJ88" i="1"/>
  <c r="AJ98" i="1" s="1"/>
  <c r="AI88" i="1"/>
  <c r="AH88" i="1"/>
  <c r="AH98" i="1" s="1"/>
  <c r="AG88" i="1"/>
  <c r="AG98" i="1" s="1"/>
  <c r="AF88" i="1"/>
  <c r="AF98" i="1" s="1"/>
  <c r="AE88" i="1"/>
  <c r="AD88" i="1"/>
  <c r="AC88" i="1"/>
  <c r="AB88" i="1"/>
  <c r="AB98" i="1" s="1"/>
  <c r="AA88" i="1"/>
  <c r="AA98" i="1" s="1"/>
  <c r="Z88" i="1"/>
  <c r="Z98" i="1" s="1"/>
  <c r="Y88" i="1"/>
  <c r="X88" i="1"/>
  <c r="X98" i="1" s="1"/>
  <c r="W88" i="1"/>
  <c r="V88" i="1"/>
  <c r="U88" i="1"/>
  <c r="T88" i="1"/>
  <c r="T98" i="1" s="1"/>
  <c r="S88" i="1"/>
  <c r="S98" i="1" s="1"/>
  <c r="R88" i="1"/>
  <c r="R98" i="1" s="1"/>
  <c r="Q88" i="1"/>
  <c r="P88" i="1"/>
  <c r="O88" i="1"/>
  <c r="N88" i="1"/>
  <c r="M88" i="1"/>
  <c r="L88" i="1"/>
  <c r="L98" i="1" s="1"/>
  <c r="K88" i="1"/>
  <c r="K98" i="1" s="1"/>
  <c r="J88" i="1"/>
  <c r="J98" i="1" s="1"/>
  <c r="I88" i="1"/>
  <c r="H88" i="1"/>
  <c r="H98" i="1" s="1"/>
  <c r="G88" i="1"/>
  <c r="F88" i="1"/>
  <c r="E88" i="1"/>
  <c r="D88" i="1"/>
  <c r="D98" i="1" s="1"/>
  <c r="C88" i="1"/>
  <c r="FX87" i="1"/>
  <c r="FW87" i="1"/>
  <c r="FV87" i="1"/>
  <c r="FU87" i="1"/>
  <c r="FT87" i="1"/>
  <c r="FS87" i="1"/>
  <c r="FR87" i="1"/>
  <c r="FQ87" i="1"/>
  <c r="FP87" i="1"/>
  <c r="FO87" i="1"/>
  <c r="FN87" i="1"/>
  <c r="FM87" i="1"/>
  <c r="FL87" i="1"/>
  <c r="FK87" i="1"/>
  <c r="FJ87" i="1"/>
  <c r="FI87" i="1"/>
  <c r="FH87" i="1"/>
  <c r="FG87" i="1"/>
  <c r="FF87" i="1"/>
  <c r="FE87" i="1"/>
  <c r="FD87" i="1"/>
  <c r="FC87" i="1"/>
  <c r="FB87" i="1"/>
  <c r="FA87" i="1"/>
  <c r="EZ87" i="1"/>
  <c r="EY87" i="1"/>
  <c r="EX87" i="1"/>
  <c r="EW87" i="1"/>
  <c r="EV87" i="1"/>
  <c r="EU87" i="1"/>
  <c r="ET87" i="1"/>
  <c r="ES87" i="1"/>
  <c r="ER87" i="1"/>
  <c r="EQ87" i="1"/>
  <c r="EP87" i="1"/>
  <c r="EO87" i="1"/>
  <c r="EN87" i="1"/>
  <c r="EM87" i="1"/>
  <c r="EL87" i="1"/>
  <c r="EK87" i="1"/>
  <c r="EJ87" i="1"/>
  <c r="EI87" i="1"/>
  <c r="EH87" i="1"/>
  <c r="EG87" i="1"/>
  <c r="EF87" i="1"/>
  <c r="EE87" i="1"/>
  <c r="ED87" i="1"/>
  <c r="EC87" i="1"/>
  <c r="EB87" i="1"/>
  <c r="EA87" i="1"/>
  <c r="DZ87" i="1"/>
  <c r="DY87" i="1"/>
  <c r="DX87" i="1"/>
  <c r="DW87" i="1"/>
  <c r="DV87" i="1"/>
  <c r="DU87" i="1"/>
  <c r="DT87" i="1"/>
  <c r="DS87" i="1"/>
  <c r="DR87" i="1"/>
  <c r="DQ87" i="1"/>
  <c r="DP87" i="1"/>
  <c r="DO87" i="1"/>
  <c r="DN87" i="1"/>
  <c r="DM87" i="1"/>
  <c r="DL87" i="1"/>
  <c r="DK87" i="1"/>
  <c r="DJ87" i="1"/>
  <c r="DI87" i="1"/>
  <c r="DH87" i="1"/>
  <c r="DG87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FX86" i="1"/>
  <c r="FW86" i="1"/>
  <c r="FV86" i="1"/>
  <c r="FU86" i="1"/>
  <c r="FT86" i="1"/>
  <c r="FS86" i="1"/>
  <c r="FR86" i="1"/>
  <c r="FQ86" i="1"/>
  <c r="FP86" i="1"/>
  <c r="FO86" i="1"/>
  <c r="FN86" i="1"/>
  <c r="FM86" i="1"/>
  <c r="FL86" i="1"/>
  <c r="FK86" i="1"/>
  <c r="FJ86" i="1"/>
  <c r="FI86" i="1"/>
  <c r="FH86" i="1"/>
  <c r="FG86" i="1"/>
  <c r="FF86" i="1"/>
  <c r="FE86" i="1"/>
  <c r="FD86" i="1"/>
  <c r="FC86" i="1"/>
  <c r="FB86" i="1"/>
  <c r="FA86" i="1"/>
  <c r="EZ86" i="1"/>
  <c r="EY86" i="1"/>
  <c r="EX86" i="1"/>
  <c r="EW86" i="1"/>
  <c r="EV86" i="1"/>
  <c r="EU86" i="1"/>
  <c r="ET86" i="1"/>
  <c r="ES86" i="1"/>
  <c r="ER86" i="1"/>
  <c r="EQ86" i="1"/>
  <c r="EP86" i="1"/>
  <c r="EO86" i="1"/>
  <c r="EN86" i="1"/>
  <c r="EM86" i="1"/>
  <c r="EL86" i="1"/>
  <c r="EK86" i="1"/>
  <c r="EJ86" i="1"/>
  <c r="EI86" i="1"/>
  <c r="EH86" i="1"/>
  <c r="EG86" i="1"/>
  <c r="EF86" i="1"/>
  <c r="EE86" i="1"/>
  <c r="ED86" i="1"/>
  <c r="EC86" i="1"/>
  <c r="EB86" i="1"/>
  <c r="EA86" i="1"/>
  <c r="DZ86" i="1"/>
  <c r="DY86" i="1"/>
  <c r="DX86" i="1"/>
  <c r="DW86" i="1"/>
  <c r="DV86" i="1"/>
  <c r="DU86" i="1"/>
  <c r="DT86" i="1"/>
  <c r="DS86" i="1"/>
  <c r="DR86" i="1"/>
  <c r="DQ86" i="1"/>
  <c r="DP86" i="1"/>
  <c r="DO86" i="1"/>
  <c r="DN86" i="1"/>
  <c r="DM86" i="1"/>
  <c r="DL86" i="1"/>
  <c r="DK86" i="1"/>
  <c r="DJ86" i="1"/>
  <c r="DI86" i="1"/>
  <c r="DH86" i="1"/>
  <c r="DG86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FZ86" i="1" s="1"/>
  <c r="FS83" i="1"/>
  <c r="EU83" i="1"/>
  <c r="EU91" i="1" s="1"/>
  <c r="EU96" i="1" s="1"/>
  <c r="FX82" i="1"/>
  <c r="FW82" i="1"/>
  <c r="FV82" i="1"/>
  <c r="FU82" i="1"/>
  <c r="FT82" i="1"/>
  <c r="FS82" i="1"/>
  <c r="FR82" i="1"/>
  <c r="FQ82" i="1"/>
  <c r="FP82" i="1"/>
  <c r="FO82" i="1"/>
  <c r="FN82" i="1"/>
  <c r="FM82" i="1"/>
  <c r="FL82" i="1"/>
  <c r="FK82" i="1"/>
  <c r="FJ82" i="1"/>
  <c r="FI82" i="1"/>
  <c r="FH82" i="1"/>
  <c r="FG82" i="1"/>
  <c r="FF82" i="1"/>
  <c r="FE82" i="1"/>
  <c r="FD82" i="1"/>
  <c r="FC82" i="1"/>
  <c r="FB82" i="1"/>
  <c r="FA82" i="1"/>
  <c r="EZ82" i="1"/>
  <c r="EY82" i="1"/>
  <c r="EX82" i="1"/>
  <c r="EW82" i="1"/>
  <c r="EV82" i="1"/>
  <c r="EU82" i="1"/>
  <c r="ET82" i="1"/>
  <c r="ES82" i="1"/>
  <c r="ER82" i="1"/>
  <c r="EQ82" i="1"/>
  <c r="EP82" i="1"/>
  <c r="EO82" i="1"/>
  <c r="EN82" i="1"/>
  <c r="EM82" i="1"/>
  <c r="EL82" i="1"/>
  <c r="EK82" i="1"/>
  <c r="EJ82" i="1"/>
  <c r="EI82" i="1"/>
  <c r="EH82" i="1"/>
  <c r="EG82" i="1"/>
  <c r="EF82" i="1"/>
  <c r="EE82" i="1"/>
  <c r="ED82" i="1"/>
  <c r="EC82" i="1"/>
  <c r="EB82" i="1"/>
  <c r="EA82" i="1"/>
  <c r="DZ82" i="1"/>
  <c r="DY82" i="1"/>
  <c r="DX82" i="1"/>
  <c r="DW82" i="1"/>
  <c r="DV82" i="1"/>
  <c r="DU82" i="1"/>
  <c r="DT82" i="1"/>
  <c r="DS82" i="1"/>
  <c r="DR82" i="1"/>
  <c r="DQ82" i="1"/>
  <c r="DP82" i="1"/>
  <c r="DO82" i="1"/>
  <c r="DN82" i="1"/>
  <c r="DM82" i="1"/>
  <c r="DL82" i="1"/>
  <c r="DK82" i="1"/>
  <c r="DJ82" i="1"/>
  <c r="DI82" i="1"/>
  <c r="DH82" i="1"/>
  <c r="DG82" i="1"/>
  <c r="DF82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CR82" i="1"/>
  <c r="CQ82" i="1"/>
  <c r="CP82" i="1"/>
  <c r="CO82" i="1"/>
  <c r="CN82" i="1"/>
  <c r="CM82" i="1"/>
  <c r="CL82" i="1"/>
  <c r="CK82" i="1"/>
  <c r="CJ82" i="1"/>
  <c r="CI82" i="1"/>
  <c r="CH82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FZ82" i="1" s="1"/>
  <c r="D82" i="1"/>
  <c r="C82" i="1"/>
  <c r="FX81" i="1"/>
  <c r="FW81" i="1"/>
  <c r="FV81" i="1"/>
  <c r="FU81" i="1"/>
  <c r="FT81" i="1"/>
  <c r="FS81" i="1"/>
  <c r="FR81" i="1"/>
  <c r="FQ81" i="1"/>
  <c r="FP81" i="1"/>
  <c r="FO81" i="1"/>
  <c r="FN81" i="1"/>
  <c r="FM81" i="1"/>
  <c r="FL81" i="1"/>
  <c r="FK81" i="1"/>
  <c r="FJ81" i="1"/>
  <c r="FI81" i="1"/>
  <c r="FH81" i="1"/>
  <c r="FG81" i="1"/>
  <c r="FF81" i="1"/>
  <c r="FE81" i="1"/>
  <c r="FD81" i="1"/>
  <c r="FC81" i="1"/>
  <c r="FB81" i="1"/>
  <c r="FA81" i="1"/>
  <c r="EZ81" i="1"/>
  <c r="EY81" i="1"/>
  <c r="EX81" i="1"/>
  <c r="EW81" i="1"/>
  <c r="EV81" i="1"/>
  <c r="EU81" i="1"/>
  <c r="ET81" i="1"/>
  <c r="ES81" i="1"/>
  <c r="ER81" i="1"/>
  <c r="EQ81" i="1"/>
  <c r="EP81" i="1"/>
  <c r="EO81" i="1"/>
  <c r="EN81" i="1"/>
  <c r="EM81" i="1"/>
  <c r="EL81" i="1"/>
  <c r="EK81" i="1"/>
  <c r="EJ81" i="1"/>
  <c r="EI81" i="1"/>
  <c r="EH81" i="1"/>
  <c r="EG81" i="1"/>
  <c r="EF81" i="1"/>
  <c r="EE81" i="1"/>
  <c r="ED81" i="1"/>
  <c r="EC81" i="1"/>
  <c r="EB81" i="1"/>
  <c r="EA81" i="1"/>
  <c r="DZ81" i="1"/>
  <c r="DY81" i="1"/>
  <c r="DX81" i="1"/>
  <c r="DW81" i="1"/>
  <c r="DV81" i="1"/>
  <c r="DU81" i="1"/>
  <c r="DT81" i="1"/>
  <c r="DS81" i="1"/>
  <c r="DR81" i="1"/>
  <c r="DQ81" i="1"/>
  <c r="DP81" i="1"/>
  <c r="DO81" i="1"/>
  <c r="DN81" i="1"/>
  <c r="DM81" i="1"/>
  <c r="DL81" i="1"/>
  <c r="DK81" i="1"/>
  <c r="DJ81" i="1"/>
  <c r="DI81" i="1"/>
  <c r="DH81" i="1"/>
  <c r="DG81" i="1"/>
  <c r="DF81" i="1"/>
  <c r="DE81" i="1"/>
  <c r="DD81" i="1"/>
  <c r="DC81" i="1"/>
  <c r="DB81" i="1"/>
  <c r="DA81" i="1"/>
  <c r="CZ81" i="1"/>
  <c r="CY81" i="1"/>
  <c r="CX81" i="1"/>
  <c r="CW81" i="1"/>
  <c r="CV81" i="1"/>
  <c r="CU81" i="1"/>
  <c r="CT81" i="1"/>
  <c r="CS81" i="1"/>
  <c r="CR81" i="1"/>
  <c r="CQ81" i="1"/>
  <c r="CP81" i="1"/>
  <c r="CO81" i="1"/>
  <c r="CN81" i="1"/>
  <c r="CM81" i="1"/>
  <c r="CL81" i="1"/>
  <c r="CK81" i="1"/>
  <c r="CJ81" i="1"/>
  <c r="CI81" i="1"/>
  <c r="CH81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FX80" i="1"/>
  <c r="FW80" i="1"/>
  <c r="FV80" i="1"/>
  <c r="FU80" i="1"/>
  <c r="FT80" i="1"/>
  <c r="FS80" i="1"/>
  <c r="FR80" i="1"/>
  <c r="FQ80" i="1"/>
  <c r="FP80" i="1"/>
  <c r="FO80" i="1"/>
  <c r="FN80" i="1"/>
  <c r="FM80" i="1"/>
  <c r="FL80" i="1"/>
  <c r="FK80" i="1"/>
  <c r="FJ80" i="1"/>
  <c r="FI80" i="1"/>
  <c r="FH80" i="1"/>
  <c r="FG80" i="1"/>
  <c r="FF80" i="1"/>
  <c r="FE80" i="1"/>
  <c r="FD80" i="1"/>
  <c r="FC80" i="1"/>
  <c r="FB80" i="1"/>
  <c r="FA80" i="1"/>
  <c r="EZ80" i="1"/>
  <c r="EY80" i="1"/>
  <c r="EX80" i="1"/>
  <c r="EW80" i="1"/>
  <c r="EV80" i="1"/>
  <c r="EU80" i="1"/>
  <c r="ET80" i="1"/>
  <c r="ES80" i="1"/>
  <c r="ER80" i="1"/>
  <c r="EQ80" i="1"/>
  <c r="EP80" i="1"/>
  <c r="EO80" i="1"/>
  <c r="EN80" i="1"/>
  <c r="EM80" i="1"/>
  <c r="EL80" i="1"/>
  <c r="EK80" i="1"/>
  <c r="EJ80" i="1"/>
  <c r="EI80" i="1"/>
  <c r="EH80" i="1"/>
  <c r="EG80" i="1"/>
  <c r="EF80" i="1"/>
  <c r="EE80" i="1"/>
  <c r="ED80" i="1"/>
  <c r="EC80" i="1"/>
  <c r="EB80" i="1"/>
  <c r="EA80" i="1"/>
  <c r="DZ80" i="1"/>
  <c r="DY80" i="1"/>
  <c r="DX80" i="1"/>
  <c r="DW80" i="1"/>
  <c r="DV80" i="1"/>
  <c r="DU80" i="1"/>
  <c r="DT80" i="1"/>
  <c r="DS80" i="1"/>
  <c r="DR80" i="1"/>
  <c r="DQ80" i="1"/>
  <c r="DP80" i="1"/>
  <c r="DO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FZ80" i="1" s="1"/>
  <c r="C80" i="1"/>
  <c r="FX79" i="1"/>
  <c r="FW79" i="1"/>
  <c r="FV79" i="1"/>
  <c r="FU79" i="1"/>
  <c r="FT79" i="1"/>
  <c r="FS79" i="1"/>
  <c r="FR79" i="1"/>
  <c r="FQ79" i="1"/>
  <c r="FP79" i="1"/>
  <c r="FO79" i="1"/>
  <c r="FN79" i="1"/>
  <c r="FM79" i="1"/>
  <c r="FL79" i="1"/>
  <c r="FK79" i="1"/>
  <c r="FJ79" i="1"/>
  <c r="FI79" i="1"/>
  <c r="FH79" i="1"/>
  <c r="FG79" i="1"/>
  <c r="FF79" i="1"/>
  <c r="FE79" i="1"/>
  <c r="FD79" i="1"/>
  <c r="FC79" i="1"/>
  <c r="FB79" i="1"/>
  <c r="FA79" i="1"/>
  <c r="EZ79" i="1"/>
  <c r="EY79" i="1"/>
  <c r="EX79" i="1"/>
  <c r="EW79" i="1"/>
  <c r="EV79" i="1"/>
  <c r="EU79" i="1"/>
  <c r="ET79" i="1"/>
  <c r="ES79" i="1"/>
  <c r="ER79" i="1"/>
  <c r="EQ79" i="1"/>
  <c r="EP79" i="1"/>
  <c r="EO79" i="1"/>
  <c r="EN79" i="1"/>
  <c r="EM79" i="1"/>
  <c r="EL79" i="1"/>
  <c r="EK79" i="1"/>
  <c r="EJ79" i="1"/>
  <c r="EI79" i="1"/>
  <c r="EH79" i="1"/>
  <c r="EG79" i="1"/>
  <c r="EF79" i="1"/>
  <c r="EE79" i="1"/>
  <c r="ED79" i="1"/>
  <c r="EC79" i="1"/>
  <c r="EB79" i="1"/>
  <c r="EA79" i="1"/>
  <c r="DZ79" i="1"/>
  <c r="DY79" i="1"/>
  <c r="DX79" i="1"/>
  <c r="DW79" i="1"/>
  <c r="DV79" i="1"/>
  <c r="DU79" i="1"/>
  <c r="DT79" i="1"/>
  <c r="DS79" i="1"/>
  <c r="DR79" i="1"/>
  <c r="DQ79" i="1"/>
  <c r="DP79" i="1"/>
  <c r="DO79" i="1"/>
  <c r="DN79" i="1"/>
  <c r="DM79" i="1"/>
  <c r="DL79" i="1"/>
  <c r="DK79" i="1"/>
  <c r="DJ79" i="1"/>
  <c r="DI79" i="1"/>
  <c r="DH79" i="1"/>
  <c r="DG79" i="1"/>
  <c r="DF79" i="1"/>
  <c r="DE79" i="1"/>
  <c r="DD79" i="1"/>
  <c r="DC79" i="1"/>
  <c r="DB79" i="1"/>
  <c r="DA79" i="1"/>
  <c r="CZ79" i="1"/>
  <c r="CY79" i="1"/>
  <c r="CX79" i="1"/>
  <c r="CW79" i="1"/>
  <c r="CV79" i="1"/>
  <c r="CU79" i="1"/>
  <c r="CT79" i="1"/>
  <c r="CS79" i="1"/>
  <c r="CR79" i="1"/>
  <c r="CQ79" i="1"/>
  <c r="CP79" i="1"/>
  <c r="CO79" i="1"/>
  <c r="CN79" i="1"/>
  <c r="CM79" i="1"/>
  <c r="CL79" i="1"/>
  <c r="CK79" i="1"/>
  <c r="CJ79" i="1"/>
  <c r="CI79" i="1"/>
  <c r="CH79" i="1"/>
  <c r="CG79" i="1"/>
  <c r="CF79" i="1"/>
  <c r="CE79" i="1"/>
  <c r="CD79" i="1"/>
  <c r="CC79" i="1"/>
  <c r="CB79" i="1"/>
  <c r="CA79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C79" i="1"/>
  <c r="FS78" i="1"/>
  <c r="FQ78" i="1"/>
  <c r="FQ83" i="1" s="1"/>
  <c r="FQ91" i="1" s="1"/>
  <c r="EU78" i="1"/>
  <c r="EE78" i="1"/>
  <c r="EE83" i="1" s="1"/>
  <c r="EE91" i="1" s="1"/>
  <c r="DG78" i="1"/>
  <c r="DG83" i="1" s="1"/>
  <c r="DG91" i="1" s="1"/>
  <c r="CI78" i="1"/>
  <c r="CI83" i="1" s="1"/>
  <c r="CI91" i="1" s="1"/>
  <c r="BK78" i="1"/>
  <c r="BK83" i="1" s="1"/>
  <c r="BK91" i="1" s="1"/>
  <c r="BC78" i="1"/>
  <c r="BC83" i="1" s="1"/>
  <c r="BC91" i="1" s="1"/>
  <c r="BA78" i="1"/>
  <c r="BA83" i="1" s="1"/>
  <c r="BA91" i="1" s="1"/>
  <c r="AS78" i="1"/>
  <c r="AE78" i="1"/>
  <c r="AE83" i="1" s="1"/>
  <c r="AE91" i="1" s="1"/>
  <c r="W78" i="1"/>
  <c r="W83" i="1" s="1"/>
  <c r="W91" i="1" s="1"/>
  <c r="U78" i="1"/>
  <c r="U83" i="1" s="1"/>
  <c r="U91" i="1" s="1"/>
  <c r="M78" i="1"/>
  <c r="CG74" i="1"/>
  <c r="FZ74" i="1" s="1"/>
  <c r="FZ73" i="1"/>
  <c r="FZ72" i="1"/>
  <c r="FZ71" i="1"/>
  <c r="FZ66" i="1"/>
  <c r="FZ61" i="1"/>
  <c r="FY56" i="1"/>
  <c r="FY281" i="1" s="1"/>
  <c r="FY296" i="1" s="1"/>
  <c r="FX56" i="1"/>
  <c r="FX253" i="1" s="1"/>
  <c r="FX254" i="1" s="1"/>
  <c r="FW56" i="1"/>
  <c r="FW253" i="1" s="1"/>
  <c r="FW254" i="1" s="1"/>
  <c r="FV56" i="1"/>
  <c r="FV253" i="1" s="1"/>
  <c r="FV254" i="1" s="1"/>
  <c r="FU56" i="1"/>
  <c r="FU253" i="1" s="1"/>
  <c r="FU254" i="1" s="1"/>
  <c r="FT56" i="1"/>
  <c r="FT253" i="1" s="1"/>
  <c r="FT254" i="1" s="1"/>
  <c r="FS56" i="1"/>
  <c r="FS253" i="1" s="1"/>
  <c r="FS254" i="1" s="1"/>
  <c r="FR56" i="1"/>
  <c r="FR253" i="1" s="1"/>
  <c r="FR254" i="1" s="1"/>
  <c r="FQ56" i="1"/>
  <c r="FQ253" i="1" s="1"/>
  <c r="FQ254" i="1" s="1"/>
  <c r="FP56" i="1"/>
  <c r="FP253" i="1" s="1"/>
  <c r="FP254" i="1" s="1"/>
  <c r="FO56" i="1"/>
  <c r="FO253" i="1" s="1"/>
  <c r="FO254" i="1" s="1"/>
  <c r="FN56" i="1"/>
  <c r="FN253" i="1" s="1"/>
  <c r="FN254" i="1" s="1"/>
  <c r="FM56" i="1"/>
  <c r="FM253" i="1" s="1"/>
  <c r="FM254" i="1" s="1"/>
  <c r="FL56" i="1"/>
  <c r="FL253" i="1" s="1"/>
  <c r="FL254" i="1" s="1"/>
  <c r="FK56" i="1"/>
  <c r="FK253" i="1" s="1"/>
  <c r="FK254" i="1" s="1"/>
  <c r="FJ56" i="1"/>
  <c r="FJ253" i="1" s="1"/>
  <c r="FJ254" i="1" s="1"/>
  <c r="FI56" i="1"/>
  <c r="FI253" i="1" s="1"/>
  <c r="FI254" i="1" s="1"/>
  <c r="FH56" i="1"/>
  <c r="FH253" i="1" s="1"/>
  <c r="FH254" i="1" s="1"/>
  <c r="FG56" i="1"/>
  <c r="FG253" i="1" s="1"/>
  <c r="FG254" i="1" s="1"/>
  <c r="FF56" i="1"/>
  <c r="FF253" i="1" s="1"/>
  <c r="FF254" i="1" s="1"/>
  <c r="FE56" i="1"/>
  <c r="FE253" i="1" s="1"/>
  <c r="FE254" i="1" s="1"/>
  <c r="FD56" i="1"/>
  <c r="FD253" i="1" s="1"/>
  <c r="FD254" i="1" s="1"/>
  <c r="FC56" i="1"/>
  <c r="FC253" i="1" s="1"/>
  <c r="FC254" i="1" s="1"/>
  <c r="FB56" i="1"/>
  <c r="FB253" i="1" s="1"/>
  <c r="FB254" i="1" s="1"/>
  <c r="FA56" i="1"/>
  <c r="FA253" i="1" s="1"/>
  <c r="FA254" i="1" s="1"/>
  <c r="EZ56" i="1"/>
  <c r="EZ253" i="1" s="1"/>
  <c r="EZ254" i="1" s="1"/>
  <c r="EY56" i="1"/>
  <c r="EY253" i="1" s="1"/>
  <c r="EY254" i="1" s="1"/>
  <c r="EX56" i="1"/>
  <c r="EX253" i="1" s="1"/>
  <c r="EX254" i="1" s="1"/>
  <c r="EW56" i="1"/>
  <c r="EW253" i="1" s="1"/>
  <c r="EW254" i="1" s="1"/>
  <c r="EV56" i="1"/>
  <c r="EV253" i="1" s="1"/>
  <c r="EV254" i="1" s="1"/>
  <c r="EU56" i="1"/>
  <c r="EU253" i="1" s="1"/>
  <c r="EU254" i="1" s="1"/>
  <c r="ET56" i="1"/>
  <c r="ET253" i="1" s="1"/>
  <c r="ET254" i="1" s="1"/>
  <c r="ES56" i="1"/>
  <c r="ES253" i="1" s="1"/>
  <c r="ES254" i="1" s="1"/>
  <c r="ER56" i="1"/>
  <c r="ER253" i="1" s="1"/>
  <c r="ER254" i="1" s="1"/>
  <c r="EQ56" i="1"/>
  <c r="EQ253" i="1" s="1"/>
  <c r="EQ254" i="1" s="1"/>
  <c r="EP56" i="1"/>
  <c r="EP253" i="1" s="1"/>
  <c r="EP254" i="1" s="1"/>
  <c r="EO56" i="1"/>
  <c r="EO253" i="1" s="1"/>
  <c r="EO254" i="1" s="1"/>
  <c r="EN56" i="1"/>
  <c r="EN253" i="1" s="1"/>
  <c r="EN254" i="1" s="1"/>
  <c r="EM56" i="1"/>
  <c r="EM253" i="1" s="1"/>
  <c r="EM254" i="1" s="1"/>
  <c r="EL56" i="1"/>
  <c r="EL253" i="1" s="1"/>
  <c r="EL254" i="1" s="1"/>
  <c r="EK56" i="1"/>
  <c r="EK253" i="1" s="1"/>
  <c r="EK254" i="1" s="1"/>
  <c r="EJ56" i="1"/>
  <c r="EJ253" i="1" s="1"/>
  <c r="EJ254" i="1" s="1"/>
  <c r="EI56" i="1"/>
  <c r="EI253" i="1" s="1"/>
  <c r="EI254" i="1" s="1"/>
  <c r="EH56" i="1"/>
  <c r="EH253" i="1" s="1"/>
  <c r="EH254" i="1" s="1"/>
  <c r="EG56" i="1"/>
  <c r="EG253" i="1" s="1"/>
  <c r="EG254" i="1" s="1"/>
  <c r="EF56" i="1"/>
  <c r="EF253" i="1" s="1"/>
  <c r="EF254" i="1" s="1"/>
  <c r="EE56" i="1"/>
  <c r="EE253" i="1" s="1"/>
  <c r="EE254" i="1" s="1"/>
  <c r="ED56" i="1"/>
  <c r="ED253" i="1" s="1"/>
  <c r="ED254" i="1" s="1"/>
  <c r="EC56" i="1"/>
  <c r="EC253" i="1" s="1"/>
  <c r="EC254" i="1" s="1"/>
  <c r="EB56" i="1"/>
  <c r="EB253" i="1" s="1"/>
  <c r="EB254" i="1" s="1"/>
  <c r="EA56" i="1"/>
  <c r="EA253" i="1" s="1"/>
  <c r="EA254" i="1" s="1"/>
  <c r="DZ56" i="1"/>
  <c r="DZ253" i="1" s="1"/>
  <c r="DZ254" i="1" s="1"/>
  <c r="DY56" i="1"/>
  <c r="DY253" i="1" s="1"/>
  <c r="DY254" i="1" s="1"/>
  <c r="DX56" i="1"/>
  <c r="DX253" i="1" s="1"/>
  <c r="DX254" i="1" s="1"/>
  <c r="DW56" i="1"/>
  <c r="DW253" i="1" s="1"/>
  <c r="DW254" i="1" s="1"/>
  <c r="DV56" i="1"/>
  <c r="DV253" i="1" s="1"/>
  <c r="DV254" i="1" s="1"/>
  <c r="DU56" i="1"/>
  <c r="DU253" i="1" s="1"/>
  <c r="DU254" i="1" s="1"/>
  <c r="DT56" i="1"/>
  <c r="DT253" i="1" s="1"/>
  <c r="DT254" i="1" s="1"/>
  <c r="DS56" i="1"/>
  <c r="DS253" i="1" s="1"/>
  <c r="DS254" i="1" s="1"/>
  <c r="DR56" i="1"/>
  <c r="DR253" i="1" s="1"/>
  <c r="DR254" i="1" s="1"/>
  <c r="DQ56" i="1"/>
  <c r="DQ253" i="1" s="1"/>
  <c r="DQ254" i="1" s="1"/>
  <c r="DP56" i="1"/>
  <c r="DP253" i="1" s="1"/>
  <c r="DP254" i="1" s="1"/>
  <c r="DO56" i="1"/>
  <c r="DO253" i="1" s="1"/>
  <c r="DO254" i="1" s="1"/>
  <c r="DN56" i="1"/>
  <c r="DN253" i="1" s="1"/>
  <c r="DN254" i="1" s="1"/>
  <c r="DM56" i="1"/>
  <c r="DM253" i="1" s="1"/>
  <c r="DM254" i="1" s="1"/>
  <c r="DL56" i="1"/>
  <c r="DL253" i="1" s="1"/>
  <c r="DL254" i="1" s="1"/>
  <c r="DK56" i="1"/>
  <c r="DK253" i="1" s="1"/>
  <c r="DK254" i="1" s="1"/>
  <c r="DJ56" i="1"/>
  <c r="DJ253" i="1" s="1"/>
  <c r="DJ254" i="1" s="1"/>
  <c r="DI56" i="1"/>
  <c r="DI253" i="1" s="1"/>
  <c r="DI254" i="1" s="1"/>
  <c r="DH56" i="1"/>
  <c r="DH253" i="1" s="1"/>
  <c r="DH254" i="1" s="1"/>
  <c r="DG56" i="1"/>
  <c r="DG253" i="1" s="1"/>
  <c r="DG254" i="1" s="1"/>
  <c r="DF56" i="1"/>
  <c r="DF253" i="1" s="1"/>
  <c r="DF254" i="1" s="1"/>
  <c r="DE56" i="1"/>
  <c r="DE253" i="1" s="1"/>
  <c r="DE254" i="1" s="1"/>
  <c r="DD56" i="1"/>
  <c r="DD253" i="1" s="1"/>
  <c r="DD254" i="1" s="1"/>
  <c r="DC56" i="1"/>
  <c r="DC253" i="1" s="1"/>
  <c r="DC254" i="1" s="1"/>
  <c r="DB56" i="1"/>
  <c r="DB253" i="1" s="1"/>
  <c r="DB254" i="1" s="1"/>
  <c r="DA56" i="1"/>
  <c r="DA253" i="1" s="1"/>
  <c r="DA254" i="1" s="1"/>
  <c r="CZ56" i="1"/>
  <c r="CZ253" i="1" s="1"/>
  <c r="CZ254" i="1" s="1"/>
  <c r="CY56" i="1"/>
  <c r="CY253" i="1" s="1"/>
  <c r="CY254" i="1" s="1"/>
  <c r="CX56" i="1"/>
  <c r="CX253" i="1" s="1"/>
  <c r="CX254" i="1" s="1"/>
  <c r="CW56" i="1"/>
  <c r="CW253" i="1" s="1"/>
  <c r="CW254" i="1" s="1"/>
  <c r="CV56" i="1"/>
  <c r="CV253" i="1" s="1"/>
  <c r="CV254" i="1" s="1"/>
  <c r="CU56" i="1"/>
  <c r="CU253" i="1" s="1"/>
  <c r="CU254" i="1" s="1"/>
  <c r="CT56" i="1"/>
  <c r="CT253" i="1" s="1"/>
  <c r="CT254" i="1" s="1"/>
  <c r="CS56" i="1"/>
  <c r="CS253" i="1" s="1"/>
  <c r="CS254" i="1" s="1"/>
  <c r="CR56" i="1"/>
  <c r="CR253" i="1" s="1"/>
  <c r="CR254" i="1" s="1"/>
  <c r="CQ56" i="1"/>
  <c r="CQ253" i="1" s="1"/>
  <c r="CQ254" i="1" s="1"/>
  <c r="CP56" i="1"/>
  <c r="CP253" i="1" s="1"/>
  <c r="CP254" i="1" s="1"/>
  <c r="CO56" i="1"/>
  <c r="CO253" i="1" s="1"/>
  <c r="CO254" i="1" s="1"/>
  <c r="CN56" i="1"/>
  <c r="CN253" i="1" s="1"/>
  <c r="CN254" i="1" s="1"/>
  <c r="CM56" i="1"/>
  <c r="CM253" i="1" s="1"/>
  <c r="CM254" i="1" s="1"/>
  <c r="CL56" i="1"/>
  <c r="CL253" i="1" s="1"/>
  <c r="CL254" i="1" s="1"/>
  <c r="CK56" i="1"/>
  <c r="CK253" i="1" s="1"/>
  <c r="CK254" i="1" s="1"/>
  <c r="CJ56" i="1"/>
  <c r="CJ253" i="1" s="1"/>
  <c r="CJ254" i="1" s="1"/>
  <c r="CI56" i="1"/>
  <c r="CI253" i="1" s="1"/>
  <c r="CI254" i="1" s="1"/>
  <c r="CH56" i="1"/>
  <c r="CH253" i="1" s="1"/>
  <c r="CH254" i="1" s="1"/>
  <c r="CG56" i="1"/>
  <c r="CG253" i="1" s="1"/>
  <c r="CG254" i="1" s="1"/>
  <c r="CF56" i="1"/>
  <c r="CF253" i="1" s="1"/>
  <c r="CF254" i="1" s="1"/>
  <c r="CE56" i="1"/>
  <c r="CE253" i="1" s="1"/>
  <c r="CE254" i="1" s="1"/>
  <c r="CD56" i="1"/>
  <c r="CD253" i="1" s="1"/>
  <c r="CD254" i="1" s="1"/>
  <c r="CC56" i="1"/>
  <c r="CC253" i="1" s="1"/>
  <c r="CC254" i="1" s="1"/>
  <c r="CB56" i="1"/>
  <c r="CB253" i="1" s="1"/>
  <c r="CB254" i="1" s="1"/>
  <c r="CA56" i="1"/>
  <c r="CA253" i="1" s="1"/>
  <c r="CA254" i="1" s="1"/>
  <c r="BZ56" i="1"/>
  <c r="BZ253" i="1" s="1"/>
  <c r="BZ254" i="1" s="1"/>
  <c r="BY56" i="1"/>
  <c r="BY253" i="1" s="1"/>
  <c r="BY254" i="1" s="1"/>
  <c r="BX56" i="1"/>
  <c r="BX253" i="1" s="1"/>
  <c r="BX254" i="1" s="1"/>
  <c r="BW56" i="1"/>
  <c r="BW253" i="1" s="1"/>
  <c r="BW254" i="1" s="1"/>
  <c r="BV56" i="1"/>
  <c r="BV253" i="1" s="1"/>
  <c r="BV254" i="1" s="1"/>
  <c r="BU56" i="1"/>
  <c r="BU253" i="1" s="1"/>
  <c r="BU254" i="1" s="1"/>
  <c r="BT56" i="1"/>
  <c r="BT253" i="1" s="1"/>
  <c r="BT254" i="1" s="1"/>
  <c r="BS56" i="1"/>
  <c r="BS253" i="1" s="1"/>
  <c r="BS254" i="1" s="1"/>
  <c r="BR56" i="1"/>
  <c r="BR253" i="1" s="1"/>
  <c r="BR254" i="1" s="1"/>
  <c r="BQ56" i="1"/>
  <c r="BQ253" i="1" s="1"/>
  <c r="BQ254" i="1" s="1"/>
  <c r="BP56" i="1"/>
  <c r="BP253" i="1" s="1"/>
  <c r="BP254" i="1" s="1"/>
  <c r="BO56" i="1"/>
  <c r="BO253" i="1" s="1"/>
  <c r="BO254" i="1" s="1"/>
  <c r="BN56" i="1"/>
  <c r="BN253" i="1" s="1"/>
  <c r="BN254" i="1" s="1"/>
  <c r="BM56" i="1"/>
  <c r="BM253" i="1" s="1"/>
  <c r="BM254" i="1" s="1"/>
  <c r="BL56" i="1"/>
  <c r="BL253" i="1" s="1"/>
  <c r="BL254" i="1" s="1"/>
  <c r="BK56" i="1"/>
  <c r="BK253" i="1" s="1"/>
  <c r="BK254" i="1" s="1"/>
  <c r="BJ56" i="1"/>
  <c r="BJ253" i="1" s="1"/>
  <c r="BJ254" i="1" s="1"/>
  <c r="BI56" i="1"/>
  <c r="BI253" i="1" s="1"/>
  <c r="BI254" i="1" s="1"/>
  <c r="BH56" i="1"/>
  <c r="BH253" i="1" s="1"/>
  <c r="BH254" i="1" s="1"/>
  <c r="BG56" i="1"/>
  <c r="BG253" i="1" s="1"/>
  <c r="BG254" i="1" s="1"/>
  <c r="BF56" i="1"/>
  <c r="BF253" i="1" s="1"/>
  <c r="BF254" i="1" s="1"/>
  <c r="BE56" i="1"/>
  <c r="BE253" i="1" s="1"/>
  <c r="BE254" i="1" s="1"/>
  <c r="BD56" i="1"/>
  <c r="BD253" i="1" s="1"/>
  <c r="BD254" i="1" s="1"/>
  <c r="BC56" i="1"/>
  <c r="BC253" i="1" s="1"/>
  <c r="BC254" i="1" s="1"/>
  <c r="BB56" i="1"/>
  <c r="BB253" i="1" s="1"/>
  <c r="BB254" i="1" s="1"/>
  <c r="BA56" i="1"/>
  <c r="BA253" i="1" s="1"/>
  <c r="BA254" i="1" s="1"/>
  <c r="AZ56" i="1"/>
  <c r="AZ253" i="1" s="1"/>
  <c r="AZ254" i="1" s="1"/>
  <c r="AY56" i="1"/>
  <c r="AY253" i="1" s="1"/>
  <c r="AY254" i="1" s="1"/>
  <c r="AX56" i="1"/>
  <c r="AX253" i="1" s="1"/>
  <c r="AX254" i="1" s="1"/>
  <c r="AW56" i="1"/>
  <c r="AW253" i="1" s="1"/>
  <c r="AW254" i="1" s="1"/>
  <c r="AV56" i="1"/>
  <c r="AV253" i="1" s="1"/>
  <c r="AV254" i="1" s="1"/>
  <c r="AU56" i="1"/>
  <c r="AU253" i="1" s="1"/>
  <c r="AU254" i="1" s="1"/>
  <c r="AT56" i="1"/>
  <c r="AT253" i="1" s="1"/>
  <c r="AT254" i="1" s="1"/>
  <c r="AS56" i="1"/>
  <c r="AS253" i="1" s="1"/>
  <c r="AS254" i="1" s="1"/>
  <c r="AR56" i="1"/>
  <c r="AR253" i="1" s="1"/>
  <c r="AR254" i="1" s="1"/>
  <c r="AQ56" i="1"/>
  <c r="AQ253" i="1" s="1"/>
  <c r="AQ254" i="1" s="1"/>
  <c r="AP56" i="1"/>
  <c r="AP253" i="1" s="1"/>
  <c r="AP254" i="1" s="1"/>
  <c r="AO56" i="1"/>
  <c r="AO253" i="1" s="1"/>
  <c r="AO254" i="1" s="1"/>
  <c r="AN56" i="1"/>
  <c r="AN253" i="1" s="1"/>
  <c r="AN254" i="1" s="1"/>
  <c r="AM56" i="1"/>
  <c r="AM253" i="1" s="1"/>
  <c r="AM254" i="1" s="1"/>
  <c r="AL56" i="1"/>
  <c r="AL253" i="1" s="1"/>
  <c r="AL254" i="1" s="1"/>
  <c r="AK56" i="1"/>
  <c r="AK253" i="1" s="1"/>
  <c r="AK254" i="1" s="1"/>
  <c r="AJ56" i="1"/>
  <c r="AJ253" i="1" s="1"/>
  <c r="AJ254" i="1" s="1"/>
  <c r="AI56" i="1"/>
  <c r="AI253" i="1" s="1"/>
  <c r="AI254" i="1" s="1"/>
  <c r="AH56" i="1"/>
  <c r="AH253" i="1" s="1"/>
  <c r="AH254" i="1" s="1"/>
  <c r="AG56" i="1"/>
  <c r="AG253" i="1" s="1"/>
  <c r="AG254" i="1" s="1"/>
  <c r="AF56" i="1"/>
  <c r="AF253" i="1" s="1"/>
  <c r="AF254" i="1" s="1"/>
  <c r="AE56" i="1"/>
  <c r="AE253" i="1" s="1"/>
  <c r="AE254" i="1" s="1"/>
  <c r="AD56" i="1"/>
  <c r="AD253" i="1" s="1"/>
  <c r="AD254" i="1" s="1"/>
  <c r="AC56" i="1"/>
  <c r="AC253" i="1" s="1"/>
  <c r="AC254" i="1" s="1"/>
  <c r="AB56" i="1"/>
  <c r="AB253" i="1" s="1"/>
  <c r="AB254" i="1" s="1"/>
  <c r="AA56" i="1"/>
  <c r="AA253" i="1" s="1"/>
  <c r="AA254" i="1" s="1"/>
  <c r="Z56" i="1"/>
  <c r="Z253" i="1" s="1"/>
  <c r="Z254" i="1" s="1"/>
  <c r="Y56" i="1"/>
  <c r="Y253" i="1" s="1"/>
  <c r="Y254" i="1" s="1"/>
  <c r="X56" i="1"/>
  <c r="X253" i="1" s="1"/>
  <c r="X254" i="1" s="1"/>
  <c r="W56" i="1"/>
  <c r="W253" i="1" s="1"/>
  <c r="W254" i="1" s="1"/>
  <c r="V56" i="1"/>
  <c r="V253" i="1" s="1"/>
  <c r="V254" i="1" s="1"/>
  <c r="U56" i="1"/>
  <c r="U253" i="1" s="1"/>
  <c r="U254" i="1" s="1"/>
  <c r="T56" i="1"/>
  <c r="T253" i="1" s="1"/>
  <c r="T254" i="1" s="1"/>
  <c r="S56" i="1"/>
  <c r="S253" i="1" s="1"/>
  <c r="S254" i="1" s="1"/>
  <c r="R56" i="1"/>
  <c r="R253" i="1" s="1"/>
  <c r="R254" i="1" s="1"/>
  <c r="Q56" i="1"/>
  <c r="Q253" i="1" s="1"/>
  <c r="Q254" i="1" s="1"/>
  <c r="P56" i="1"/>
  <c r="P253" i="1" s="1"/>
  <c r="P254" i="1" s="1"/>
  <c r="O56" i="1"/>
  <c r="O253" i="1" s="1"/>
  <c r="O254" i="1" s="1"/>
  <c r="N56" i="1"/>
  <c r="N253" i="1" s="1"/>
  <c r="N254" i="1" s="1"/>
  <c r="M56" i="1"/>
  <c r="M253" i="1" s="1"/>
  <c r="M254" i="1" s="1"/>
  <c r="L56" i="1"/>
  <c r="L253" i="1" s="1"/>
  <c r="L254" i="1" s="1"/>
  <c r="K56" i="1"/>
  <c r="K253" i="1" s="1"/>
  <c r="K254" i="1" s="1"/>
  <c r="J56" i="1"/>
  <c r="J253" i="1" s="1"/>
  <c r="J254" i="1" s="1"/>
  <c r="I56" i="1"/>
  <c r="I253" i="1" s="1"/>
  <c r="I254" i="1" s="1"/>
  <c r="H56" i="1"/>
  <c r="H253" i="1" s="1"/>
  <c r="H254" i="1" s="1"/>
  <c r="G56" i="1"/>
  <c r="G253" i="1" s="1"/>
  <c r="G254" i="1" s="1"/>
  <c r="F56" i="1"/>
  <c r="F253" i="1" s="1"/>
  <c r="F254" i="1" s="1"/>
  <c r="E56" i="1"/>
  <c r="E253" i="1" s="1"/>
  <c r="E254" i="1" s="1"/>
  <c r="D56" i="1"/>
  <c r="D253" i="1" s="1"/>
  <c r="D254" i="1" s="1"/>
  <c r="C56" i="1"/>
  <c r="C253" i="1" s="1"/>
  <c r="C254" i="1" s="1"/>
  <c r="FZ55" i="1"/>
  <c r="FZ54" i="1"/>
  <c r="FZ53" i="1"/>
  <c r="FZ52" i="1"/>
  <c r="FZ51" i="1"/>
  <c r="FZ50" i="1"/>
  <c r="FZ49" i="1"/>
  <c r="FZ46" i="1"/>
  <c r="FZ45" i="1"/>
  <c r="FZ42" i="1"/>
  <c r="FZ40" i="1"/>
  <c r="FZ39" i="1"/>
  <c r="FZ28" i="1"/>
  <c r="FY28" i="1"/>
  <c r="FZ27" i="1"/>
  <c r="FY27" i="1"/>
  <c r="FZ22" i="1" s="1"/>
  <c r="FZ26" i="1"/>
  <c r="FY26" i="1"/>
  <c r="FZ25" i="1"/>
  <c r="AS24" i="1"/>
  <c r="AS89" i="1" s="1"/>
  <c r="EI23" i="1"/>
  <c r="DF23" i="1"/>
  <c r="CN23" i="1"/>
  <c r="CK23" i="1"/>
  <c r="BQ23" i="1"/>
  <c r="BC23" i="1"/>
  <c r="AS23" i="1"/>
  <c r="Q23" i="1"/>
  <c r="I23" i="1"/>
  <c r="F23" i="1"/>
  <c r="FZ23" i="1" s="1"/>
  <c r="E23" i="1"/>
  <c r="D23" i="1"/>
  <c r="FZ21" i="1"/>
  <c r="FZ20" i="1"/>
  <c r="FZ19" i="1"/>
  <c r="FZ18" i="1"/>
  <c r="FZ17" i="1"/>
  <c r="D17" i="1"/>
  <c r="D79" i="1" s="1"/>
  <c r="FZ79" i="1" s="1"/>
  <c r="FZ16" i="1"/>
  <c r="FZ15" i="1"/>
  <c r="EI14" i="1"/>
  <c r="DF14" i="1"/>
  <c r="CN14" i="1"/>
  <c r="CK14" i="1"/>
  <c r="BQ14" i="1"/>
  <c r="BC14" i="1"/>
  <c r="AY14" i="1"/>
  <c r="AS14" i="1"/>
  <c r="AR14" i="1"/>
  <c r="Q14" i="1"/>
  <c r="I14" i="1"/>
  <c r="F14" i="1"/>
  <c r="E14" i="1"/>
  <c r="FZ14" i="1" s="1"/>
  <c r="D14" i="1"/>
  <c r="EI13" i="1"/>
  <c r="EI125" i="1" s="1"/>
  <c r="DF13" i="1"/>
  <c r="DF125" i="1" s="1"/>
  <c r="CN13" i="1"/>
  <c r="CN125" i="1" s="1"/>
  <c r="CK13" i="1"/>
  <c r="CK125" i="1" s="1"/>
  <c r="BQ13" i="1"/>
  <c r="BQ125" i="1" s="1"/>
  <c r="BC13" i="1"/>
  <c r="BC125" i="1" s="1"/>
  <c r="AY13" i="1"/>
  <c r="AY125" i="1" s="1"/>
  <c r="AS13" i="1"/>
  <c r="AS125" i="1" s="1"/>
  <c r="Q13" i="1"/>
  <c r="Q125" i="1" s="1"/>
  <c r="I13" i="1"/>
  <c r="I125" i="1" s="1"/>
  <c r="I126" i="1" s="1"/>
  <c r="I127" i="1" s="1"/>
  <c r="F13" i="1"/>
  <c r="F125" i="1" s="1"/>
  <c r="F126" i="1" s="1"/>
  <c r="F127" i="1" s="1"/>
  <c r="E13" i="1"/>
  <c r="E125" i="1" s="1"/>
  <c r="D13" i="1"/>
  <c r="D125" i="1" s="1"/>
  <c r="EI11" i="1"/>
  <c r="DF11" i="1"/>
  <c r="CN11" i="1"/>
  <c r="CN129" i="1" s="1"/>
  <c r="CK11" i="1"/>
  <c r="CK129" i="1" s="1"/>
  <c r="BQ11" i="1"/>
  <c r="BQ129" i="1" s="1"/>
  <c r="BC11" i="1"/>
  <c r="BC129" i="1" s="1"/>
  <c r="AY11" i="1"/>
  <c r="AY129" i="1" s="1"/>
  <c r="AS11" i="1"/>
  <c r="AR11" i="1"/>
  <c r="AR129" i="1" s="1"/>
  <c r="Q11" i="1"/>
  <c r="I11" i="1"/>
  <c r="F11" i="1"/>
  <c r="E11" i="1"/>
  <c r="E129" i="1" s="1"/>
  <c r="D11" i="1"/>
  <c r="D129" i="1" s="1"/>
  <c r="EI10" i="1"/>
  <c r="EI124" i="1" s="1"/>
  <c r="DF10" i="1"/>
  <c r="DF124" i="1" s="1"/>
  <c r="CN10" i="1"/>
  <c r="CN124" i="1" s="1"/>
  <c r="CN126" i="1" s="1"/>
  <c r="CN127" i="1" s="1"/>
  <c r="CN130" i="1" s="1"/>
  <c r="CN132" i="1" s="1"/>
  <c r="CK10" i="1"/>
  <c r="CK124" i="1" s="1"/>
  <c r="BQ10" i="1"/>
  <c r="BQ124" i="1" s="1"/>
  <c r="BC10" i="1"/>
  <c r="BC124" i="1" s="1"/>
  <c r="BC126" i="1" s="1"/>
  <c r="BC127" i="1" s="1"/>
  <c r="AY10" i="1"/>
  <c r="AY124" i="1" s="1"/>
  <c r="AY126" i="1" s="1"/>
  <c r="AY127" i="1" s="1"/>
  <c r="AY130" i="1" s="1"/>
  <c r="AY132" i="1" s="1"/>
  <c r="AS10" i="1"/>
  <c r="AS124" i="1" s="1"/>
  <c r="AS126" i="1" s="1"/>
  <c r="Q10" i="1"/>
  <c r="Q124" i="1" s="1"/>
  <c r="I10" i="1"/>
  <c r="I124" i="1" s="1"/>
  <c r="F10" i="1"/>
  <c r="F124" i="1" s="1"/>
  <c r="E10" i="1"/>
  <c r="E124" i="1" s="1"/>
  <c r="D10" i="1"/>
  <c r="D124" i="1" s="1"/>
  <c r="D126" i="1" s="1"/>
  <c r="D127" i="1" s="1"/>
  <c r="D130" i="1" s="1"/>
  <c r="D132" i="1" s="1"/>
  <c r="FX9" i="1"/>
  <c r="FX78" i="1" s="1"/>
  <c r="FX83" i="1" s="1"/>
  <c r="FX91" i="1" s="1"/>
  <c r="FS9" i="1"/>
  <c r="FR9" i="1"/>
  <c r="FR78" i="1" s="1"/>
  <c r="FR83" i="1" s="1"/>
  <c r="FR91" i="1" s="1"/>
  <c r="FQ9" i="1"/>
  <c r="FP9" i="1"/>
  <c r="FP78" i="1" s="1"/>
  <c r="FP83" i="1" s="1"/>
  <c r="FP91" i="1" s="1"/>
  <c r="FK9" i="1"/>
  <c r="FK78" i="1" s="1"/>
  <c r="FK83" i="1" s="1"/>
  <c r="FK91" i="1" s="1"/>
  <c r="FJ9" i="1"/>
  <c r="FJ78" i="1" s="1"/>
  <c r="FJ83" i="1" s="1"/>
  <c r="FJ91" i="1" s="1"/>
  <c r="FI9" i="1"/>
  <c r="FI78" i="1" s="1"/>
  <c r="FI83" i="1" s="1"/>
  <c r="FI91" i="1" s="1"/>
  <c r="FH9" i="1"/>
  <c r="FH78" i="1" s="1"/>
  <c r="FH83" i="1" s="1"/>
  <c r="FH91" i="1" s="1"/>
  <c r="FC9" i="1"/>
  <c r="FC78" i="1" s="1"/>
  <c r="FB9" i="1"/>
  <c r="FB78" i="1" s="1"/>
  <c r="FB83" i="1" s="1"/>
  <c r="FB91" i="1" s="1"/>
  <c r="FA9" i="1"/>
  <c r="FA78" i="1" s="1"/>
  <c r="FA83" i="1" s="1"/>
  <c r="FA91" i="1" s="1"/>
  <c r="EZ9" i="1"/>
  <c r="EZ78" i="1" s="1"/>
  <c r="EZ83" i="1" s="1"/>
  <c r="EZ91" i="1" s="1"/>
  <c r="EU9" i="1"/>
  <c r="ET9" i="1"/>
  <c r="ET78" i="1" s="1"/>
  <c r="ET83" i="1" s="1"/>
  <c r="ET91" i="1" s="1"/>
  <c r="ES9" i="1"/>
  <c r="ES78" i="1" s="1"/>
  <c r="ER9" i="1"/>
  <c r="ER78" i="1" s="1"/>
  <c r="ER83" i="1" s="1"/>
  <c r="ER91" i="1" s="1"/>
  <c r="EM9" i="1"/>
  <c r="EM78" i="1" s="1"/>
  <c r="EM83" i="1" s="1"/>
  <c r="EM91" i="1" s="1"/>
  <c r="EL9" i="1"/>
  <c r="EL78" i="1" s="1"/>
  <c r="EL83" i="1" s="1"/>
  <c r="EL91" i="1" s="1"/>
  <c r="EK9" i="1"/>
  <c r="EK78" i="1" s="1"/>
  <c r="EK83" i="1" s="1"/>
  <c r="EK91" i="1" s="1"/>
  <c r="EJ9" i="1"/>
  <c r="EJ78" i="1" s="1"/>
  <c r="EJ83" i="1" s="1"/>
  <c r="EJ91" i="1" s="1"/>
  <c r="EE9" i="1"/>
  <c r="ED9" i="1"/>
  <c r="ED78" i="1" s="1"/>
  <c r="ED83" i="1" s="1"/>
  <c r="ED91" i="1" s="1"/>
  <c r="EC9" i="1"/>
  <c r="EC78" i="1" s="1"/>
  <c r="EC83" i="1" s="1"/>
  <c r="EC91" i="1" s="1"/>
  <c r="EB9" i="1"/>
  <c r="EB78" i="1" s="1"/>
  <c r="EB83" i="1" s="1"/>
  <c r="EB91" i="1" s="1"/>
  <c r="DW9" i="1"/>
  <c r="DW78" i="1" s="1"/>
  <c r="DV9" i="1"/>
  <c r="DV78" i="1" s="1"/>
  <c r="DV83" i="1" s="1"/>
  <c r="DV91" i="1" s="1"/>
  <c r="DU9" i="1"/>
  <c r="DU78" i="1" s="1"/>
  <c r="DU83" i="1" s="1"/>
  <c r="DU91" i="1" s="1"/>
  <c r="DT9" i="1"/>
  <c r="DT78" i="1" s="1"/>
  <c r="DT83" i="1" s="1"/>
  <c r="DT91" i="1" s="1"/>
  <c r="DO9" i="1"/>
  <c r="DO78" i="1" s="1"/>
  <c r="DO83" i="1" s="1"/>
  <c r="DO91" i="1" s="1"/>
  <c r="DN9" i="1"/>
  <c r="DN78" i="1" s="1"/>
  <c r="DN83" i="1" s="1"/>
  <c r="DN91" i="1" s="1"/>
  <c r="DM9" i="1"/>
  <c r="DM78" i="1" s="1"/>
  <c r="DL9" i="1"/>
  <c r="DL78" i="1" s="1"/>
  <c r="DL83" i="1" s="1"/>
  <c r="DL91" i="1" s="1"/>
  <c r="DG9" i="1"/>
  <c r="DF9" i="1"/>
  <c r="DF78" i="1" s="1"/>
  <c r="DF83" i="1" s="1"/>
  <c r="DF91" i="1" s="1"/>
  <c r="DE9" i="1"/>
  <c r="DE78" i="1" s="1"/>
  <c r="DE83" i="1" s="1"/>
  <c r="DE91" i="1" s="1"/>
  <c r="DD9" i="1"/>
  <c r="DD78" i="1" s="1"/>
  <c r="DD83" i="1" s="1"/>
  <c r="DD91" i="1" s="1"/>
  <c r="CY9" i="1"/>
  <c r="CY78" i="1" s="1"/>
  <c r="CY83" i="1" s="1"/>
  <c r="CY91" i="1" s="1"/>
  <c r="CX9" i="1"/>
  <c r="CX78" i="1" s="1"/>
  <c r="CX83" i="1" s="1"/>
  <c r="CX91" i="1" s="1"/>
  <c r="CW9" i="1"/>
  <c r="CW78" i="1" s="1"/>
  <c r="CW83" i="1" s="1"/>
  <c r="CW91" i="1" s="1"/>
  <c r="CV9" i="1"/>
  <c r="CV78" i="1" s="1"/>
  <c r="CV83" i="1" s="1"/>
  <c r="CV91" i="1" s="1"/>
  <c r="CQ9" i="1"/>
  <c r="CQ78" i="1" s="1"/>
  <c r="CP9" i="1"/>
  <c r="CP78" i="1" s="1"/>
  <c r="CP83" i="1" s="1"/>
  <c r="CP91" i="1" s="1"/>
  <c r="CO9" i="1"/>
  <c r="CO78" i="1" s="1"/>
  <c r="CO83" i="1" s="1"/>
  <c r="CO91" i="1" s="1"/>
  <c r="CN9" i="1"/>
  <c r="CN78" i="1" s="1"/>
  <c r="CN83" i="1" s="1"/>
  <c r="CN91" i="1" s="1"/>
  <c r="CI9" i="1"/>
  <c r="CH9" i="1"/>
  <c r="CH78" i="1" s="1"/>
  <c r="CH83" i="1" s="1"/>
  <c r="CH91" i="1" s="1"/>
  <c r="CG9" i="1"/>
  <c r="CG78" i="1" s="1"/>
  <c r="CF9" i="1"/>
  <c r="CF78" i="1" s="1"/>
  <c r="CF83" i="1" s="1"/>
  <c r="CF91" i="1" s="1"/>
  <c r="CA9" i="1"/>
  <c r="CA78" i="1" s="1"/>
  <c r="CA83" i="1" s="1"/>
  <c r="CA91" i="1" s="1"/>
  <c r="BZ9" i="1"/>
  <c r="BZ78" i="1" s="1"/>
  <c r="BZ83" i="1" s="1"/>
  <c r="BZ91" i="1" s="1"/>
  <c r="BY9" i="1"/>
  <c r="BY78" i="1" s="1"/>
  <c r="BY83" i="1" s="1"/>
  <c r="BY91" i="1" s="1"/>
  <c r="BX9" i="1"/>
  <c r="BX78" i="1" s="1"/>
  <c r="BX83" i="1" s="1"/>
  <c r="BX91" i="1" s="1"/>
  <c r="BS9" i="1"/>
  <c r="BS78" i="1" s="1"/>
  <c r="BS83" i="1" s="1"/>
  <c r="BS91" i="1" s="1"/>
  <c r="BR9" i="1"/>
  <c r="BR78" i="1" s="1"/>
  <c r="BR83" i="1" s="1"/>
  <c r="BR91" i="1" s="1"/>
  <c r="BQ9" i="1"/>
  <c r="BQ78" i="1" s="1"/>
  <c r="BQ83" i="1" s="1"/>
  <c r="BQ91" i="1" s="1"/>
  <c r="BP9" i="1"/>
  <c r="BP78" i="1" s="1"/>
  <c r="BP83" i="1" s="1"/>
  <c r="BP91" i="1" s="1"/>
  <c r="BK9" i="1"/>
  <c r="BJ9" i="1"/>
  <c r="BJ78" i="1" s="1"/>
  <c r="BJ83" i="1" s="1"/>
  <c r="BJ91" i="1" s="1"/>
  <c r="BI9" i="1"/>
  <c r="BI78" i="1" s="1"/>
  <c r="BI83" i="1" s="1"/>
  <c r="BI91" i="1" s="1"/>
  <c r="BH9" i="1"/>
  <c r="BH78" i="1" s="1"/>
  <c r="BH83" i="1" s="1"/>
  <c r="BH91" i="1" s="1"/>
  <c r="BC9" i="1"/>
  <c r="BB9" i="1"/>
  <c r="BB78" i="1" s="1"/>
  <c r="BB83" i="1" s="1"/>
  <c r="BB91" i="1" s="1"/>
  <c r="BA9" i="1"/>
  <c r="AZ9" i="1"/>
  <c r="AZ78" i="1" s="1"/>
  <c r="AZ83" i="1" s="1"/>
  <c r="AZ91" i="1" s="1"/>
  <c r="AU9" i="1"/>
  <c r="AU78" i="1" s="1"/>
  <c r="AU83" i="1" s="1"/>
  <c r="AU91" i="1" s="1"/>
  <c r="AT9" i="1"/>
  <c r="AT78" i="1" s="1"/>
  <c r="AT83" i="1" s="1"/>
  <c r="AT91" i="1" s="1"/>
  <c r="AS9" i="1"/>
  <c r="AR9" i="1"/>
  <c r="AR78" i="1" s="1"/>
  <c r="AR83" i="1" s="1"/>
  <c r="AR91" i="1" s="1"/>
  <c r="AM9" i="1"/>
  <c r="AM78" i="1" s="1"/>
  <c r="AM83" i="1" s="1"/>
  <c r="AM91" i="1" s="1"/>
  <c r="AL9" i="1"/>
  <c r="AL78" i="1" s="1"/>
  <c r="AL83" i="1" s="1"/>
  <c r="AL91" i="1" s="1"/>
  <c r="AK9" i="1"/>
  <c r="AK78" i="1" s="1"/>
  <c r="AK83" i="1" s="1"/>
  <c r="AK91" i="1" s="1"/>
  <c r="AJ9" i="1"/>
  <c r="AJ78" i="1" s="1"/>
  <c r="AJ83" i="1" s="1"/>
  <c r="AJ91" i="1" s="1"/>
  <c r="AE9" i="1"/>
  <c r="AD9" i="1"/>
  <c r="AD78" i="1" s="1"/>
  <c r="AD83" i="1" s="1"/>
  <c r="AD91" i="1" s="1"/>
  <c r="AC9" i="1"/>
  <c r="AC78" i="1" s="1"/>
  <c r="AC83" i="1" s="1"/>
  <c r="AC91" i="1" s="1"/>
  <c r="AB9" i="1"/>
  <c r="AB78" i="1" s="1"/>
  <c r="AB83" i="1" s="1"/>
  <c r="AB91" i="1" s="1"/>
  <c r="W9" i="1"/>
  <c r="V9" i="1"/>
  <c r="V78" i="1" s="1"/>
  <c r="V83" i="1" s="1"/>
  <c r="V91" i="1" s="1"/>
  <c r="U9" i="1"/>
  <c r="T9" i="1"/>
  <c r="T78" i="1" s="1"/>
  <c r="T83" i="1" s="1"/>
  <c r="T91" i="1" s="1"/>
  <c r="O9" i="1"/>
  <c r="O78" i="1" s="1"/>
  <c r="O83" i="1" s="1"/>
  <c r="O91" i="1" s="1"/>
  <c r="N9" i="1"/>
  <c r="N78" i="1" s="1"/>
  <c r="N83" i="1" s="1"/>
  <c r="N91" i="1" s="1"/>
  <c r="M9" i="1"/>
  <c r="L9" i="1"/>
  <c r="L78" i="1" s="1"/>
  <c r="L83" i="1" s="1"/>
  <c r="L91" i="1" s="1"/>
  <c r="G9" i="1"/>
  <c r="G78" i="1" s="1"/>
  <c r="G83" i="1" s="1"/>
  <c r="G91" i="1" s="1"/>
  <c r="F9" i="1"/>
  <c r="F78" i="1" s="1"/>
  <c r="F83" i="1" s="1"/>
  <c r="F91" i="1" s="1"/>
  <c r="E9" i="1"/>
  <c r="E78" i="1" s="1"/>
  <c r="E83" i="1" s="1"/>
  <c r="E91" i="1" s="1"/>
  <c r="D9" i="1"/>
  <c r="D78" i="1" s="1"/>
  <c r="D83" i="1" s="1"/>
  <c r="D91" i="1" s="1"/>
  <c r="FZ8" i="1"/>
  <c r="FZ7" i="1"/>
  <c r="FX6" i="1"/>
  <c r="FW6" i="1"/>
  <c r="FW9" i="1" s="1"/>
  <c r="FW78" i="1" s="1"/>
  <c r="FW83" i="1" s="1"/>
  <c r="FW91" i="1" s="1"/>
  <c r="FV6" i="1"/>
  <c r="FV9" i="1" s="1"/>
  <c r="FV78" i="1" s="1"/>
  <c r="FV83" i="1" s="1"/>
  <c r="FV91" i="1" s="1"/>
  <c r="FU6" i="1"/>
  <c r="FU9" i="1" s="1"/>
  <c r="FU78" i="1" s="1"/>
  <c r="FU83" i="1" s="1"/>
  <c r="FU91" i="1" s="1"/>
  <c r="FT6" i="1"/>
  <c r="FT9" i="1" s="1"/>
  <c r="FT78" i="1" s="1"/>
  <c r="FT83" i="1" s="1"/>
  <c r="FT91" i="1" s="1"/>
  <c r="FS6" i="1"/>
  <c r="FR6" i="1"/>
  <c r="FQ6" i="1"/>
  <c r="FP6" i="1"/>
  <c r="FO6" i="1"/>
  <c r="FO9" i="1" s="1"/>
  <c r="FO78" i="1" s="1"/>
  <c r="FO83" i="1" s="1"/>
  <c r="FO91" i="1" s="1"/>
  <c r="FN6" i="1"/>
  <c r="FN9" i="1" s="1"/>
  <c r="FN78" i="1" s="1"/>
  <c r="FN83" i="1" s="1"/>
  <c r="FN91" i="1" s="1"/>
  <c r="FM6" i="1"/>
  <c r="FM9" i="1" s="1"/>
  <c r="FM78" i="1" s="1"/>
  <c r="FM83" i="1" s="1"/>
  <c r="FM91" i="1" s="1"/>
  <c r="FL6" i="1"/>
  <c r="FL9" i="1" s="1"/>
  <c r="FL78" i="1" s="1"/>
  <c r="FL83" i="1" s="1"/>
  <c r="FL91" i="1" s="1"/>
  <c r="FK6" i="1"/>
  <c r="FJ6" i="1"/>
  <c r="FI6" i="1"/>
  <c r="FH6" i="1"/>
  <c r="FG6" i="1"/>
  <c r="FG9" i="1" s="1"/>
  <c r="FG78" i="1" s="1"/>
  <c r="FG83" i="1" s="1"/>
  <c r="FG91" i="1" s="1"/>
  <c r="FF6" i="1"/>
  <c r="FF9" i="1" s="1"/>
  <c r="FF78" i="1" s="1"/>
  <c r="FF83" i="1" s="1"/>
  <c r="FF91" i="1" s="1"/>
  <c r="FE6" i="1"/>
  <c r="FE9" i="1" s="1"/>
  <c r="FE78" i="1" s="1"/>
  <c r="FE83" i="1" s="1"/>
  <c r="FE91" i="1" s="1"/>
  <c r="FD6" i="1"/>
  <c r="FD9" i="1" s="1"/>
  <c r="FD78" i="1" s="1"/>
  <c r="FD83" i="1" s="1"/>
  <c r="FD91" i="1" s="1"/>
  <c r="FC6" i="1"/>
  <c r="FB6" i="1"/>
  <c r="FA6" i="1"/>
  <c r="EZ6" i="1"/>
  <c r="EY6" i="1"/>
  <c r="EY9" i="1" s="1"/>
  <c r="EY78" i="1" s="1"/>
  <c r="EY83" i="1" s="1"/>
  <c r="EY91" i="1" s="1"/>
  <c r="EX6" i="1"/>
  <c r="EX9" i="1" s="1"/>
  <c r="EX78" i="1" s="1"/>
  <c r="EX83" i="1" s="1"/>
  <c r="EX91" i="1" s="1"/>
  <c r="EW6" i="1"/>
  <c r="EW9" i="1" s="1"/>
  <c r="EW78" i="1" s="1"/>
  <c r="EW83" i="1" s="1"/>
  <c r="EW91" i="1" s="1"/>
  <c r="EV6" i="1"/>
  <c r="EV9" i="1" s="1"/>
  <c r="EV78" i="1" s="1"/>
  <c r="EV83" i="1" s="1"/>
  <c r="EV91" i="1" s="1"/>
  <c r="EU6" i="1"/>
  <c r="ET6" i="1"/>
  <c r="ES6" i="1"/>
  <c r="ER6" i="1"/>
  <c r="EQ6" i="1"/>
  <c r="EQ9" i="1" s="1"/>
  <c r="EQ78" i="1" s="1"/>
  <c r="EQ83" i="1" s="1"/>
  <c r="EQ91" i="1" s="1"/>
  <c r="EP6" i="1"/>
  <c r="EP9" i="1" s="1"/>
  <c r="EP78" i="1" s="1"/>
  <c r="EP83" i="1" s="1"/>
  <c r="EP91" i="1" s="1"/>
  <c r="EO6" i="1"/>
  <c r="EO9" i="1" s="1"/>
  <c r="EO78" i="1" s="1"/>
  <c r="EO83" i="1" s="1"/>
  <c r="EO91" i="1" s="1"/>
  <c r="EN6" i="1"/>
  <c r="EN9" i="1" s="1"/>
  <c r="EN78" i="1" s="1"/>
  <c r="EN83" i="1" s="1"/>
  <c r="EN91" i="1" s="1"/>
  <c r="EM6" i="1"/>
  <c r="EL6" i="1"/>
  <c r="EK6" i="1"/>
  <c r="EJ6" i="1"/>
  <c r="EI6" i="1"/>
  <c r="EI9" i="1" s="1"/>
  <c r="EI78" i="1" s="1"/>
  <c r="EI83" i="1" s="1"/>
  <c r="EI91" i="1" s="1"/>
  <c r="EH6" i="1"/>
  <c r="EH9" i="1" s="1"/>
  <c r="EH78" i="1" s="1"/>
  <c r="EH83" i="1" s="1"/>
  <c r="EH91" i="1" s="1"/>
  <c r="EG6" i="1"/>
  <c r="EG9" i="1" s="1"/>
  <c r="EG78" i="1" s="1"/>
  <c r="EG83" i="1" s="1"/>
  <c r="EG91" i="1" s="1"/>
  <c r="EF6" i="1"/>
  <c r="EF9" i="1" s="1"/>
  <c r="EF78" i="1" s="1"/>
  <c r="EF83" i="1" s="1"/>
  <c r="EF91" i="1" s="1"/>
  <c r="EE6" i="1"/>
  <c r="ED6" i="1"/>
  <c r="EC6" i="1"/>
  <c r="EB6" i="1"/>
  <c r="EA6" i="1"/>
  <c r="EA9" i="1" s="1"/>
  <c r="EA78" i="1" s="1"/>
  <c r="EA83" i="1" s="1"/>
  <c r="EA91" i="1" s="1"/>
  <c r="DZ6" i="1"/>
  <c r="DZ9" i="1" s="1"/>
  <c r="DZ78" i="1" s="1"/>
  <c r="DZ83" i="1" s="1"/>
  <c r="DZ91" i="1" s="1"/>
  <c r="DY6" i="1"/>
  <c r="DY9" i="1" s="1"/>
  <c r="DY78" i="1" s="1"/>
  <c r="DY83" i="1" s="1"/>
  <c r="DY91" i="1" s="1"/>
  <c r="DX6" i="1"/>
  <c r="DX9" i="1" s="1"/>
  <c r="DX78" i="1" s="1"/>
  <c r="DX83" i="1" s="1"/>
  <c r="DX91" i="1" s="1"/>
  <c r="DW6" i="1"/>
  <c r="DV6" i="1"/>
  <c r="DU6" i="1"/>
  <c r="DT6" i="1"/>
  <c r="DS6" i="1"/>
  <c r="DS9" i="1" s="1"/>
  <c r="DS78" i="1" s="1"/>
  <c r="DS83" i="1" s="1"/>
  <c r="DS91" i="1" s="1"/>
  <c r="DR6" i="1"/>
  <c r="DR9" i="1" s="1"/>
  <c r="DR78" i="1" s="1"/>
  <c r="DR83" i="1" s="1"/>
  <c r="DR91" i="1" s="1"/>
  <c r="DQ6" i="1"/>
  <c r="DQ9" i="1" s="1"/>
  <c r="DQ78" i="1" s="1"/>
  <c r="DQ83" i="1" s="1"/>
  <c r="DQ91" i="1" s="1"/>
  <c r="DP6" i="1"/>
  <c r="DP9" i="1" s="1"/>
  <c r="DP78" i="1" s="1"/>
  <c r="DP83" i="1" s="1"/>
  <c r="DP91" i="1" s="1"/>
  <c r="DO6" i="1"/>
  <c r="DN6" i="1"/>
  <c r="DM6" i="1"/>
  <c r="DL6" i="1"/>
  <c r="DK6" i="1"/>
  <c r="DK9" i="1" s="1"/>
  <c r="DK78" i="1" s="1"/>
  <c r="DK83" i="1" s="1"/>
  <c r="DK91" i="1" s="1"/>
  <c r="DJ6" i="1"/>
  <c r="DJ9" i="1" s="1"/>
  <c r="DJ78" i="1" s="1"/>
  <c r="DJ83" i="1" s="1"/>
  <c r="DJ91" i="1" s="1"/>
  <c r="DI6" i="1"/>
  <c r="DI9" i="1" s="1"/>
  <c r="DI78" i="1" s="1"/>
  <c r="DI83" i="1" s="1"/>
  <c r="DI91" i="1" s="1"/>
  <c r="DH6" i="1"/>
  <c r="DH9" i="1" s="1"/>
  <c r="DH78" i="1" s="1"/>
  <c r="DH83" i="1" s="1"/>
  <c r="DH91" i="1" s="1"/>
  <c r="DG6" i="1"/>
  <c r="DF6" i="1"/>
  <c r="DE6" i="1"/>
  <c r="DD6" i="1"/>
  <c r="DC6" i="1"/>
  <c r="DC9" i="1" s="1"/>
  <c r="DC78" i="1" s="1"/>
  <c r="DC83" i="1" s="1"/>
  <c r="DC91" i="1" s="1"/>
  <c r="DB6" i="1"/>
  <c r="DB9" i="1" s="1"/>
  <c r="DB78" i="1" s="1"/>
  <c r="DB83" i="1" s="1"/>
  <c r="DB91" i="1" s="1"/>
  <c r="DA6" i="1"/>
  <c r="DA9" i="1" s="1"/>
  <c r="DA78" i="1" s="1"/>
  <c r="DA83" i="1" s="1"/>
  <c r="DA91" i="1" s="1"/>
  <c r="CZ6" i="1"/>
  <c r="CZ9" i="1" s="1"/>
  <c r="CZ78" i="1" s="1"/>
  <c r="CZ83" i="1" s="1"/>
  <c r="CZ91" i="1" s="1"/>
  <c r="CY6" i="1"/>
  <c r="CX6" i="1"/>
  <c r="CW6" i="1"/>
  <c r="CV6" i="1"/>
  <c r="CU6" i="1"/>
  <c r="CU9" i="1" s="1"/>
  <c r="CU78" i="1" s="1"/>
  <c r="CU83" i="1" s="1"/>
  <c r="CU91" i="1" s="1"/>
  <c r="CT6" i="1"/>
  <c r="CT9" i="1" s="1"/>
  <c r="CT78" i="1" s="1"/>
  <c r="CT83" i="1" s="1"/>
  <c r="CT91" i="1" s="1"/>
  <c r="CS6" i="1"/>
  <c r="CS9" i="1" s="1"/>
  <c r="CS78" i="1" s="1"/>
  <c r="CS83" i="1" s="1"/>
  <c r="CS91" i="1" s="1"/>
  <c r="CR6" i="1"/>
  <c r="CR9" i="1" s="1"/>
  <c r="CR78" i="1" s="1"/>
  <c r="CR83" i="1" s="1"/>
  <c r="CR91" i="1" s="1"/>
  <c r="CQ6" i="1"/>
  <c r="CP6" i="1"/>
  <c r="CO6" i="1"/>
  <c r="CN6" i="1"/>
  <c r="CM6" i="1"/>
  <c r="CM9" i="1" s="1"/>
  <c r="CM78" i="1" s="1"/>
  <c r="CM83" i="1" s="1"/>
  <c r="CM91" i="1" s="1"/>
  <c r="CL6" i="1"/>
  <c r="CL9" i="1" s="1"/>
  <c r="CL78" i="1" s="1"/>
  <c r="CL83" i="1" s="1"/>
  <c r="CL91" i="1" s="1"/>
  <c r="CK6" i="1"/>
  <c r="CK9" i="1" s="1"/>
  <c r="CK78" i="1" s="1"/>
  <c r="CK83" i="1" s="1"/>
  <c r="CK91" i="1" s="1"/>
  <c r="CJ6" i="1"/>
  <c r="CJ9" i="1" s="1"/>
  <c r="CJ78" i="1" s="1"/>
  <c r="CJ83" i="1" s="1"/>
  <c r="CJ91" i="1" s="1"/>
  <c r="CI6" i="1"/>
  <c r="CH6" i="1"/>
  <c r="CG6" i="1"/>
  <c r="CF6" i="1"/>
  <c r="CE6" i="1"/>
  <c r="CE9" i="1" s="1"/>
  <c r="CE78" i="1" s="1"/>
  <c r="CE83" i="1" s="1"/>
  <c r="CE91" i="1" s="1"/>
  <c r="CD6" i="1"/>
  <c r="CD9" i="1" s="1"/>
  <c r="CD78" i="1" s="1"/>
  <c r="CD83" i="1" s="1"/>
  <c r="CD91" i="1" s="1"/>
  <c r="CC6" i="1"/>
  <c r="CC9" i="1" s="1"/>
  <c r="CC78" i="1" s="1"/>
  <c r="CC83" i="1" s="1"/>
  <c r="CC91" i="1" s="1"/>
  <c r="CB6" i="1"/>
  <c r="CB9" i="1" s="1"/>
  <c r="CB78" i="1" s="1"/>
  <c r="CB83" i="1" s="1"/>
  <c r="CB91" i="1" s="1"/>
  <c r="CA6" i="1"/>
  <c r="BZ6" i="1"/>
  <c r="BY6" i="1"/>
  <c r="BX6" i="1"/>
  <c r="BW6" i="1"/>
  <c r="BW9" i="1" s="1"/>
  <c r="BW78" i="1" s="1"/>
  <c r="BW83" i="1" s="1"/>
  <c r="BW91" i="1" s="1"/>
  <c r="BV6" i="1"/>
  <c r="BV9" i="1" s="1"/>
  <c r="BV78" i="1" s="1"/>
  <c r="BV83" i="1" s="1"/>
  <c r="BV91" i="1" s="1"/>
  <c r="BU6" i="1"/>
  <c r="BU9" i="1" s="1"/>
  <c r="BU78" i="1" s="1"/>
  <c r="BU83" i="1" s="1"/>
  <c r="BU91" i="1" s="1"/>
  <c r="BT6" i="1"/>
  <c r="BT9" i="1" s="1"/>
  <c r="BT78" i="1" s="1"/>
  <c r="BT83" i="1" s="1"/>
  <c r="BT91" i="1" s="1"/>
  <c r="BS6" i="1"/>
  <c r="BR6" i="1"/>
  <c r="BQ6" i="1"/>
  <c r="BP6" i="1"/>
  <c r="BO6" i="1"/>
  <c r="BO9" i="1" s="1"/>
  <c r="BO78" i="1" s="1"/>
  <c r="BO83" i="1" s="1"/>
  <c r="BO91" i="1" s="1"/>
  <c r="BN6" i="1"/>
  <c r="BN9" i="1" s="1"/>
  <c r="BN78" i="1" s="1"/>
  <c r="BN83" i="1" s="1"/>
  <c r="BN91" i="1" s="1"/>
  <c r="BM6" i="1"/>
  <c r="BM9" i="1" s="1"/>
  <c r="BM78" i="1" s="1"/>
  <c r="BM83" i="1" s="1"/>
  <c r="BM91" i="1" s="1"/>
  <c r="BL6" i="1"/>
  <c r="BL9" i="1" s="1"/>
  <c r="BL78" i="1" s="1"/>
  <c r="BL83" i="1" s="1"/>
  <c r="BL91" i="1" s="1"/>
  <c r="BK6" i="1"/>
  <c r="BJ6" i="1"/>
  <c r="BI6" i="1"/>
  <c r="BH6" i="1"/>
  <c r="BG6" i="1"/>
  <c r="BG9" i="1" s="1"/>
  <c r="BG78" i="1" s="1"/>
  <c r="BG83" i="1" s="1"/>
  <c r="BG91" i="1" s="1"/>
  <c r="BF6" i="1"/>
  <c r="BF9" i="1" s="1"/>
  <c r="BF78" i="1" s="1"/>
  <c r="BF83" i="1" s="1"/>
  <c r="BF91" i="1" s="1"/>
  <c r="BE6" i="1"/>
  <c r="BE9" i="1" s="1"/>
  <c r="BE78" i="1" s="1"/>
  <c r="BE83" i="1" s="1"/>
  <c r="BE91" i="1" s="1"/>
  <c r="BD6" i="1"/>
  <c r="BD9" i="1" s="1"/>
  <c r="BD78" i="1" s="1"/>
  <c r="BD83" i="1" s="1"/>
  <c r="BD91" i="1" s="1"/>
  <c r="BC6" i="1"/>
  <c r="BB6" i="1"/>
  <c r="BA6" i="1"/>
  <c r="AZ6" i="1"/>
  <c r="AY6" i="1"/>
  <c r="AY9" i="1" s="1"/>
  <c r="AY78" i="1" s="1"/>
  <c r="AY83" i="1" s="1"/>
  <c r="AY91" i="1" s="1"/>
  <c r="AX6" i="1"/>
  <c r="AX9" i="1" s="1"/>
  <c r="AX78" i="1" s="1"/>
  <c r="AX83" i="1" s="1"/>
  <c r="AX91" i="1" s="1"/>
  <c r="AW6" i="1"/>
  <c r="AW9" i="1" s="1"/>
  <c r="AW78" i="1" s="1"/>
  <c r="AW83" i="1" s="1"/>
  <c r="AW91" i="1" s="1"/>
  <c r="AV6" i="1"/>
  <c r="AV9" i="1" s="1"/>
  <c r="AV78" i="1" s="1"/>
  <c r="AV83" i="1" s="1"/>
  <c r="AV91" i="1" s="1"/>
  <c r="AU6" i="1"/>
  <c r="AT6" i="1"/>
  <c r="AS6" i="1"/>
  <c r="AR6" i="1"/>
  <c r="AQ6" i="1"/>
  <c r="AQ9" i="1" s="1"/>
  <c r="AQ78" i="1" s="1"/>
  <c r="AQ83" i="1" s="1"/>
  <c r="AQ91" i="1" s="1"/>
  <c r="AP6" i="1"/>
  <c r="AP9" i="1" s="1"/>
  <c r="AP78" i="1" s="1"/>
  <c r="AP83" i="1" s="1"/>
  <c r="AP91" i="1" s="1"/>
  <c r="AO6" i="1"/>
  <c r="AO9" i="1" s="1"/>
  <c r="AO78" i="1" s="1"/>
  <c r="AO83" i="1" s="1"/>
  <c r="AO91" i="1" s="1"/>
  <c r="AN6" i="1"/>
  <c r="AN9" i="1" s="1"/>
  <c r="AN78" i="1" s="1"/>
  <c r="AN83" i="1" s="1"/>
  <c r="AN91" i="1" s="1"/>
  <c r="AM6" i="1"/>
  <c r="AL6" i="1"/>
  <c r="AK6" i="1"/>
  <c r="AJ6" i="1"/>
  <c r="AI6" i="1"/>
  <c r="AI9" i="1" s="1"/>
  <c r="AI78" i="1" s="1"/>
  <c r="AI83" i="1" s="1"/>
  <c r="AI91" i="1" s="1"/>
  <c r="AH6" i="1"/>
  <c r="AH9" i="1" s="1"/>
  <c r="AH78" i="1" s="1"/>
  <c r="AH83" i="1" s="1"/>
  <c r="AH91" i="1" s="1"/>
  <c r="AG6" i="1"/>
  <c r="AG9" i="1" s="1"/>
  <c r="AG78" i="1" s="1"/>
  <c r="AG83" i="1" s="1"/>
  <c r="AG91" i="1" s="1"/>
  <c r="AF6" i="1"/>
  <c r="AF9" i="1" s="1"/>
  <c r="AF78" i="1" s="1"/>
  <c r="AF83" i="1" s="1"/>
  <c r="AF91" i="1" s="1"/>
  <c r="AE6" i="1"/>
  <c r="AD6" i="1"/>
  <c r="AC6" i="1"/>
  <c r="AB6" i="1"/>
  <c r="AA6" i="1"/>
  <c r="AA9" i="1" s="1"/>
  <c r="AA78" i="1" s="1"/>
  <c r="AA83" i="1" s="1"/>
  <c r="AA91" i="1" s="1"/>
  <c r="Z6" i="1"/>
  <c r="Z9" i="1" s="1"/>
  <c r="Z78" i="1" s="1"/>
  <c r="Z83" i="1" s="1"/>
  <c r="Z91" i="1" s="1"/>
  <c r="Y6" i="1"/>
  <c r="Y9" i="1" s="1"/>
  <c r="Y78" i="1" s="1"/>
  <c r="Y83" i="1" s="1"/>
  <c r="Y91" i="1" s="1"/>
  <c r="X6" i="1"/>
  <c r="X9" i="1" s="1"/>
  <c r="X78" i="1" s="1"/>
  <c r="X83" i="1" s="1"/>
  <c r="W6" i="1"/>
  <c r="V6" i="1"/>
  <c r="U6" i="1"/>
  <c r="T6" i="1"/>
  <c r="S6" i="1"/>
  <c r="S9" i="1" s="1"/>
  <c r="S78" i="1" s="1"/>
  <c r="S83" i="1" s="1"/>
  <c r="S91" i="1" s="1"/>
  <c r="R6" i="1"/>
  <c r="R9" i="1" s="1"/>
  <c r="R78" i="1" s="1"/>
  <c r="R83" i="1" s="1"/>
  <c r="R91" i="1" s="1"/>
  <c r="Q6" i="1"/>
  <c r="Q9" i="1" s="1"/>
  <c r="Q78" i="1" s="1"/>
  <c r="Q83" i="1" s="1"/>
  <c r="Q91" i="1" s="1"/>
  <c r="P6" i="1"/>
  <c r="P9" i="1" s="1"/>
  <c r="P78" i="1" s="1"/>
  <c r="P83" i="1" s="1"/>
  <c r="P91" i="1" s="1"/>
  <c r="O6" i="1"/>
  <c r="N6" i="1"/>
  <c r="M6" i="1"/>
  <c r="L6" i="1"/>
  <c r="K6" i="1"/>
  <c r="K9" i="1" s="1"/>
  <c r="K78" i="1" s="1"/>
  <c r="K83" i="1" s="1"/>
  <c r="K91" i="1" s="1"/>
  <c r="J6" i="1"/>
  <c r="J9" i="1" s="1"/>
  <c r="J78" i="1" s="1"/>
  <c r="J83" i="1" s="1"/>
  <c r="J91" i="1" s="1"/>
  <c r="I6" i="1"/>
  <c r="I9" i="1" s="1"/>
  <c r="I78" i="1" s="1"/>
  <c r="I83" i="1" s="1"/>
  <c r="I91" i="1" s="1"/>
  <c r="H6" i="1"/>
  <c r="H9" i="1" s="1"/>
  <c r="H78" i="1" s="1"/>
  <c r="H83" i="1" s="1"/>
  <c r="H91" i="1" s="1"/>
  <c r="G6" i="1"/>
  <c r="F6" i="1"/>
  <c r="E6" i="1"/>
  <c r="D6" i="1"/>
  <c r="C6" i="1"/>
  <c r="C9" i="1" s="1"/>
  <c r="FZ5" i="1"/>
  <c r="FZ4" i="1"/>
  <c r="FZ3" i="1"/>
  <c r="I193" i="1" l="1"/>
  <c r="I119" i="1"/>
  <c r="I96" i="1"/>
  <c r="AG193" i="1"/>
  <c r="AG196" i="1" s="1"/>
  <c r="AG204" i="1" s="1"/>
  <c r="AG119" i="1"/>
  <c r="AG96" i="1"/>
  <c r="BE193" i="1"/>
  <c r="BE196" i="1" s="1"/>
  <c r="BE204" i="1" s="1"/>
  <c r="BE119" i="1"/>
  <c r="BE96" i="1"/>
  <c r="CC119" i="1"/>
  <c r="CC96" i="1"/>
  <c r="CC193" i="1"/>
  <c r="CC196" i="1" s="1"/>
  <c r="CC204" i="1" s="1"/>
  <c r="DA193" i="1"/>
  <c r="DA119" i="1"/>
  <c r="DA96" i="1"/>
  <c r="DY193" i="1"/>
  <c r="DY196" i="1" s="1"/>
  <c r="DY204" i="1" s="1"/>
  <c r="DY96" i="1"/>
  <c r="DY119" i="1"/>
  <c r="EW193" i="1"/>
  <c r="EW119" i="1"/>
  <c r="EW96" i="1"/>
  <c r="FU119" i="1"/>
  <c r="FU96" i="1"/>
  <c r="FU193" i="1"/>
  <c r="FU196" i="1" s="1"/>
  <c r="FU204" i="1" s="1"/>
  <c r="AL193" i="1"/>
  <c r="AL196" i="1" s="1"/>
  <c r="AL204" i="1" s="1"/>
  <c r="AL119" i="1"/>
  <c r="AL96" i="1"/>
  <c r="AL135" i="1" s="1"/>
  <c r="CH193" i="1"/>
  <c r="CH196" i="1" s="1"/>
  <c r="CH204" i="1" s="1"/>
  <c r="CH119" i="1"/>
  <c r="CH96" i="1"/>
  <c r="ED193" i="1"/>
  <c r="ED119" i="1"/>
  <c r="ED96" i="1"/>
  <c r="Z193" i="1"/>
  <c r="Z96" i="1"/>
  <c r="Z119" i="1"/>
  <c r="AP193" i="1"/>
  <c r="AP119" i="1"/>
  <c r="AP96" i="1"/>
  <c r="BF96" i="1"/>
  <c r="BF193" i="1"/>
  <c r="BF119" i="1"/>
  <c r="BV193" i="1"/>
  <c r="BV119" i="1"/>
  <c r="BV96" i="1"/>
  <c r="CL193" i="1"/>
  <c r="CL96" i="1"/>
  <c r="CL119" i="1"/>
  <c r="DB193" i="1"/>
  <c r="DB196" i="1" s="1"/>
  <c r="DB204" i="1" s="1"/>
  <c r="DB119" i="1"/>
  <c r="DB96" i="1"/>
  <c r="DR96" i="1"/>
  <c r="DR193" i="1"/>
  <c r="DR196" i="1" s="1"/>
  <c r="DR204" i="1" s="1"/>
  <c r="DR119" i="1"/>
  <c r="EP193" i="1"/>
  <c r="EP196" i="1" s="1"/>
  <c r="EP204" i="1" s="1"/>
  <c r="EP96" i="1"/>
  <c r="EP119" i="1"/>
  <c r="FF96" i="1"/>
  <c r="FF119" i="1"/>
  <c r="FF193" i="1"/>
  <c r="FV96" i="1"/>
  <c r="FV193" i="1"/>
  <c r="FV119" i="1"/>
  <c r="AM193" i="1"/>
  <c r="AM196" i="1" s="1"/>
  <c r="AM204" i="1" s="1"/>
  <c r="AM119" i="1"/>
  <c r="AM96" i="1"/>
  <c r="CY193" i="1"/>
  <c r="CY196" i="1" s="1"/>
  <c r="CY204" i="1" s="1"/>
  <c r="CY119" i="1"/>
  <c r="CY96" i="1"/>
  <c r="FK193" i="1"/>
  <c r="FK119" i="1"/>
  <c r="FK96" i="1"/>
  <c r="CP170" i="1"/>
  <c r="CP137" i="1"/>
  <c r="CP135" i="1"/>
  <c r="CP139" i="1" s="1"/>
  <c r="CP141" i="1" s="1"/>
  <c r="FG137" i="1"/>
  <c r="FG135" i="1"/>
  <c r="FG170" i="1"/>
  <c r="C78" i="1"/>
  <c r="FZ9" i="1"/>
  <c r="AA193" i="1"/>
  <c r="AA119" i="1"/>
  <c r="AA96" i="1"/>
  <c r="AY193" i="1"/>
  <c r="AY119" i="1"/>
  <c r="AY96" i="1"/>
  <c r="BW193" i="1"/>
  <c r="BW196" i="1" s="1"/>
  <c r="BW204" i="1" s="1"/>
  <c r="BW119" i="1"/>
  <c r="BW96" i="1"/>
  <c r="CU193" i="1"/>
  <c r="CU119" i="1"/>
  <c r="CU96" i="1"/>
  <c r="DS193" i="1"/>
  <c r="DS119" i="1"/>
  <c r="DS96" i="1"/>
  <c r="EQ193" i="1"/>
  <c r="EQ119" i="1"/>
  <c r="EQ96" i="1"/>
  <c r="FO193" i="1"/>
  <c r="FO196" i="1" s="1"/>
  <c r="FO204" i="1" s="1"/>
  <c r="FO96" i="1"/>
  <c r="FO119" i="1"/>
  <c r="AB193" i="1"/>
  <c r="AB96" i="1"/>
  <c r="AB119" i="1"/>
  <c r="BH193" i="1"/>
  <c r="BH96" i="1"/>
  <c r="BH119" i="1"/>
  <c r="CN193" i="1"/>
  <c r="CN96" i="1"/>
  <c r="CN119" i="1"/>
  <c r="EJ193" i="1"/>
  <c r="EJ96" i="1"/>
  <c r="EJ119" i="1"/>
  <c r="FQ193" i="1"/>
  <c r="FQ96" i="1"/>
  <c r="FQ135" i="1" s="1"/>
  <c r="FQ119" i="1"/>
  <c r="BI193" i="1"/>
  <c r="BI96" i="1"/>
  <c r="BI119" i="1"/>
  <c r="CO193" i="1"/>
  <c r="CO196" i="1" s="1"/>
  <c r="CO204" i="1" s="1"/>
  <c r="CO96" i="1"/>
  <c r="CO119" i="1"/>
  <c r="DE193" i="1"/>
  <c r="DE196" i="1" s="1"/>
  <c r="DE204" i="1" s="1"/>
  <c r="DE96" i="1"/>
  <c r="DE119" i="1"/>
  <c r="EK193" i="1"/>
  <c r="EK96" i="1"/>
  <c r="EK119" i="1"/>
  <c r="FA193" i="1"/>
  <c r="FA96" i="1"/>
  <c r="FA119" i="1"/>
  <c r="BA193" i="1"/>
  <c r="BA96" i="1"/>
  <c r="BA119" i="1"/>
  <c r="AF170" i="1"/>
  <c r="AF137" i="1"/>
  <c r="AF135" i="1"/>
  <c r="CB170" i="1"/>
  <c r="CB137" i="1"/>
  <c r="CB135" i="1"/>
  <c r="CH170" i="1"/>
  <c r="CH137" i="1"/>
  <c r="CH135" i="1"/>
  <c r="CH139" i="1" s="1"/>
  <c r="N193" i="1"/>
  <c r="N196" i="1" s="1"/>
  <c r="N204" i="1" s="1"/>
  <c r="N119" i="1"/>
  <c r="N96" i="1"/>
  <c r="AD193" i="1"/>
  <c r="AD196" i="1" s="1"/>
  <c r="AD204" i="1" s="1"/>
  <c r="AD119" i="1"/>
  <c r="AD96" i="1"/>
  <c r="AT193" i="1"/>
  <c r="AT196" i="1" s="1"/>
  <c r="AT204" i="1" s="1"/>
  <c r="AT119" i="1"/>
  <c r="AT96" i="1"/>
  <c r="BJ193" i="1"/>
  <c r="BJ119" i="1"/>
  <c r="BJ96" i="1"/>
  <c r="BZ193" i="1"/>
  <c r="BZ119" i="1"/>
  <c r="BZ96" i="1"/>
  <c r="CP193" i="1"/>
  <c r="CP196" i="1" s="1"/>
  <c r="CP204" i="1" s="1"/>
  <c r="CP119" i="1"/>
  <c r="CP96" i="1"/>
  <c r="DF193" i="1"/>
  <c r="DF119" i="1"/>
  <c r="DF96" i="1"/>
  <c r="DV193" i="1"/>
  <c r="DV119" i="1"/>
  <c r="DV96" i="1"/>
  <c r="EL193" i="1"/>
  <c r="EL119" i="1"/>
  <c r="EL96" i="1"/>
  <c r="FB193" i="1"/>
  <c r="FB196" i="1" s="1"/>
  <c r="FB204" i="1" s="1"/>
  <c r="FB119" i="1"/>
  <c r="FB96" i="1"/>
  <c r="FR193" i="1"/>
  <c r="FR196" i="1" s="1"/>
  <c r="FR204" i="1" s="1"/>
  <c r="FR119" i="1"/>
  <c r="FR96" i="1"/>
  <c r="BC193" i="1"/>
  <c r="BC96" i="1"/>
  <c r="BC119" i="1"/>
  <c r="EA135" i="1"/>
  <c r="EA170" i="1"/>
  <c r="Q193" i="1"/>
  <c r="Q96" i="1"/>
  <c r="Q119" i="1"/>
  <c r="AO193" i="1"/>
  <c r="AO196" i="1" s="1"/>
  <c r="AO204" i="1" s="1"/>
  <c r="AO119" i="1"/>
  <c r="AO96" i="1"/>
  <c r="BM193" i="1"/>
  <c r="BM196" i="1" s="1"/>
  <c r="BM204" i="1" s="1"/>
  <c r="BM96" i="1"/>
  <c r="BM119" i="1"/>
  <c r="CK193" i="1"/>
  <c r="CK119" i="1"/>
  <c r="CK96" i="1"/>
  <c r="DI119" i="1"/>
  <c r="DI96" i="1"/>
  <c r="DI193" i="1"/>
  <c r="DI196" i="1" s="1"/>
  <c r="DI204" i="1" s="1"/>
  <c r="EG193" i="1"/>
  <c r="EG119" i="1"/>
  <c r="EG96" i="1"/>
  <c r="FE193" i="1"/>
  <c r="FE196" i="1" s="1"/>
  <c r="FE204" i="1" s="1"/>
  <c r="FE119" i="1"/>
  <c r="FE96" i="1"/>
  <c r="F193" i="1"/>
  <c r="F119" i="1"/>
  <c r="F96" i="1"/>
  <c r="BB193" i="1"/>
  <c r="BB119" i="1"/>
  <c r="BB96" i="1"/>
  <c r="CX193" i="1"/>
  <c r="CX196" i="1" s="1"/>
  <c r="CX204" i="1" s="1"/>
  <c r="CX119" i="1"/>
  <c r="CX96" i="1"/>
  <c r="ET193" i="1"/>
  <c r="ET196" i="1" s="1"/>
  <c r="ET204" i="1" s="1"/>
  <c r="ET119" i="1"/>
  <c r="ET96" i="1"/>
  <c r="EE193" i="1"/>
  <c r="EE119" i="1"/>
  <c r="EE96" i="1"/>
  <c r="DN170" i="1"/>
  <c r="DN135" i="1"/>
  <c r="DN139" i="1" s="1"/>
  <c r="R193" i="1"/>
  <c r="R196" i="1" s="1"/>
  <c r="R204" i="1" s="1"/>
  <c r="R119" i="1"/>
  <c r="R96" i="1"/>
  <c r="DZ193" i="1"/>
  <c r="DZ96" i="1"/>
  <c r="DZ119" i="1"/>
  <c r="S193" i="1"/>
  <c r="S119" i="1"/>
  <c r="S96" i="1"/>
  <c r="AQ193" i="1"/>
  <c r="AQ96" i="1"/>
  <c r="AQ119" i="1"/>
  <c r="BO193" i="1"/>
  <c r="BO196" i="1" s="1"/>
  <c r="BO204" i="1" s="1"/>
  <c r="BO119" i="1"/>
  <c r="BO96" i="1"/>
  <c r="CM193" i="1"/>
  <c r="CM119" i="1"/>
  <c r="CM96" i="1"/>
  <c r="DK193" i="1"/>
  <c r="DK119" i="1"/>
  <c r="DK96" i="1"/>
  <c r="EI193" i="1"/>
  <c r="EI119" i="1"/>
  <c r="EI96" i="1"/>
  <c r="FG193" i="1"/>
  <c r="FG196" i="1" s="1"/>
  <c r="FG204" i="1" s="1"/>
  <c r="FG119" i="1"/>
  <c r="FG96" i="1"/>
  <c r="L193" i="1"/>
  <c r="L96" i="1"/>
  <c r="L119" i="1"/>
  <c r="AR193" i="1"/>
  <c r="AR96" i="1"/>
  <c r="AR119" i="1"/>
  <c r="DD193" i="1"/>
  <c r="DD96" i="1"/>
  <c r="DD119" i="1"/>
  <c r="EZ193" i="1"/>
  <c r="EZ196" i="1" s="1"/>
  <c r="EZ204" i="1" s="1"/>
  <c r="EZ96" i="1"/>
  <c r="EZ119" i="1"/>
  <c r="EU186" i="1"/>
  <c r="EU188" i="1" s="1"/>
  <c r="EU143" i="1"/>
  <c r="EU169" i="1"/>
  <c r="EU104" i="1"/>
  <c r="EU107" i="1"/>
  <c r="EU101" i="1"/>
  <c r="EU103" i="1" s="1"/>
  <c r="BO137" i="1"/>
  <c r="BO135" i="1"/>
  <c r="BO170" i="1"/>
  <c r="AC193" i="1"/>
  <c r="AC96" i="1"/>
  <c r="AC119" i="1"/>
  <c r="DU193" i="1"/>
  <c r="DU96" i="1"/>
  <c r="DU119" i="1"/>
  <c r="O193" i="1"/>
  <c r="O119" i="1"/>
  <c r="O96" i="1"/>
  <c r="AU193" i="1"/>
  <c r="AU196" i="1" s="1"/>
  <c r="AU204" i="1" s="1"/>
  <c r="AU119" i="1"/>
  <c r="AU96" i="1"/>
  <c r="CA193" i="1"/>
  <c r="CA96" i="1"/>
  <c r="CA137" i="1" s="1"/>
  <c r="CA119" i="1"/>
  <c r="EM193" i="1"/>
  <c r="EM96" i="1"/>
  <c r="EM119" i="1"/>
  <c r="I130" i="1"/>
  <c r="I132" i="1" s="1"/>
  <c r="G137" i="1"/>
  <c r="G135" i="1"/>
  <c r="G139" i="1" s="1"/>
  <c r="G170" i="1"/>
  <c r="P170" i="1"/>
  <c r="ET170" i="1"/>
  <c r="AA137" i="1"/>
  <c r="AA170" i="1"/>
  <c r="AA135" i="1"/>
  <c r="AI170" i="1"/>
  <c r="Y193" i="1"/>
  <c r="Y119" i="1"/>
  <c r="Y96" i="1"/>
  <c r="AW119" i="1"/>
  <c r="AW96" i="1"/>
  <c r="AW193" i="1"/>
  <c r="BU193" i="1"/>
  <c r="BU119" i="1"/>
  <c r="BU96" i="1"/>
  <c r="CS193" i="1"/>
  <c r="CS119" i="1"/>
  <c r="CS96" i="1"/>
  <c r="DQ193" i="1"/>
  <c r="DQ196" i="1" s="1"/>
  <c r="DQ204" i="1" s="1"/>
  <c r="DQ119" i="1"/>
  <c r="DQ96" i="1"/>
  <c r="EO119" i="1"/>
  <c r="EO193" i="1"/>
  <c r="EO96" i="1"/>
  <c r="FM193" i="1"/>
  <c r="FM119" i="1"/>
  <c r="FM96" i="1"/>
  <c r="V193" i="1"/>
  <c r="V119" i="1"/>
  <c r="V96" i="1"/>
  <c r="V135" i="1" s="1"/>
  <c r="V139" i="1" s="1"/>
  <c r="V141" i="1" s="1"/>
  <c r="BR193" i="1"/>
  <c r="BR119" i="1"/>
  <c r="BR96" i="1"/>
  <c r="DN193" i="1"/>
  <c r="DN196" i="1" s="1"/>
  <c r="DN204" i="1" s="1"/>
  <c r="DN119" i="1"/>
  <c r="DN96" i="1"/>
  <c r="DN137" i="1" s="1"/>
  <c r="FJ193" i="1"/>
  <c r="FJ119" i="1"/>
  <c r="FJ96" i="1"/>
  <c r="W193" i="1"/>
  <c r="W96" i="1"/>
  <c r="W119" i="1"/>
  <c r="BT170" i="1"/>
  <c r="BT137" i="1"/>
  <c r="BT135" i="1"/>
  <c r="BT139" i="1" s="1"/>
  <c r="BT141" i="1" s="1"/>
  <c r="CU137" i="1"/>
  <c r="CU135" i="1"/>
  <c r="CU170" i="1"/>
  <c r="J193" i="1"/>
  <c r="J119" i="1"/>
  <c r="J96" i="1"/>
  <c r="AH96" i="1"/>
  <c r="AH193" i="1"/>
  <c r="AH119" i="1"/>
  <c r="AX96" i="1"/>
  <c r="AX193" i="1"/>
  <c r="AX119" i="1"/>
  <c r="BN193" i="1"/>
  <c r="BN196" i="1" s="1"/>
  <c r="BN204" i="1" s="1"/>
  <c r="BN96" i="1"/>
  <c r="BN119" i="1"/>
  <c r="CD193" i="1"/>
  <c r="CD96" i="1"/>
  <c r="CD119" i="1"/>
  <c r="CT96" i="1"/>
  <c r="CT193" i="1"/>
  <c r="CT119" i="1"/>
  <c r="DJ96" i="1"/>
  <c r="DJ193" i="1"/>
  <c r="DJ119" i="1"/>
  <c r="EH193" i="1"/>
  <c r="EH119" i="1"/>
  <c r="EH96" i="1"/>
  <c r="EX193" i="1"/>
  <c r="EX196" i="1" s="1"/>
  <c r="EX204" i="1" s="1"/>
  <c r="EX96" i="1"/>
  <c r="EX119" i="1"/>
  <c r="FN193" i="1"/>
  <c r="FN119" i="1"/>
  <c r="FN96" i="1"/>
  <c r="G193" i="1"/>
  <c r="G119" i="1"/>
  <c r="G96" i="1"/>
  <c r="BS193" i="1"/>
  <c r="BS196" i="1" s="1"/>
  <c r="BS204" i="1" s="1"/>
  <c r="BS119" i="1"/>
  <c r="BS96" i="1"/>
  <c r="DO193" i="1"/>
  <c r="DO119" i="1"/>
  <c r="DO96" i="1"/>
  <c r="CN170" i="1"/>
  <c r="CN135" i="1"/>
  <c r="CN137" i="1"/>
  <c r="AS98" i="1"/>
  <c r="FY91" i="1"/>
  <c r="FY312" i="1" s="1"/>
  <c r="EK170" i="1"/>
  <c r="EK137" i="1"/>
  <c r="EK135" i="1"/>
  <c r="K193" i="1"/>
  <c r="K119" i="1"/>
  <c r="K96" i="1"/>
  <c r="AI193" i="1"/>
  <c r="AI119" i="1"/>
  <c r="AI96" i="1"/>
  <c r="BG193" i="1"/>
  <c r="BG119" i="1"/>
  <c r="BG96" i="1"/>
  <c r="CE193" i="1"/>
  <c r="CE119" i="1"/>
  <c r="CE96" i="1"/>
  <c r="DC193" i="1"/>
  <c r="DC96" i="1"/>
  <c r="DC119" i="1"/>
  <c r="EA193" i="1"/>
  <c r="EA119" i="1"/>
  <c r="EA96" i="1"/>
  <c r="EY193" i="1"/>
  <c r="EY196" i="1" s="1"/>
  <c r="EY204" i="1" s="1"/>
  <c r="EY119" i="1"/>
  <c r="EY96" i="1"/>
  <c r="FW193" i="1"/>
  <c r="FW119" i="1"/>
  <c r="FW96" i="1"/>
  <c r="BX193" i="1"/>
  <c r="BX96" i="1"/>
  <c r="BX119" i="1"/>
  <c r="DT193" i="1"/>
  <c r="DT96" i="1"/>
  <c r="DT119" i="1"/>
  <c r="FP193" i="1"/>
  <c r="FP96" i="1"/>
  <c r="FP119" i="1"/>
  <c r="BY193" i="1"/>
  <c r="BY96" i="1"/>
  <c r="BY119" i="1"/>
  <c r="D96" i="1"/>
  <c r="D119" i="1"/>
  <c r="D193" i="1"/>
  <c r="T119" i="1"/>
  <c r="T96" i="1"/>
  <c r="T193" i="1"/>
  <c r="AJ193" i="1"/>
  <c r="AJ196" i="1" s="1"/>
  <c r="AJ204" i="1" s="1"/>
  <c r="AJ96" i="1"/>
  <c r="AJ119" i="1"/>
  <c r="AZ193" i="1"/>
  <c r="AZ119" i="1"/>
  <c r="AZ96" i="1"/>
  <c r="BP193" i="1"/>
  <c r="BP96" i="1"/>
  <c r="BP119" i="1"/>
  <c r="CF193" i="1"/>
  <c r="CF119" i="1"/>
  <c r="CF96" i="1"/>
  <c r="CV193" i="1"/>
  <c r="CV96" i="1"/>
  <c r="CV119" i="1"/>
  <c r="DL193" i="1"/>
  <c r="DL119" i="1"/>
  <c r="DL96" i="1"/>
  <c r="EB193" i="1"/>
  <c r="EB96" i="1"/>
  <c r="EB119" i="1"/>
  <c r="ER193" i="1"/>
  <c r="ER119" i="1"/>
  <c r="ER96" i="1"/>
  <c r="FH193" i="1"/>
  <c r="FH196" i="1" s="1"/>
  <c r="FH204" i="1" s="1"/>
  <c r="FH96" i="1"/>
  <c r="FH119" i="1"/>
  <c r="FX193" i="1"/>
  <c r="FX119" i="1"/>
  <c r="FX96" i="1"/>
  <c r="CI193" i="1"/>
  <c r="CI119" i="1"/>
  <c r="CI96" i="1"/>
  <c r="CR170" i="1"/>
  <c r="CR137" i="1"/>
  <c r="CR135" i="1"/>
  <c r="H193" i="1"/>
  <c r="H119" i="1"/>
  <c r="H96" i="1"/>
  <c r="P193" i="1"/>
  <c r="P119" i="1"/>
  <c r="P96" i="1"/>
  <c r="AF193" i="1"/>
  <c r="AF119" i="1"/>
  <c r="AF96" i="1"/>
  <c r="AN193" i="1"/>
  <c r="AN119" i="1"/>
  <c r="AN96" i="1"/>
  <c r="AV193" i="1"/>
  <c r="AV119" i="1"/>
  <c r="AV96" i="1"/>
  <c r="BD193" i="1"/>
  <c r="BD119" i="1"/>
  <c r="BD96" i="1"/>
  <c r="BL193" i="1"/>
  <c r="BL119" i="1"/>
  <c r="BL96" i="1"/>
  <c r="BT193" i="1"/>
  <c r="BT196" i="1" s="1"/>
  <c r="BT204" i="1" s="1"/>
  <c r="BT119" i="1"/>
  <c r="BT96" i="1"/>
  <c r="CB193" i="1"/>
  <c r="CB119" i="1"/>
  <c r="CB96" i="1"/>
  <c r="CJ193" i="1"/>
  <c r="CJ119" i="1"/>
  <c r="CJ96" i="1"/>
  <c r="CJ137" i="1" s="1"/>
  <c r="CR193" i="1"/>
  <c r="CR119" i="1"/>
  <c r="CR96" i="1"/>
  <c r="CZ193" i="1"/>
  <c r="CZ119" i="1"/>
  <c r="CZ96" i="1"/>
  <c r="DH193" i="1"/>
  <c r="DH119" i="1"/>
  <c r="DH96" i="1"/>
  <c r="DP193" i="1"/>
  <c r="DP119" i="1"/>
  <c r="DP96" i="1"/>
  <c r="DX193" i="1"/>
  <c r="DX119" i="1"/>
  <c r="DX96" i="1"/>
  <c r="EF193" i="1"/>
  <c r="EF196" i="1" s="1"/>
  <c r="EF204" i="1" s="1"/>
  <c r="EF119" i="1"/>
  <c r="EF96" i="1"/>
  <c r="EN193" i="1"/>
  <c r="EN119" i="1"/>
  <c r="EN96" i="1"/>
  <c r="EV193" i="1"/>
  <c r="EV119" i="1"/>
  <c r="EV96" i="1"/>
  <c r="FD193" i="1"/>
  <c r="FD119" i="1"/>
  <c r="FD96" i="1"/>
  <c r="FL193" i="1"/>
  <c r="FL119" i="1"/>
  <c r="FL96" i="1"/>
  <c r="FT193" i="1"/>
  <c r="FT119" i="1"/>
  <c r="FT96" i="1"/>
  <c r="E193" i="1"/>
  <c r="E96" i="1"/>
  <c r="E119" i="1"/>
  <c r="AK193" i="1"/>
  <c r="AK196" i="1" s="1"/>
  <c r="AK204" i="1" s="1"/>
  <c r="AK96" i="1"/>
  <c r="AK119" i="1"/>
  <c r="BQ193" i="1"/>
  <c r="BQ196" i="1" s="1"/>
  <c r="BQ204" i="1" s="1"/>
  <c r="BQ96" i="1"/>
  <c r="BQ119" i="1"/>
  <c r="CW193" i="1"/>
  <c r="CW96" i="1"/>
  <c r="CW119" i="1"/>
  <c r="EC193" i="1"/>
  <c r="EC96" i="1"/>
  <c r="EC119" i="1"/>
  <c r="FI193" i="1"/>
  <c r="FI96" i="1"/>
  <c r="FI119" i="1"/>
  <c r="D170" i="1"/>
  <c r="D135" i="1"/>
  <c r="D139" i="1" s="1"/>
  <c r="D137" i="1"/>
  <c r="DG193" i="1"/>
  <c r="DG119" i="1"/>
  <c r="DG96" i="1"/>
  <c r="V170" i="1"/>
  <c r="V137" i="1"/>
  <c r="CM137" i="1"/>
  <c r="CM170" i="1"/>
  <c r="CM135" i="1"/>
  <c r="CM139" i="1" s="1"/>
  <c r="CM141" i="1" s="1"/>
  <c r="FR170" i="1"/>
  <c r="FR137" i="1"/>
  <c r="FR135" i="1"/>
  <c r="FR139" i="1" s="1"/>
  <c r="FR141" i="1" s="1"/>
  <c r="X169" i="1"/>
  <c r="X145" i="1"/>
  <c r="X186" i="1"/>
  <c r="X104" i="1"/>
  <c r="X101" i="1"/>
  <c r="X103" i="1" s="1"/>
  <c r="X105" i="1" s="1"/>
  <c r="X115" i="1" s="1"/>
  <c r="DP170" i="1"/>
  <c r="DP137" i="1"/>
  <c r="DP135" i="1"/>
  <c r="K137" i="1"/>
  <c r="K170" i="1"/>
  <c r="FO137" i="1"/>
  <c r="BU170" i="1"/>
  <c r="BU135" i="1"/>
  <c r="BU137" i="1"/>
  <c r="EZ170" i="1"/>
  <c r="EZ135" i="1"/>
  <c r="BB170" i="1"/>
  <c r="BB137" i="1"/>
  <c r="BB135" i="1"/>
  <c r="BB139" i="1" s="1"/>
  <c r="DK170" i="1"/>
  <c r="FD170" i="1"/>
  <c r="FD137" i="1"/>
  <c r="FD135" i="1"/>
  <c r="AN170" i="1"/>
  <c r="AN137" i="1"/>
  <c r="AN135" i="1"/>
  <c r="CZ170" i="1"/>
  <c r="CZ135" i="1"/>
  <c r="FL170" i="1"/>
  <c r="FL137" i="1"/>
  <c r="FL135" i="1"/>
  <c r="T139" i="1"/>
  <c r="T141" i="1" s="1"/>
  <c r="CF139" i="1"/>
  <c r="CF141" i="1" s="1"/>
  <c r="D164" i="1"/>
  <c r="FZ163" i="1"/>
  <c r="CG83" i="1"/>
  <c r="CG91" i="1" s="1"/>
  <c r="DM83" i="1"/>
  <c r="DM91" i="1" s="1"/>
  <c r="ES83" i="1"/>
  <c r="ES91" i="1" s="1"/>
  <c r="BC130" i="1"/>
  <c r="BC132" i="1" s="1"/>
  <c r="FZ88" i="1"/>
  <c r="FY88" i="1"/>
  <c r="AT170" i="1"/>
  <c r="AT137" i="1"/>
  <c r="AB170" i="1"/>
  <c r="AB135" i="1"/>
  <c r="AB139" i="1" s="1"/>
  <c r="BZ130" i="1"/>
  <c r="BZ132" i="1" s="1"/>
  <c r="S170" i="1"/>
  <c r="BG170" i="1"/>
  <c r="FQ170" i="1"/>
  <c r="AO141" i="1"/>
  <c r="AW141" i="1"/>
  <c r="AZ137" i="1"/>
  <c r="AK166" i="1"/>
  <c r="AK202" i="1" s="1"/>
  <c r="BJ166" i="1"/>
  <c r="BJ202" i="1" s="1"/>
  <c r="CH166" i="1"/>
  <c r="CH202" i="1" s="1"/>
  <c r="EH166" i="1"/>
  <c r="EH202" i="1" s="1"/>
  <c r="FI166" i="1"/>
  <c r="FI202" i="1" s="1"/>
  <c r="DJ170" i="1"/>
  <c r="BQ126" i="1"/>
  <c r="BQ127" i="1" s="1"/>
  <c r="BQ130" i="1" s="1"/>
  <c r="BQ132" i="1" s="1"/>
  <c r="F129" i="1"/>
  <c r="F130" i="1" s="1"/>
  <c r="F132" i="1" s="1"/>
  <c r="AL170" i="1"/>
  <c r="J170" i="1"/>
  <c r="FJ170" i="1"/>
  <c r="FJ137" i="1"/>
  <c r="FJ139" i="1" s="1"/>
  <c r="FJ141" i="1" s="1"/>
  <c r="DS137" i="1"/>
  <c r="DS170" i="1"/>
  <c r="AV170" i="1"/>
  <c r="AV137" i="1"/>
  <c r="AV135" i="1"/>
  <c r="FT170" i="1"/>
  <c r="FT137" i="1"/>
  <c r="FT135" i="1"/>
  <c r="FT139" i="1" s="1"/>
  <c r="FT141" i="1" s="1"/>
  <c r="DC135" i="1"/>
  <c r="DC139" i="1" s="1"/>
  <c r="DC141" i="1" s="1"/>
  <c r="FO135" i="1"/>
  <c r="Y287" i="1"/>
  <c r="Y161" i="1"/>
  <c r="AO287" i="1"/>
  <c r="AO161" i="1"/>
  <c r="BM287" i="1"/>
  <c r="BM161" i="1"/>
  <c r="BM166" i="1" s="1"/>
  <c r="BM202" i="1" s="1"/>
  <c r="CC287" i="1"/>
  <c r="CC161" i="1"/>
  <c r="DA287" i="1"/>
  <c r="DA161" i="1"/>
  <c r="DQ287" i="1"/>
  <c r="DQ161" i="1"/>
  <c r="EG287" i="1"/>
  <c r="EG161" i="1"/>
  <c r="EG166" i="1" s="1"/>
  <c r="EG202" i="1" s="1"/>
  <c r="EW287" i="1"/>
  <c r="EW161" i="1"/>
  <c r="FU287" i="1"/>
  <c r="FU161" i="1"/>
  <c r="FU166" i="1" s="1"/>
  <c r="FU202" i="1" s="1"/>
  <c r="E126" i="1"/>
  <c r="E127" i="1" s="1"/>
  <c r="O170" i="1"/>
  <c r="O137" i="1"/>
  <c r="O135" i="1"/>
  <c r="DX170" i="1"/>
  <c r="DX137" i="1"/>
  <c r="DX135" i="1"/>
  <c r="CP166" i="1"/>
  <c r="CP202" i="1" s="1"/>
  <c r="FZ6" i="1"/>
  <c r="Q129" i="1"/>
  <c r="DF129" i="1"/>
  <c r="FY24" i="1"/>
  <c r="FZ81" i="1"/>
  <c r="F98" i="1"/>
  <c r="N98" i="1"/>
  <c r="V98" i="1"/>
  <c r="AD98" i="1"/>
  <c r="AL98" i="1"/>
  <c r="AT98" i="1"/>
  <c r="BB98" i="1"/>
  <c r="BJ98" i="1"/>
  <c r="BR98" i="1"/>
  <c r="BZ98" i="1"/>
  <c r="CH98" i="1"/>
  <c r="CP98" i="1"/>
  <c r="CX98" i="1"/>
  <c r="DF98" i="1"/>
  <c r="DN98" i="1"/>
  <c r="DV98" i="1"/>
  <c r="ED98" i="1"/>
  <c r="EL98" i="1"/>
  <c r="ET98" i="1"/>
  <c r="L137" i="1"/>
  <c r="AC170" i="1"/>
  <c r="AC137" i="1"/>
  <c r="AC135" i="1"/>
  <c r="BD170" i="1"/>
  <c r="BD137" i="1"/>
  <c r="BD135" i="1"/>
  <c r="EB170" i="1"/>
  <c r="EB135" i="1"/>
  <c r="EB139" i="1" s="1"/>
  <c r="EB141" i="1" s="1"/>
  <c r="EB137" i="1"/>
  <c r="ES170" i="1"/>
  <c r="FA170" i="1"/>
  <c r="FA137" i="1"/>
  <c r="FA135" i="1"/>
  <c r="FI137" i="1"/>
  <c r="FI170" i="1"/>
  <c r="FI135" i="1"/>
  <c r="X170" i="1"/>
  <c r="X137" i="1"/>
  <c r="X135" i="1"/>
  <c r="BW137" i="1"/>
  <c r="BW170" i="1"/>
  <c r="CE137" i="1"/>
  <c r="CE135" i="1"/>
  <c r="CE139" i="1" s="1"/>
  <c r="CE141" i="1" s="1"/>
  <c r="CE170" i="1"/>
  <c r="N170" i="1"/>
  <c r="N137" i="1"/>
  <c r="N139" i="1" s="1"/>
  <c r="DD170" i="1"/>
  <c r="DD135" i="1"/>
  <c r="DD137" i="1"/>
  <c r="EJ137" i="1"/>
  <c r="EF170" i="1"/>
  <c r="EF137" i="1"/>
  <c r="EF135" i="1"/>
  <c r="EF139" i="1" s="1"/>
  <c r="EF141" i="1" s="1"/>
  <c r="AZ135" i="1"/>
  <c r="AZ139" i="1" s="1"/>
  <c r="AZ141" i="1" s="1"/>
  <c r="DL135" i="1"/>
  <c r="FX139" i="1"/>
  <c r="DZ137" i="1"/>
  <c r="DZ139" i="1" s="1"/>
  <c r="DZ141" i="1" s="1"/>
  <c r="C287" i="1"/>
  <c r="C164" i="1"/>
  <c r="C161" i="1"/>
  <c r="K287" i="1"/>
  <c r="K161" i="1"/>
  <c r="K166" i="1" s="1"/>
  <c r="K202" i="1" s="1"/>
  <c r="S287" i="1"/>
  <c r="S161" i="1"/>
  <c r="S164" i="1"/>
  <c r="AA287" i="1"/>
  <c r="AA161" i="1"/>
  <c r="AA166" i="1" s="1"/>
  <c r="AA202" i="1" s="1"/>
  <c r="AI287" i="1"/>
  <c r="AI161" i="1"/>
  <c r="AI164" i="1"/>
  <c r="AQ287" i="1"/>
  <c r="AQ164" i="1"/>
  <c r="AQ161" i="1"/>
  <c r="AQ166" i="1" s="1"/>
  <c r="AQ202" i="1" s="1"/>
  <c r="AY287" i="1"/>
  <c r="AY161" i="1"/>
  <c r="AY166" i="1" s="1"/>
  <c r="AY202" i="1" s="1"/>
  <c r="AY164" i="1"/>
  <c r="BG287" i="1"/>
  <c r="BG161" i="1"/>
  <c r="BG166" i="1" s="1"/>
  <c r="BG202" i="1" s="1"/>
  <c r="BO287" i="1"/>
  <c r="BO161" i="1"/>
  <c r="BO164" i="1"/>
  <c r="BW287" i="1"/>
  <c r="BW164" i="1"/>
  <c r="BW161" i="1"/>
  <c r="CE287" i="1"/>
  <c r="CE161" i="1"/>
  <c r="CE166" i="1" s="1"/>
  <c r="CE202" i="1" s="1"/>
  <c r="CE164" i="1"/>
  <c r="CM287" i="1"/>
  <c r="CM161" i="1"/>
  <c r="CU287" i="1"/>
  <c r="CU161" i="1"/>
  <c r="CU166" i="1" s="1"/>
  <c r="CU202" i="1" s="1"/>
  <c r="DC287" i="1"/>
  <c r="DC164" i="1"/>
  <c r="DC161" i="1"/>
  <c r="DC166" i="1" s="1"/>
  <c r="DC202" i="1" s="1"/>
  <c r="DK287" i="1"/>
  <c r="DK161" i="1"/>
  <c r="DK164" i="1"/>
  <c r="DS287" i="1"/>
  <c r="DS161" i="1"/>
  <c r="DS166" i="1" s="1"/>
  <c r="DS202" i="1" s="1"/>
  <c r="DS164" i="1"/>
  <c r="EA287" i="1"/>
  <c r="EA161" i="1"/>
  <c r="EA166" i="1" s="1"/>
  <c r="EA202" i="1" s="1"/>
  <c r="EI287" i="1"/>
  <c r="EI164" i="1"/>
  <c r="EI161" i="1"/>
  <c r="EI166" i="1" s="1"/>
  <c r="EI202" i="1" s="1"/>
  <c r="EQ287" i="1"/>
  <c r="EQ161" i="1"/>
  <c r="EQ166" i="1" s="1"/>
  <c r="EQ202" i="1" s="1"/>
  <c r="EQ164" i="1"/>
  <c r="EY287" i="1"/>
  <c r="EY161" i="1"/>
  <c r="EY166" i="1" s="1"/>
  <c r="EY202" i="1" s="1"/>
  <c r="EY164" i="1"/>
  <c r="FG287" i="1"/>
  <c r="FG161" i="1"/>
  <c r="FO287" i="1"/>
  <c r="FO164" i="1"/>
  <c r="FO161" i="1"/>
  <c r="FW287" i="1"/>
  <c r="FW161" i="1"/>
  <c r="FW166" i="1" s="1"/>
  <c r="FW202" i="1" s="1"/>
  <c r="FW164" i="1"/>
  <c r="AT166" i="1"/>
  <c r="AT202" i="1" s="1"/>
  <c r="FR166" i="1"/>
  <c r="FR202" i="1" s="1"/>
  <c r="CU164" i="1"/>
  <c r="FG164" i="1"/>
  <c r="AQ170" i="1"/>
  <c r="FO170" i="1"/>
  <c r="AE193" i="1"/>
  <c r="AE119" i="1"/>
  <c r="AE96" i="1"/>
  <c r="AS83" i="1"/>
  <c r="AS91" i="1" s="1"/>
  <c r="FZ94" i="1"/>
  <c r="AD170" i="1"/>
  <c r="AD137" i="1"/>
  <c r="AD135" i="1"/>
  <c r="CI135" i="1"/>
  <c r="CI170" i="1"/>
  <c r="Q287" i="1"/>
  <c r="Q161" i="1"/>
  <c r="DW83" i="1"/>
  <c r="DW91" i="1" s="1"/>
  <c r="I129" i="1"/>
  <c r="FR195" i="1"/>
  <c r="AR127" i="1"/>
  <c r="AR130" i="1" s="1"/>
  <c r="AR132" i="1" s="1"/>
  <c r="FP170" i="1"/>
  <c r="FP135" i="1"/>
  <c r="FP139" i="1" s="1"/>
  <c r="FP137" i="1"/>
  <c r="C132" i="1"/>
  <c r="AT135" i="1"/>
  <c r="AT139" i="1" s="1"/>
  <c r="AT141" i="1" s="1"/>
  <c r="DZ170" i="1"/>
  <c r="DF126" i="1"/>
  <c r="DF127" i="1" s="1"/>
  <c r="DF130" i="1" s="1"/>
  <c r="DF132" i="1" s="1"/>
  <c r="EI129" i="1"/>
  <c r="FZ13" i="1"/>
  <c r="FZ24" i="1"/>
  <c r="FZ56" i="1"/>
  <c r="G98" i="1"/>
  <c r="O98" i="1"/>
  <c r="W98" i="1"/>
  <c r="AE98" i="1"/>
  <c r="AM98" i="1"/>
  <c r="AU98" i="1"/>
  <c r="BC98" i="1"/>
  <c r="BK98" i="1"/>
  <c r="BS98" i="1"/>
  <c r="CA98" i="1"/>
  <c r="CI98" i="1"/>
  <c r="CQ98" i="1"/>
  <c r="CY98" i="1"/>
  <c r="DG98" i="1"/>
  <c r="DO98" i="1"/>
  <c r="DW98" i="1"/>
  <c r="EE98" i="1"/>
  <c r="EM98" i="1"/>
  <c r="EU98" i="1"/>
  <c r="EU97" i="1" s="1"/>
  <c r="FC98" i="1"/>
  <c r="FK98" i="1"/>
  <c r="FS98" i="1"/>
  <c r="FZ92" i="1"/>
  <c r="FY93" i="1"/>
  <c r="FY95" i="1"/>
  <c r="X97" i="1"/>
  <c r="AU130" i="1"/>
  <c r="AU132" i="1" s="1"/>
  <c r="BV126" i="1"/>
  <c r="BV127" i="1" s="1"/>
  <c r="BV130" i="1" s="1"/>
  <c r="BV132" i="1" s="1"/>
  <c r="CD126" i="1"/>
  <c r="CD127" i="1" s="1"/>
  <c r="CD130" i="1" s="1"/>
  <c r="CD132" i="1" s="1"/>
  <c r="CV170" i="1"/>
  <c r="CV135" i="1"/>
  <c r="CV139" i="1" s="1"/>
  <c r="CV137" i="1"/>
  <c r="ED170" i="1"/>
  <c r="ED137" i="1"/>
  <c r="EW170" i="1"/>
  <c r="EW135" i="1"/>
  <c r="FM170" i="1"/>
  <c r="FM135" i="1"/>
  <c r="FM139" i="1" s="1"/>
  <c r="FM141" i="1" s="1"/>
  <c r="FM137" i="1"/>
  <c r="AG170" i="1"/>
  <c r="AG135" i="1"/>
  <c r="AG137" i="1"/>
  <c r="BP170" i="1"/>
  <c r="BP137" i="1"/>
  <c r="EL170" i="1"/>
  <c r="EL137" i="1"/>
  <c r="ED135" i="1"/>
  <c r="T137" i="1"/>
  <c r="CF137" i="1"/>
  <c r="ER137" i="1"/>
  <c r="ER139" i="1" s="1"/>
  <c r="ER141" i="1" s="1"/>
  <c r="Y164" i="1"/>
  <c r="EW164" i="1"/>
  <c r="AY137" i="1"/>
  <c r="AY135" i="1"/>
  <c r="AY170" i="1"/>
  <c r="BK193" i="1"/>
  <c r="BK196" i="1" s="1"/>
  <c r="BK204" i="1" s="1"/>
  <c r="BK119" i="1"/>
  <c r="BK96" i="1"/>
  <c r="M83" i="1"/>
  <c r="M91" i="1" s="1"/>
  <c r="DT170" i="1"/>
  <c r="DT135" i="1"/>
  <c r="BL170" i="1"/>
  <c r="BL137" i="1"/>
  <c r="BL135" i="1"/>
  <c r="BL139" i="1" s="1"/>
  <c r="BL141" i="1" s="1"/>
  <c r="FW137" i="1"/>
  <c r="FW135" i="1"/>
  <c r="FW170" i="1"/>
  <c r="DH170" i="1"/>
  <c r="DH137" i="1"/>
  <c r="DH135" i="1"/>
  <c r="I287" i="1"/>
  <c r="I161" i="1"/>
  <c r="I166" i="1" s="1"/>
  <c r="I202" i="1" s="1"/>
  <c r="AG287" i="1"/>
  <c r="AG161" i="1"/>
  <c r="AW287" i="1"/>
  <c r="AW161" i="1"/>
  <c r="AW166" i="1" s="1"/>
  <c r="AW202" i="1" s="1"/>
  <c r="BE287" i="1"/>
  <c r="BE161" i="1"/>
  <c r="BE166" i="1" s="1"/>
  <c r="BE202" i="1" s="1"/>
  <c r="BU287" i="1"/>
  <c r="BU161" i="1"/>
  <c r="BU166" i="1" s="1"/>
  <c r="BU202" i="1" s="1"/>
  <c r="CK287" i="1"/>
  <c r="CK161" i="1"/>
  <c r="CK166" i="1" s="1"/>
  <c r="CK202" i="1" s="1"/>
  <c r="CS287" i="1"/>
  <c r="CS161" i="1"/>
  <c r="CS166" i="1" s="1"/>
  <c r="CS202" i="1" s="1"/>
  <c r="DI287" i="1"/>
  <c r="DI161" i="1"/>
  <c r="DY287" i="1"/>
  <c r="DY161" i="1"/>
  <c r="DY166" i="1" s="1"/>
  <c r="DY202" i="1" s="1"/>
  <c r="EO287" i="1"/>
  <c r="EO161" i="1"/>
  <c r="FE287" i="1"/>
  <c r="FE161" i="1"/>
  <c r="FE166" i="1" s="1"/>
  <c r="FE202" i="1" s="1"/>
  <c r="FM287" i="1"/>
  <c r="FM161" i="1"/>
  <c r="FM166" i="1" s="1"/>
  <c r="FM202" i="1" s="1"/>
  <c r="N166" i="1"/>
  <c r="N202" i="1" s="1"/>
  <c r="DM166" i="1"/>
  <c r="DM202" i="1" s="1"/>
  <c r="CK126" i="1"/>
  <c r="CK127" i="1" s="1"/>
  <c r="CK130" i="1" s="1"/>
  <c r="CK132" i="1" s="1"/>
  <c r="CJ170" i="1"/>
  <c r="BE170" i="1"/>
  <c r="BE135" i="1"/>
  <c r="BE139" i="1" s="1"/>
  <c r="BE141" i="1" s="1"/>
  <c r="EQ137" i="1"/>
  <c r="EQ135" i="1"/>
  <c r="EQ170" i="1"/>
  <c r="Q126" i="1"/>
  <c r="Q127" i="1" s="1"/>
  <c r="EI126" i="1"/>
  <c r="EI127" i="1" s="1"/>
  <c r="AS129" i="1"/>
  <c r="FZ11" i="1"/>
  <c r="C98" i="1"/>
  <c r="W137" i="1"/>
  <c r="W170" i="1"/>
  <c r="AE170" i="1"/>
  <c r="AE137" i="1"/>
  <c r="AE135" i="1"/>
  <c r="AM137" i="1"/>
  <c r="AM135" i="1"/>
  <c r="AM170" i="1"/>
  <c r="BF126" i="1"/>
  <c r="BF127" i="1" s="1"/>
  <c r="BF130" i="1" s="1"/>
  <c r="BF132" i="1" s="1"/>
  <c r="BN126" i="1"/>
  <c r="BN127" i="1" s="1"/>
  <c r="BN130" i="1" s="1"/>
  <c r="BN132" i="1" s="1"/>
  <c r="DI130" i="1"/>
  <c r="DI132" i="1" s="1"/>
  <c r="EG130" i="1"/>
  <c r="EG132" i="1" s="1"/>
  <c r="AJ170" i="1"/>
  <c r="AJ135" i="1"/>
  <c r="AJ139" i="1" s="1"/>
  <c r="AJ137" i="1"/>
  <c r="CX170" i="1"/>
  <c r="CX137" i="1"/>
  <c r="CX139" i="1" s="1"/>
  <c r="CX141" i="1" s="1"/>
  <c r="EN170" i="1"/>
  <c r="N141" i="1"/>
  <c r="BB141" i="1"/>
  <c r="CH141" i="1"/>
  <c r="DN141" i="1"/>
  <c r="EL141" i="1"/>
  <c r="K135" i="1"/>
  <c r="K139" i="1" s="1"/>
  <c r="K141" i="1" s="1"/>
  <c r="BW135" i="1"/>
  <c r="BW139" i="1" s="1"/>
  <c r="EW137" i="1"/>
  <c r="U193" i="1"/>
  <c r="U119" i="1"/>
  <c r="U96" i="1"/>
  <c r="EU193" i="1"/>
  <c r="EU119" i="1"/>
  <c r="FS91" i="1"/>
  <c r="CQ83" i="1"/>
  <c r="CQ91" i="1" s="1"/>
  <c r="FC83" i="1"/>
  <c r="FC91" i="1" s="1"/>
  <c r="X107" i="1"/>
  <c r="FB170" i="1"/>
  <c r="FB137" i="1"/>
  <c r="FB135" i="1"/>
  <c r="FB139" i="1" s="1"/>
  <c r="FB141" i="1" s="1"/>
  <c r="BJ170" i="1"/>
  <c r="BJ137" i="1"/>
  <c r="BJ135" i="1"/>
  <c r="BJ139" i="1" s="1"/>
  <c r="BJ141" i="1" s="1"/>
  <c r="DN166" i="1"/>
  <c r="DN202" i="1" s="1"/>
  <c r="AS127" i="1"/>
  <c r="FZ10" i="1"/>
  <c r="FZ87" i="1"/>
  <c r="I98" i="1"/>
  <c r="Y98" i="1"/>
  <c r="AO98" i="1"/>
  <c r="BE98" i="1"/>
  <c r="BU98" i="1"/>
  <c r="CK98" i="1"/>
  <c r="DA98" i="1"/>
  <c r="DQ98" i="1"/>
  <c r="EG98" i="1"/>
  <c r="EW98" i="1"/>
  <c r="FM98" i="1"/>
  <c r="FY90" i="1"/>
  <c r="J195" i="1"/>
  <c r="R195" i="1"/>
  <c r="Z195" i="1"/>
  <c r="AH195" i="1"/>
  <c r="AP195" i="1"/>
  <c r="AX195" i="1"/>
  <c r="BF195" i="1"/>
  <c r="BN195" i="1"/>
  <c r="CD195" i="1"/>
  <c r="CL195" i="1"/>
  <c r="CT195" i="1"/>
  <c r="DJ195" i="1"/>
  <c r="DZ195" i="1"/>
  <c r="EH195" i="1"/>
  <c r="EP195" i="1"/>
  <c r="EX195" i="1"/>
  <c r="FF195" i="1"/>
  <c r="FN195" i="1"/>
  <c r="FV195" i="1"/>
  <c r="EV170" i="1"/>
  <c r="EV137" i="1"/>
  <c r="BR130" i="1"/>
  <c r="BR132" i="1" s="1"/>
  <c r="AO170" i="1"/>
  <c r="AO135" i="1"/>
  <c r="AO139" i="1" s="1"/>
  <c r="AO137" i="1"/>
  <c r="EY137" i="1"/>
  <c r="EY170" i="1"/>
  <c r="EY135" i="1"/>
  <c r="G141" i="1"/>
  <c r="EL139" i="1"/>
  <c r="AB137" i="1"/>
  <c r="EZ137" i="1"/>
  <c r="CR166" i="1"/>
  <c r="CR202" i="1" s="1"/>
  <c r="BB166" i="1"/>
  <c r="BB202" i="1" s="1"/>
  <c r="DQ164" i="1"/>
  <c r="F195" i="1"/>
  <c r="F196" i="1" s="1"/>
  <c r="F204" i="1" s="1"/>
  <c r="N195" i="1"/>
  <c r="V195" i="1"/>
  <c r="AD195" i="1"/>
  <c r="AL195" i="1"/>
  <c r="AT195" i="1"/>
  <c r="BB195" i="1"/>
  <c r="BJ195" i="1"/>
  <c r="BJ196" i="1" s="1"/>
  <c r="BJ204" i="1" s="1"/>
  <c r="BR195" i="1"/>
  <c r="BR196" i="1" s="1"/>
  <c r="BR204" i="1" s="1"/>
  <c r="BZ195" i="1"/>
  <c r="CH195" i="1"/>
  <c r="CP195" i="1"/>
  <c r="CX195" i="1"/>
  <c r="DF195" i="1"/>
  <c r="DN195" i="1"/>
  <c r="DV195" i="1"/>
  <c r="DV196" i="1" s="1"/>
  <c r="DV204" i="1" s="1"/>
  <c r="ED195" i="1"/>
  <c r="EL195" i="1"/>
  <c r="ET195" i="1"/>
  <c r="FB195" i="1"/>
  <c r="FJ195" i="1"/>
  <c r="FZ95" i="1"/>
  <c r="H126" i="1"/>
  <c r="H127" i="1" s="1"/>
  <c r="H130" i="1" s="1"/>
  <c r="H132" i="1" s="1"/>
  <c r="BX170" i="1"/>
  <c r="BX135" i="1"/>
  <c r="DG130" i="1"/>
  <c r="DG132" i="1" s="1"/>
  <c r="DO130" i="1"/>
  <c r="DO132" i="1" s="1"/>
  <c r="DW130" i="1"/>
  <c r="DW132" i="1" s="1"/>
  <c r="EE130" i="1"/>
  <c r="EE132" i="1" s="1"/>
  <c r="BH170" i="1"/>
  <c r="BH135" i="1"/>
  <c r="BH139" i="1" s="1"/>
  <c r="DQ130" i="1"/>
  <c r="DQ132" i="1" s="1"/>
  <c r="BS137" i="1"/>
  <c r="BS135" i="1"/>
  <c r="BS170" i="1"/>
  <c r="DV170" i="1"/>
  <c r="DV137" i="1"/>
  <c r="FH137" i="1"/>
  <c r="V166" i="1"/>
  <c r="V202" i="1" s="1"/>
  <c r="BV166" i="1"/>
  <c r="BV202" i="1" s="1"/>
  <c r="ET166" i="1"/>
  <c r="ET202" i="1" s="1"/>
  <c r="FB98" i="1"/>
  <c r="FJ98" i="1"/>
  <c r="FR98" i="1"/>
  <c r="BI126" i="1"/>
  <c r="BI127" i="1" s="1"/>
  <c r="BI130" i="1" s="1"/>
  <c r="BI132" i="1" s="1"/>
  <c r="BY126" i="1"/>
  <c r="BY127" i="1" s="1"/>
  <c r="BY130" i="1" s="1"/>
  <c r="BY132" i="1" s="1"/>
  <c r="CG126" i="1"/>
  <c r="CG127" i="1" s="1"/>
  <c r="CG130" i="1" s="1"/>
  <c r="CG132" i="1" s="1"/>
  <c r="CQ130" i="1"/>
  <c r="CQ132" i="1" s="1"/>
  <c r="CY130" i="1"/>
  <c r="CY132" i="1" s="1"/>
  <c r="FU130" i="1"/>
  <c r="FU132" i="1" s="1"/>
  <c r="AW170" i="1"/>
  <c r="AW135" i="1"/>
  <c r="AW139" i="1" s="1"/>
  <c r="AW137" i="1"/>
  <c r="AQ141" i="1"/>
  <c r="BW141" i="1"/>
  <c r="BZ166" i="1"/>
  <c r="BZ202" i="1" s="1"/>
  <c r="CX166" i="1"/>
  <c r="CX202" i="1" s="1"/>
  <c r="I164" i="1"/>
  <c r="Q164" i="1"/>
  <c r="AG164" i="1"/>
  <c r="AO164" i="1"/>
  <c r="AW164" i="1"/>
  <c r="BM164" i="1"/>
  <c r="BU164" i="1"/>
  <c r="CC164" i="1"/>
  <c r="CS164" i="1"/>
  <c r="DA164" i="1"/>
  <c r="DI164" i="1"/>
  <c r="DY164" i="1"/>
  <c r="EG164" i="1"/>
  <c r="EO164" i="1"/>
  <c r="FE164" i="1"/>
  <c r="FM164" i="1"/>
  <c r="FU164" i="1"/>
  <c r="BA137" i="1"/>
  <c r="BA170" i="1"/>
  <c r="BA135" i="1"/>
  <c r="BA139" i="1" s="1"/>
  <c r="BA141" i="1" s="1"/>
  <c r="Y170" i="1"/>
  <c r="BM170" i="1"/>
  <c r="BM135" i="1"/>
  <c r="BM139" i="1" s="1"/>
  <c r="BM141" i="1" s="1"/>
  <c r="BM137" i="1"/>
  <c r="DA130" i="1"/>
  <c r="DA132" i="1" s="1"/>
  <c r="EO130" i="1"/>
  <c r="EO132" i="1" s="1"/>
  <c r="CA170" i="1"/>
  <c r="BX137" i="1"/>
  <c r="BL166" i="1"/>
  <c r="BL202" i="1" s="1"/>
  <c r="DX166" i="1"/>
  <c r="DX202" i="1" s="1"/>
  <c r="FD166" i="1"/>
  <c r="FD202" i="1" s="1"/>
  <c r="E166" i="1"/>
  <c r="E202" i="1" s="1"/>
  <c r="AD166" i="1"/>
  <c r="AD202" i="1" s="1"/>
  <c r="FB166" i="1"/>
  <c r="FB202" i="1" s="1"/>
  <c r="L170" i="1"/>
  <c r="L135" i="1"/>
  <c r="U137" i="1"/>
  <c r="U170" i="1"/>
  <c r="U135" i="1"/>
  <c r="U139" i="1" s="1"/>
  <c r="U141" i="1" s="1"/>
  <c r="AK170" i="1"/>
  <c r="AK135" i="1"/>
  <c r="BK130" i="1"/>
  <c r="BK132" i="1" s="1"/>
  <c r="DR135" i="1"/>
  <c r="DR139" i="1" s="1"/>
  <c r="DR141" i="1" s="1"/>
  <c r="DR170" i="1"/>
  <c r="DR137" i="1"/>
  <c r="EH135" i="1"/>
  <c r="EH170" i="1"/>
  <c r="EH137" i="1"/>
  <c r="DY130" i="1"/>
  <c r="DY132" i="1" s="1"/>
  <c r="CC170" i="1"/>
  <c r="CC135" i="1"/>
  <c r="CC137" i="1"/>
  <c r="EJ170" i="1"/>
  <c r="FH135" i="1"/>
  <c r="FH139" i="1" s="1"/>
  <c r="FH141" i="1" s="1"/>
  <c r="CG166" i="1"/>
  <c r="CG202" i="1" s="1"/>
  <c r="DF166" i="1"/>
  <c r="DF202" i="1" s="1"/>
  <c r="ED166" i="1"/>
  <c r="ED202" i="1" s="1"/>
  <c r="G195" i="1"/>
  <c r="O195" i="1"/>
  <c r="W195" i="1"/>
  <c r="W196" i="1" s="1"/>
  <c r="W204" i="1" s="1"/>
  <c r="AE195" i="1"/>
  <c r="AM195" i="1"/>
  <c r="AU195" i="1"/>
  <c r="BC195" i="1"/>
  <c r="BK195" i="1"/>
  <c r="BS195" i="1"/>
  <c r="CA195" i="1"/>
  <c r="CI195" i="1"/>
  <c r="CQ195" i="1"/>
  <c r="CY195" i="1"/>
  <c r="DG195" i="1"/>
  <c r="DO195" i="1"/>
  <c r="DW195" i="1"/>
  <c r="EE195" i="1"/>
  <c r="EM195" i="1"/>
  <c r="EU195" i="1"/>
  <c r="FC195" i="1"/>
  <c r="FK195" i="1"/>
  <c r="FS195" i="1"/>
  <c r="M126" i="1"/>
  <c r="M127" i="1" s="1"/>
  <c r="M130" i="1" s="1"/>
  <c r="M132" i="1" s="1"/>
  <c r="EP126" i="1"/>
  <c r="EP127" i="1" s="1"/>
  <c r="EP130" i="1" s="1"/>
  <c r="EP132" i="1" s="1"/>
  <c r="EX126" i="1"/>
  <c r="EX127" i="1" s="1"/>
  <c r="EX130" i="1" s="1"/>
  <c r="EX132" i="1" s="1"/>
  <c r="FF126" i="1"/>
  <c r="FF127" i="1" s="1"/>
  <c r="FF130" i="1" s="1"/>
  <c r="FF132" i="1" s="1"/>
  <c r="FN126" i="1"/>
  <c r="FN127" i="1" s="1"/>
  <c r="FN130" i="1" s="1"/>
  <c r="FN132" i="1" s="1"/>
  <c r="FV126" i="1"/>
  <c r="FV127" i="1" s="1"/>
  <c r="FV130" i="1" s="1"/>
  <c r="FV132" i="1" s="1"/>
  <c r="CS130" i="1"/>
  <c r="CS132" i="1" s="1"/>
  <c r="FE130" i="1"/>
  <c r="FE132" i="1" s="1"/>
  <c r="H161" i="1"/>
  <c r="H166" i="1" s="1"/>
  <c r="H202" i="1" s="1"/>
  <c r="X161" i="1"/>
  <c r="X166" i="1" s="1"/>
  <c r="X202" i="1" s="1"/>
  <c r="AN161" i="1"/>
  <c r="AN166" i="1" s="1"/>
  <c r="AN202" i="1" s="1"/>
  <c r="BD161" i="1"/>
  <c r="BT161" i="1"/>
  <c r="BT166" i="1" s="1"/>
  <c r="BT202" i="1" s="1"/>
  <c r="CJ161" i="1"/>
  <c r="CJ166" i="1" s="1"/>
  <c r="CJ202" i="1" s="1"/>
  <c r="CZ161" i="1"/>
  <c r="CZ166" i="1" s="1"/>
  <c r="CZ202" i="1" s="1"/>
  <c r="DP161" i="1"/>
  <c r="EF161" i="1"/>
  <c r="EF166" i="1" s="1"/>
  <c r="EF202" i="1" s="1"/>
  <c r="EV161" i="1"/>
  <c r="EV166" i="1" s="1"/>
  <c r="EV202" i="1" s="1"/>
  <c r="FL161" i="1"/>
  <c r="FL166" i="1" s="1"/>
  <c r="FL202" i="1" s="1"/>
  <c r="AA164" i="1"/>
  <c r="BG164" i="1"/>
  <c r="CM164" i="1"/>
  <c r="P164" i="1"/>
  <c r="CB164" i="1"/>
  <c r="CB166" i="1" s="1"/>
  <c r="CB202" i="1" s="1"/>
  <c r="EN164" i="1"/>
  <c r="EN166" i="1" s="1"/>
  <c r="EN202" i="1" s="1"/>
  <c r="I195" i="1"/>
  <c r="Q195" i="1"/>
  <c r="Q196" i="1" s="1"/>
  <c r="Q204" i="1" s="1"/>
  <c r="Y195" i="1"/>
  <c r="Y196" i="1" s="1"/>
  <c r="Y204" i="1" s="1"/>
  <c r="AG195" i="1"/>
  <c r="AO195" i="1"/>
  <c r="AW195" i="1"/>
  <c r="AW196" i="1" s="1"/>
  <c r="AW204" i="1" s="1"/>
  <c r="BE195" i="1"/>
  <c r="BM195" i="1"/>
  <c r="BU195" i="1"/>
  <c r="CC195" i="1"/>
  <c r="CK195" i="1"/>
  <c r="CS195" i="1"/>
  <c r="DA195" i="1"/>
  <c r="DI195" i="1"/>
  <c r="DQ195" i="1"/>
  <c r="DY195" i="1"/>
  <c r="EG195" i="1"/>
  <c r="EO195" i="1"/>
  <c r="EW195" i="1"/>
  <c r="FE195" i="1"/>
  <c r="FM195" i="1"/>
  <c r="FM196" i="1" s="1"/>
  <c r="FM204" i="1" s="1"/>
  <c r="FU195" i="1"/>
  <c r="CL126" i="1"/>
  <c r="CL127" i="1" s="1"/>
  <c r="CL130" i="1" s="1"/>
  <c r="CL132" i="1" s="1"/>
  <c r="CT126" i="1"/>
  <c r="CT127" i="1" s="1"/>
  <c r="CT130" i="1" s="1"/>
  <c r="CT132" i="1" s="1"/>
  <c r="DB126" i="1"/>
  <c r="DB127" i="1" s="1"/>
  <c r="DB130" i="1" s="1"/>
  <c r="DB132" i="1" s="1"/>
  <c r="M161" i="1"/>
  <c r="M166" i="1" s="1"/>
  <c r="M202" i="1" s="1"/>
  <c r="AC161" i="1"/>
  <c r="AC166" i="1" s="1"/>
  <c r="AC202" i="1" s="1"/>
  <c r="AS161" i="1"/>
  <c r="BI161" i="1"/>
  <c r="BI166" i="1" s="1"/>
  <c r="BI202" i="1" s="1"/>
  <c r="BY161" i="1"/>
  <c r="BY166" i="1" s="1"/>
  <c r="BY202" i="1" s="1"/>
  <c r="CO161" i="1"/>
  <c r="CO166" i="1" s="1"/>
  <c r="CO202" i="1" s="1"/>
  <c r="DE161" i="1"/>
  <c r="DU161" i="1"/>
  <c r="DU166" i="1" s="1"/>
  <c r="DU202" i="1" s="1"/>
  <c r="EK161" i="1"/>
  <c r="EK166" i="1" s="1"/>
  <c r="EK202" i="1" s="1"/>
  <c r="FA161" i="1"/>
  <c r="FA166" i="1" s="1"/>
  <c r="FA202" i="1" s="1"/>
  <c r="FQ161" i="1"/>
  <c r="M164" i="1"/>
  <c r="BL164" i="1"/>
  <c r="DX164" i="1"/>
  <c r="C195" i="1"/>
  <c r="K195" i="1"/>
  <c r="S195" i="1"/>
  <c r="S196" i="1" s="1"/>
  <c r="S204" i="1" s="1"/>
  <c r="AA195" i="1"/>
  <c r="AA196" i="1" s="1"/>
  <c r="AA204" i="1" s="1"/>
  <c r="AI195" i="1"/>
  <c r="AQ195" i="1"/>
  <c r="AQ196" i="1" s="1"/>
  <c r="AQ204" i="1" s="1"/>
  <c r="AY195" i="1"/>
  <c r="BG195" i="1"/>
  <c r="BO195" i="1"/>
  <c r="BW195" i="1"/>
  <c r="CE195" i="1"/>
  <c r="CM195" i="1"/>
  <c r="CU195" i="1"/>
  <c r="DC195" i="1"/>
  <c r="DC196" i="1" s="1"/>
  <c r="DC204" i="1" s="1"/>
  <c r="DK195" i="1"/>
  <c r="DK196" i="1" s="1"/>
  <c r="DK204" i="1" s="1"/>
  <c r="DS195" i="1"/>
  <c r="EA195" i="1"/>
  <c r="EI195" i="1"/>
  <c r="EI196" i="1" s="1"/>
  <c r="EI204" i="1" s="1"/>
  <c r="EQ195" i="1"/>
  <c r="EY195" i="1"/>
  <c r="FO195" i="1"/>
  <c r="FW195" i="1"/>
  <c r="R126" i="1"/>
  <c r="R127" i="1" s="1"/>
  <c r="R130" i="1" s="1"/>
  <c r="R132" i="1" s="1"/>
  <c r="Z126" i="1"/>
  <c r="Z127" i="1" s="1"/>
  <c r="Z130" i="1" s="1"/>
  <c r="Z132" i="1" s="1"/>
  <c r="AH126" i="1"/>
  <c r="AH127" i="1" s="1"/>
  <c r="AH130" i="1" s="1"/>
  <c r="AH132" i="1" s="1"/>
  <c r="AP126" i="1"/>
  <c r="AP127" i="1" s="1"/>
  <c r="AP130" i="1" s="1"/>
  <c r="AP132" i="1" s="1"/>
  <c r="AX126" i="1"/>
  <c r="AX127" i="1" s="1"/>
  <c r="AX130" i="1" s="1"/>
  <c r="AX132" i="1" s="1"/>
  <c r="DM126" i="1"/>
  <c r="DM127" i="1" s="1"/>
  <c r="DM130" i="1" s="1"/>
  <c r="DM132" i="1" s="1"/>
  <c r="DU126" i="1"/>
  <c r="DU127" i="1" s="1"/>
  <c r="DU130" i="1" s="1"/>
  <c r="DU132" i="1" s="1"/>
  <c r="EC126" i="1"/>
  <c r="EC127" i="1" s="1"/>
  <c r="EC130" i="1" s="1"/>
  <c r="EC132" i="1" s="1"/>
  <c r="D141" i="1"/>
  <c r="AB141" i="1"/>
  <c r="AJ141" i="1"/>
  <c r="BH141" i="1"/>
  <c r="CV141" i="1"/>
  <c r="FP141" i="1"/>
  <c r="FX141" i="1"/>
  <c r="P161" i="1"/>
  <c r="P166" i="1" s="1"/>
  <c r="P202" i="1" s="1"/>
  <c r="AV164" i="1"/>
  <c r="AV166" i="1" s="1"/>
  <c r="AV202" i="1" s="1"/>
  <c r="D195" i="1"/>
  <c r="D196" i="1" s="1"/>
  <c r="D204" i="1" s="1"/>
  <c r="L195" i="1"/>
  <c r="T195" i="1"/>
  <c r="AB195" i="1"/>
  <c r="AJ195" i="1"/>
  <c r="AR195" i="1"/>
  <c r="AR196" i="1" s="1"/>
  <c r="AR204" i="1" s="1"/>
  <c r="AZ195" i="1"/>
  <c r="AZ196" i="1" s="1"/>
  <c r="AZ204" i="1" s="1"/>
  <c r="BH195" i="1"/>
  <c r="BP195" i="1"/>
  <c r="BX195" i="1"/>
  <c r="CF195" i="1"/>
  <c r="CF196" i="1" s="1"/>
  <c r="CF204" i="1" s="1"/>
  <c r="CN195" i="1"/>
  <c r="CV195" i="1"/>
  <c r="CV196" i="1" s="1"/>
  <c r="CV204" i="1" s="1"/>
  <c r="DD195" i="1"/>
  <c r="DD196" i="1" s="1"/>
  <c r="DD204" i="1" s="1"/>
  <c r="DL195" i="1"/>
  <c r="DL196" i="1" s="1"/>
  <c r="DL204" i="1" s="1"/>
  <c r="DT195" i="1"/>
  <c r="EB195" i="1"/>
  <c r="EJ195" i="1"/>
  <c r="ER195" i="1"/>
  <c r="FH195" i="1"/>
  <c r="FP195" i="1"/>
  <c r="FP196" i="1" s="1"/>
  <c r="FP204" i="1" s="1"/>
  <c r="FX195" i="1"/>
  <c r="FX196" i="1" s="1"/>
  <c r="FX204" i="1" s="1"/>
  <c r="CO126" i="1"/>
  <c r="CO127" i="1" s="1"/>
  <c r="CO130" i="1" s="1"/>
  <c r="CO132" i="1" s="1"/>
  <c r="CW126" i="1"/>
  <c r="CW127" i="1" s="1"/>
  <c r="CW130" i="1" s="1"/>
  <c r="CW132" i="1" s="1"/>
  <c r="DE126" i="1"/>
  <c r="DE127" i="1" s="1"/>
  <c r="DE130" i="1" s="1"/>
  <c r="DE132" i="1" s="1"/>
  <c r="EM130" i="1"/>
  <c r="EM132" i="1" s="1"/>
  <c r="EU130" i="1"/>
  <c r="EU132" i="1" s="1"/>
  <c r="FC130" i="1"/>
  <c r="FC132" i="1" s="1"/>
  <c r="FK130" i="1"/>
  <c r="FK132" i="1" s="1"/>
  <c r="FS130" i="1"/>
  <c r="FS132" i="1" s="1"/>
  <c r="R166" i="1"/>
  <c r="R202" i="1" s="1"/>
  <c r="AH166" i="1"/>
  <c r="AH202" i="1" s="1"/>
  <c r="AX166" i="1"/>
  <c r="AX202" i="1" s="1"/>
  <c r="BN166" i="1"/>
  <c r="BN202" i="1" s="1"/>
  <c r="CD166" i="1"/>
  <c r="CD202" i="1" s="1"/>
  <c r="CT166" i="1"/>
  <c r="CT202" i="1" s="1"/>
  <c r="DJ166" i="1"/>
  <c r="DJ202" i="1" s="1"/>
  <c r="DZ166" i="1"/>
  <c r="DZ202" i="1" s="1"/>
  <c r="EP166" i="1"/>
  <c r="EP202" i="1" s="1"/>
  <c r="FF166" i="1"/>
  <c r="FF202" i="1" s="1"/>
  <c r="FV166" i="1"/>
  <c r="FV202" i="1" s="1"/>
  <c r="H164" i="1"/>
  <c r="X164" i="1"/>
  <c r="BD164" i="1"/>
  <c r="CJ164" i="1"/>
  <c r="DP164" i="1"/>
  <c r="EV164" i="1"/>
  <c r="BT164" i="1"/>
  <c r="EF164" i="1"/>
  <c r="I196" i="1"/>
  <c r="I204" i="1" s="1"/>
  <c r="BU196" i="1"/>
  <c r="BU204" i="1" s="1"/>
  <c r="DA196" i="1"/>
  <c r="DA204" i="1" s="1"/>
  <c r="EG196" i="1"/>
  <c r="EG204" i="1" s="1"/>
  <c r="G161" i="1"/>
  <c r="G166" i="1" s="1"/>
  <c r="G202" i="1" s="1"/>
  <c r="O161" i="1"/>
  <c r="W161" i="1"/>
  <c r="AE161" i="1"/>
  <c r="AM161" i="1"/>
  <c r="AM166" i="1" s="1"/>
  <c r="AM202" i="1" s="1"/>
  <c r="AU161" i="1"/>
  <c r="BC161" i="1"/>
  <c r="BK161" i="1"/>
  <c r="BS161" i="1"/>
  <c r="BS166" i="1" s="1"/>
  <c r="BS202" i="1" s="1"/>
  <c r="CA161" i="1"/>
  <c r="CI161" i="1"/>
  <c r="CQ161" i="1"/>
  <c r="CY161" i="1"/>
  <c r="CY166" i="1" s="1"/>
  <c r="CY202" i="1" s="1"/>
  <c r="DG161" i="1"/>
  <c r="DG166" i="1" s="1"/>
  <c r="DG202" i="1" s="1"/>
  <c r="DO161" i="1"/>
  <c r="DO166" i="1" s="1"/>
  <c r="DO202" i="1" s="1"/>
  <c r="DW161" i="1"/>
  <c r="DW166" i="1" s="1"/>
  <c r="DW202" i="1" s="1"/>
  <c r="EE161" i="1"/>
  <c r="EE166" i="1" s="1"/>
  <c r="EE202" i="1" s="1"/>
  <c r="EM161" i="1"/>
  <c r="EM166" i="1" s="1"/>
  <c r="EM202" i="1" s="1"/>
  <c r="EU161" i="1"/>
  <c r="EU166" i="1" s="1"/>
  <c r="EU202" i="1" s="1"/>
  <c r="FC161" i="1"/>
  <c r="FC166" i="1" s="1"/>
  <c r="FC202" i="1" s="1"/>
  <c r="FK161" i="1"/>
  <c r="FK166" i="1" s="1"/>
  <c r="FK202" i="1" s="1"/>
  <c r="FS161" i="1"/>
  <c r="FS166" i="1" s="1"/>
  <c r="FS202" i="1" s="1"/>
  <c r="U164" i="1"/>
  <c r="U166" i="1" s="1"/>
  <c r="U202" i="1" s="1"/>
  <c r="AC164" i="1"/>
  <c r="AK164" i="1"/>
  <c r="AS164" i="1"/>
  <c r="BA164" i="1"/>
  <c r="BA166" i="1" s="1"/>
  <c r="BA202" i="1" s="1"/>
  <c r="BI164" i="1"/>
  <c r="BQ164" i="1"/>
  <c r="BQ166" i="1" s="1"/>
  <c r="BQ202" i="1" s="1"/>
  <c r="BY164" i="1"/>
  <c r="CG164" i="1"/>
  <c r="CO164" i="1"/>
  <c r="CW164" i="1"/>
  <c r="CW166" i="1" s="1"/>
  <c r="CW202" i="1" s="1"/>
  <c r="DE164" i="1"/>
  <c r="DM164" i="1"/>
  <c r="DU164" i="1"/>
  <c r="EC164" i="1"/>
  <c r="EC166" i="1" s="1"/>
  <c r="EC202" i="1" s="1"/>
  <c r="EK164" i="1"/>
  <c r="ES164" i="1"/>
  <c r="ES166" i="1" s="1"/>
  <c r="ES202" i="1" s="1"/>
  <c r="FA164" i="1"/>
  <c r="FI164" i="1"/>
  <c r="FQ164" i="1"/>
  <c r="X188" i="1"/>
  <c r="AB196" i="1"/>
  <c r="AB204" i="1" s="1"/>
  <c r="BH196" i="1"/>
  <c r="BH204" i="1" s="1"/>
  <c r="CN196" i="1"/>
  <c r="CN204" i="1" s="1"/>
  <c r="DT196" i="1"/>
  <c r="DT204" i="1" s="1"/>
  <c r="D301" i="1"/>
  <c r="D269" i="1"/>
  <c r="L301" i="1"/>
  <c r="L269" i="1"/>
  <c r="T301" i="1"/>
  <c r="T269" i="1"/>
  <c r="AB301" i="1"/>
  <c r="AB269" i="1"/>
  <c r="AJ301" i="1"/>
  <c r="AJ308" i="1" s="1"/>
  <c r="AJ269" i="1"/>
  <c r="AR301" i="1"/>
  <c r="AR269" i="1"/>
  <c r="AZ301" i="1"/>
  <c r="AZ269" i="1"/>
  <c r="BH301" i="1"/>
  <c r="BH269" i="1"/>
  <c r="BP301" i="1"/>
  <c r="BP269" i="1"/>
  <c r="BX301" i="1"/>
  <c r="BX269" i="1"/>
  <c r="CF301" i="1"/>
  <c r="CF269" i="1"/>
  <c r="CN301" i="1"/>
  <c r="CN269" i="1"/>
  <c r="CV301" i="1"/>
  <c r="CV269" i="1"/>
  <c r="DD301" i="1"/>
  <c r="DD269" i="1"/>
  <c r="DL301" i="1"/>
  <c r="DL269" i="1"/>
  <c r="DT301" i="1"/>
  <c r="DT269" i="1"/>
  <c r="EB269" i="1"/>
  <c r="EB301" i="1"/>
  <c r="EJ301" i="1"/>
  <c r="EJ269" i="1"/>
  <c r="ER301" i="1"/>
  <c r="ER308" i="1" s="1"/>
  <c r="ER269" i="1"/>
  <c r="EZ301" i="1"/>
  <c r="EZ269" i="1"/>
  <c r="FH269" i="1"/>
  <c r="FH301" i="1"/>
  <c r="FP301" i="1"/>
  <c r="FP269" i="1"/>
  <c r="FX301" i="1"/>
  <c r="FX269" i="1"/>
  <c r="G164" i="1"/>
  <c r="O164" i="1"/>
  <c r="W164" i="1"/>
  <c r="AE164" i="1"/>
  <c r="AM164" i="1"/>
  <c r="AU164" i="1"/>
  <c r="BC164" i="1"/>
  <c r="BK164" i="1"/>
  <c r="BS164" i="1"/>
  <c r="CA164" i="1"/>
  <c r="CI164" i="1"/>
  <c r="CQ164" i="1"/>
  <c r="X243" i="1"/>
  <c r="BZ196" i="1"/>
  <c r="BZ204" i="1" s="1"/>
  <c r="DF196" i="1"/>
  <c r="DF204" i="1" s="1"/>
  <c r="EL196" i="1"/>
  <c r="EL204" i="1" s="1"/>
  <c r="D161" i="1"/>
  <c r="D166" i="1" s="1"/>
  <c r="D202" i="1" s="1"/>
  <c r="L161" i="1"/>
  <c r="L166" i="1" s="1"/>
  <c r="L202" i="1" s="1"/>
  <c r="T161" i="1"/>
  <c r="T166" i="1" s="1"/>
  <c r="T202" i="1" s="1"/>
  <c r="AB161" i="1"/>
  <c r="AB166" i="1" s="1"/>
  <c r="AB202" i="1" s="1"/>
  <c r="AJ161" i="1"/>
  <c r="AJ166" i="1" s="1"/>
  <c r="AJ202" i="1" s="1"/>
  <c r="AR161" i="1"/>
  <c r="AR166" i="1" s="1"/>
  <c r="AR202" i="1" s="1"/>
  <c r="AZ161" i="1"/>
  <c r="AZ166" i="1" s="1"/>
  <c r="AZ202" i="1" s="1"/>
  <c r="BH161" i="1"/>
  <c r="BH166" i="1" s="1"/>
  <c r="BH202" i="1" s="1"/>
  <c r="BP161" i="1"/>
  <c r="BP166" i="1" s="1"/>
  <c r="BP202" i="1" s="1"/>
  <c r="BX161" i="1"/>
  <c r="BX166" i="1" s="1"/>
  <c r="BX202" i="1" s="1"/>
  <c r="CF161" i="1"/>
  <c r="CF166" i="1" s="1"/>
  <c r="CF202" i="1" s="1"/>
  <c r="CN161" i="1"/>
  <c r="CN166" i="1" s="1"/>
  <c r="CN202" i="1" s="1"/>
  <c r="CV161" i="1"/>
  <c r="CV166" i="1" s="1"/>
  <c r="CV202" i="1" s="1"/>
  <c r="DD161" i="1"/>
  <c r="DD166" i="1" s="1"/>
  <c r="DD202" i="1" s="1"/>
  <c r="DL161" i="1"/>
  <c r="DL166" i="1" s="1"/>
  <c r="DL202" i="1" s="1"/>
  <c r="DT161" i="1"/>
  <c r="DT166" i="1" s="1"/>
  <c r="DT202" i="1" s="1"/>
  <c r="EB161" i="1"/>
  <c r="EB166" i="1" s="1"/>
  <c r="EB202" i="1" s="1"/>
  <c r="EJ161" i="1"/>
  <c r="EJ166" i="1" s="1"/>
  <c r="EJ202" i="1" s="1"/>
  <c r="ER161" i="1"/>
  <c r="ER166" i="1" s="1"/>
  <c r="ER202" i="1" s="1"/>
  <c r="EZ161" i="1"/>
  <c r="EZ166" i="1" s="1"/>
  <c r="EZ202" i="1" s="1"/>
  <c r="FH161" i="1"/>
  <c r="FH166" i="1" s="1"/>
  <c r="FH202" i="1" s="1"/>
  <c r="FP161" i="1"/>
  <c r="FP166" i="1" s="1"/>
  <c r="FP202" i="1" s="1"/>
  <c r="FX161" i="1"/>
  <c r="FX166" i="1" s="1"/>
  <c r="FX202" i="1" s="1"/>
  <c r="O196" i="1"/>
  <c r="O204" i="1" s="1"/>
  <c r="AE196" i="1"/>
  <c r="AE204" i="1" s="1"/>
  <c r="CA196" i="1"/>
  <c r="CA204" i="1" s="1"/>
  <c r="EM196" i="1"/>
  <c r="EM204" i="1" s="1"/>
  <c r="EU196" i="1"/>
  <c r="EU204" i="1" s="1"/>
  <c r="EU243" i="1"/>
  <c r="V196" i="1"/>
  <c r="V204" i="1" s="1"/>
  <c r="BB196" i="1"/>
  <c r="BB204" i="1" s="1"/>
  <c r="ED196" i="1"/>
  <c r="ED204" i="1" s="1"/>
  <c r="H196" i="1"/>
  <c r="H204" i="1" s="1"/>
  <c r="P196" i="1"/>
  <c r="P204" i="1" s="1"/>
  <c r="X196" i="1"/>
  <c r="X204" i="1" s="1"/>
  <c r="AF196" i="1"/>
  <c r="AF204" i="1" s="1"/>
  <c r="AN196" i="1"/>
  <c r="AN204" i="1" s="1"/>
  <c r="AV196" i="1"/>
  <c r="AV204" i="1" s="1"/>
  <c r="BD196" i="1"/>
  <c r="BD204" i="1" s="1"/>
  <c r="BL196" i="1"/>
  <c r="BL204" i="1" s="1"/>
  <c r="CB196" i="1"/>
  <c r="CB204" i="1" s="1"/>
  <c r="CJ196" i="1"/>
  <c r="CJ204" i="1" s="1"/>
  <c r="CR196" i="1"/>
  <c r="CR204" i="1" s="1"/>
  <c r="CZ196" i="1"/>
  <c r="CZ204" i="1" s="1"/>
  <c r="DH196" i="1"/>
  <c r="DH204" i="1" s="1"/>
  <c r="DP196" i="1"/>
  <c r="DP204" i="1" s="1"/>
  <c r="DX196" i="1"/>
  <c r="DX204" i="1" s="1"/>
  <c r="EN196" i="1"/>
  <c r="EN204" i="1" s="1"/>
  <c r="EV196" i="1"/>
  <c r="EV204" i="1" s="1"/>
  <c r="FD196" i="1"/>
  <c r="FD204" i="1" s="1"/>
  <c r="FL196" i="1"/>
  <c r="FL204" i="1" s="1"/>
  <c r="FT196" i="1"/>
  <c r="FT204" i="1" s="1"/>
  <c r="J196" i="1"/>
  <c r="J204" i="1" s="1"/>
  <c r="BV196" i="1"/>
  <c r="BV204" i="1" s="1"/>
  <c r="CD196" i="1"/>
  <c r="CD204" i="1" s="1"/>
  <c r="EH196" i="1"/>
  <c r="EH204" i="1" s="1"/>
  <c r="AI196" i="1"/>
  <c r="AI204" i="1" s="1"/>
  <c r="AY196" i="1"/>
  <c r="AY204" i="1" s="1"/>
  <c r="BG196" i="1"/>
  <c r="BG204" i="1" s="1"/>
  <c r="CE196" i="1"/>
  <c r="CE204" i="1" s="1"/>
  <c r="CM196" i="1"/>
  <c r="CM204" i="1" s="1"/>
  <c r="CU196" i="1"/>
  <c r="CU204" i="1" s="1"/>
  <c r="DS196" i="1"/>
  <c r="DS204" i="1" s="1"/>
  <c r="EA196" i="1"/>
  <c r="EA204" i="1" s="1"/>
  <c r="EQ196" i="1"/>
  <c r="EQ204" i="1" s="1"/>
  <c r="FW196" i="1"/>
  <c r="FW204" i="1" s="1"/>
  <c r="E196" i="1"/>
  <c r="E204" i="1" s="1"/>
  <c r="U196" i="1"/>
  <c r="U204" i="1" s="1"/>
  <c r="AC196" i="1"/>
  <c r="AC204" i="1" s="1"/>
  <c r="BA196" i="1"/>
  <c r="BA204" i="1" s="1"/>
  <c r="BI196" i="1"/>
  <c r="BI204" i="1" s="1"/>
  <c r="BY196" i="1"/>
  <c r="BY204" i="1" s="1"/>
  <c r="CW196" i="1"/>
  <c r="CW204" i="1" s="1"/>
  <c r="DU196" i="1"/>
  <c r="DU204" i="1" s="1"/>
  <c r="EC196" i="1"/>
  <c r="EC204" i="1" s="1"/>
  <c r="EK196" i="1"/>
  <c r="EK204" i="1" s="1"/>
  <c r="FA196" i="1"/>
  <c r="FA204" i="1" s="1"/>
  <c r="FI196" i="1"/>
  <c r="FI204" i="1" s="1"/>
  <c r="FQ196" i="1"/>
  <c r="FQ204" i="1" s="1"/>
  <c r="C301" i="1"/>
  <c r="C269" i="1"/>
  <c r="K301" i="1"/>
  <c r="K269" i="1"/>
  <c r="S301" i="1"/>
  <c r="S269" i="1"/>
  <c r="AA301" i="1"/>
  <c r="AA269" i="1"/>
  <c r="AI301" i="1"/>
  <c r="AI269" i="1"/>
  <c r="AQ301" i="1"/>
  <c r="AQ269" i="1"/>
  <c r="AY301" i="1"/>
  <c r="AY269" i="1"/>
  <c r="BG301" i="1"/>
  <c r="BG269" i="1"/>
  <c r="BO301" i="1"/>
  <c r="BO269" i="1"/>
  <c r="BW301" i="1"/>
  <c r="BW308" i="1" s="1"/>
  <c r="BW269" i="1"/>
  <c r="CE301" i="1"/>
  <c r="CE269" i="1"/>
  <c r="CM301" i="1"/>
  <c r="CM308" i="1" s="1"/>
  <c r="CM269" i="1"/>
  <c r="CU301" i="1"/>
  <c r="CU269" i="1"/>
  <c r="DC301" i="1"/>
  <c r="DC269" i="1"/>
  <c r="DK301" i="1"/>
  <c r="DK269" i="1"/>
  <c r="DS301" i="1"/>
  <c r="DS308" i="1" s="1"/>
  <c r="DS269" i="1"/>
  <c r="EA301" i="1"/>
  <c r="EA269" i="1"/>
  <c r="EI301" i="1"/>
  <c r="EI308" i="1" s="1"/>
  <c r="EI269" i="1"/>
  <c r="EQ301" i="1"/>
  <c r="EQ269" i="1"/>
  <c r="EY301" i="1"/>
  <c r="EY269" i="1"/>
  <c r="FG301" i="1"/>
  <c r="FG269" i="1"/>
  <c r="FO301" i="1"/>
  <c r="FO269" i="1"/>
  <c r="FW269" i="1"/>
  <c r="FW301" i="1"/>
  <c r="FR308" i="1"/>
  <c r="EU256" i="1"/>
  <c r="C265" i="1"/>
  <c r="C300" i="1"/>
  <c r="C308" i="1" s="1"/>
  <c r="K300" i="1"/>
  <c r="K265" i="1"/>
  <c r="K278" i="1" s="1"/>
  <c r="K292" i="1" s="1"/>
  <c r="S300" i="1"/>
  <c r="S308" i="1" s="1"/>
  <c r="S265" i="1"/>
  <c r="S278" i="1" s="1"/>
  <c r="S292" i="1" s="1"/>
  <c r="AA300" i="1"/>
  <c r="AA265" i="1"/>
  <c r="AA278" i="1" s="1"/>
  <c r="AA292" i="1" s="1"/>
  <c r="AI300" i="1"/>
  <c r="AI308" i="1" s="1"/>
  <c r="AI265" i="1"/>
  <c r="AI278" i="1" s="1"/>
  <c r="AI292" i="1" s="1"/>
  <c r="AQ300" i="1"/>
  <c r="AQ265" i="1"/>
  <c r="AQ278" i="1" s="1"/>
  <c r="AQ292" i="1" s="1"/>
  <c r="AY300" i="1"/>
  <c r="AY308" i="1" s="1"/>
  <c r="AY265" i="1"/>
  <c r="AY278" i="1" s="1"/>
  <c r="AY292" i="1" s="1"/>
  <c r="BG300" i="1"/>
  <c r="BG265" i="1"/>
  <c r="BG278" i="1" s="1"/>
  <c r="BG292" i="1" s="1"/>
  <c r="BO300" i="1"/>
  <c r="BO308" i="1" s="1"/>
  <c r="BO265" i="1"/>
  <c r="BO278" i="1" s="1"/>
  <c r="BO292" i="1" s="1"/>
  <c r="CE300" i="1"/>
  <c r="CE308" i="1" s="1"/>
  <c r="CE265" i="1"/>
  <c r="CE278" i="1" s="1"/>
  <c r="CE292" i="1" s="1"/>
  <c r="X256" i="1"/>
  <c r="H300" i="1"/>
  <c r="H265" i="1"/>
  <c r="H278" i="1" s="1"/>
  <c r="H292" i="1" s="1"/>
  <c r="P300" i="1"/>
  <c r="P265" i="1"/>
  <c r="P278" i="1" s="1"/>
  <c r="P292" i="1" s="1"/>
  <c r="X308" i="1"/>
  <c r="AF300" i="1"/>
  <c r="AF308" i="1" s="1"/>
  <c r="AF265" i="1"/>
  <c r="AF278" i="1" s="1"/>
  <c r="AF292" i="1" s="1"/>
  <c r="AN300" i="1"/>
  <c r="AV300" i="1"/>
  <c r="BD300" i="1"/>
  <c r="BD308" i="1" s="1"/>
  <c r="BD265" i="1"/>
  <c r="BD278" i="1" s="1"/>
  <c r="BD292" i="1" s="1"/>
  <c r="BL300" i="1"/>
  <c r="BL265" i="1"/>
  <c r="BL278" i="1" s="1"/>
  <c r="BL292" i="1" s="1"/>
  <c r="CB300" i="1"/>
  <c r="CB265" i="1"/>
  <c r="CB278" i="1" s="1"/>
  <c r="CB292" i="1" s="1"/>
  <c r="CJ300" i="1"/>
  <c r="CJ308" i="1" s="1"/>
  <c r="CJ265" i="1"/>
  <c r="CJ278" i="1" s="1"/>
  <c r="CJ292" i="1" s="1"/>
  <c r="CR300" i="1"/>
  <c r="CR265" i="1"/>
  <c r="CR278" i="1" s="1"/>
  <c r="CR292" i="1" s="1"/>
  <c r="CZ300" i="1"/>
  <c r="CZ265" i="1"/>
  <c r="CZ278" i="1" s="1"/>
  <c r="CZ292" i="1" s="1"/>
  <c r="DP300" i="1"/>
  <c r="DP308" i="1" s="1"/>
  <c r="DP265" i="1"/>
  <c r="DP278" i="1" s="1"/>
  <c r="DP292" i="1" s="1"/>
  <c r="EF300" i="1"/>
  <c r="EF265" i="1"/>
  <c r="EF278" i="1" s="1"/>
  <c r="EF292" i="1" s="1"/>
  <c r="EV300" i="1"/>
  <c r="EV308" i="1" s="1"/>
  <c r="EV265" i="1"/>
  <c r="EV278" i="1" s="1"/>
  <c r="EV292" i="1" s="1"/>
  <c r="FD300" i="1"/>
  <c r="FD265" i="1"/>
  <c r="FD278" i="1" s="1"/>
  <c r="FD292" i="1" s="1"/>
  <c r="FT300" i="1"/>
  <c r="FT308" i="1" s="1"/>
  <c r="FT265" i="1"/>
  <c r="FT278" i="1" s="1"/>
  <c r="FT292" i="1" s="1"/>
  <c r="L265" i="1"/>
  <c r="L278" i="1" s="1"/>
  <c r="L292" i="1" s="1"/>
  <c r="CN308" i="1"/>
  <c r="J300" i="1"/>
  <c r="J265" i="1"/>
  <c r="J278" i="1" s="1"/>
  <c r="J292" i="1" s="1"/>
  <c r="R265" i="1"/>
  <c r="R278" i="1" s="1"/>
  <c r="R292" i="1" s="1"/>
  <c r="R300" i="1"/>
  <c r="R308" i="1" s="1"/>
  <c r="Z300" i="1"/>
  <c r="Z308" i="1" s="1"/>
  <c r="Z265" i="1"/>
  <c r="Z278" i="1" s="1"/>
  <c r="Z292" i="1" s="1"/>
  <c r="AH300" i="1"/>
  <c r="AH308" i="1" s="1"/>
  <c r="AH265" i="1"/>
  <c r="AH278" i="1" s="1"/>
  <c r="AH292" i="1" s="1"/>
  <c r="AP265" i="1"/>
  <c r="AP278" i="1" s="1"/>
  <c r="AP292" i="1" s="1"/>
  <c r="AP300" i="1"/>
  <c r="AP308" i="1" s="1"/>
  <c r="AX300" i="1"/>
  <c r="AX265" i="1"/>
  <c r="AX278" i="1" s="1"/>
  <c r="AX292" i="1" s="1"/>
  <c r="BF300" i="1"/>
  <c r="BF308" i="1" s="1"/>
  <c r="BF265" i="1"/>
  <c r="BF278" i="1" s="1"/>
  <c r="BF292" i="1" s="1"/>
  <c r="BN300" i="1"/>
  <c r="BN308" i="1" s="1"/>
  <c r="BN265" i="1"/>
  <c r="BN278" i="1" s="1"/>
  <c r="BN292" i="1" s="1"/>
  <c r="BV300" i="1"/>
  <c r="BV308" i="1" s="1"/>
  <c r="BV265" i="1"/>
  <c r="BV278" i="1" s="1"/>
  <c r="BV292" i="1" s="1"/>
  <c r="CD300" i="1"/>
  <c r="CD265" i="1"/>
  <c r="CD278" i="1" s="1"/>
  <c r="CD292" i="1" s="1"/>
  <c r="CL300" i="1"/>
  <c r="CL265" i="1"/>
  <c r="CL278" i="1" s="1"/>
  <c r="CL292" i="1" s="1"/>
  <c r="CT300" i="1"/>
  <c r="CT265" i="1"/>
  <c r="CT278" i="1" s="1"/>
  <c r="CT292" i="1" s="1"/>
  <c r="DB300" i="1"/>
  <c r="DB265" i="1"/>
  <c r="DB278" i="1" s="1"/>
  <c r="DB292" i="1" s="1"/>
  <c r="DJ300" i="1"/>
  <c r="DJ308" i="1" s="1"/>
  <c r="DJ265" i="1"/>
  <c r="DJ278" i="1" s="1"/>
  <c r="DJ292" i="1" s="1"/>
  <c r="DR265" i="1"/>
  <c r="DR278" i="1" s="1"/>
  <c r="DR292" i="1" s="1"/>
  <c r="DR300" i="1"/>
  <c r="DZ300" i="1"/>
  <c r="DZ265" i="1"/>
  <c r="DZ278" i="1" s="1"/>
  <c r="DZ292" i="1" s="1"/>
  <c r="EH300" i="1"/>
  <c r="EH308" i="1" s="1"/>
  <c r="EH265" i="1"/>
  <c r="EH278" i="1" s="1"/>
  <c r="EH292" i="1" s="1"/>
  <c r="EP265" i="1"/>
  <c r="EP278" i="1" s="1"/>
  <c r="EP292" i="1" s="1"/>
  <c r="EP300" i="1"/>
  <c r="EP308" i="1" s="1"/>
  <c r="EX265" i="1"/>
  <c r="EX278" i="1" s="1"/>
  <c r="EX292" i="1" s="1"/>
  <c r="EX300" i="1"/>
  <c r="FF300" i="1"/>
  <c r="FF265" i="1"/>
  <c r="FF278" i="1" s="1"/>
  <c r="FF292" i="1" s="1"/>
  <c r="FN300" i="1"/>
  <c r="FN265" i="1"/>
  <c r="FN278" i="1" s="1"/>
  <c r="FN292" i="1" s="1"/>
  <c r="FV300" i="1"/>
  <c r="FV265" i="1"/>
  <c r="FV278" i="1" s="1"/>
  <c r="FV292" i="1" s="1"/>
  <c r="DX265" i="1"/>
  <c r="DX278" i="1" s="1"/>
  <c r="DX292" i="1" s="1"/>
  <c r="D300" i="1"/>
  <c r="D265" i="1"/>
  <c r="D278" i="1" s="1"/>
  <c r="D292" i="1" s="1"/>
  <c r="L308" i="1"/>
  <c r="T300" i="1"/>
  <c r="T265" i="1"/>
  <c r="T278" i="1" s="1"/>
  <c r="T292" i="1" s="1"/>
  <c r="AB300" i="1"/>
  <c r="AB308" i="1" s="1"/>
  <c r="AB265" i="1"/>
  <c r="AB278" i="1" s="1"/>
  <c r="AB292" i="1" s="1"/>
  <c r="E300" i="1"/>
  <c r="E308" i="1" s="1"/>
  <c r="E265" i="1"/>
  <c r="E278" i="1" s="1"/>
  <c r="E292" i="1" s="1"/>
  <c r="M300" i="1"/>
  <c r="M308" i="1" s="1"/>
  <c r="M265" i="1"/>
  <c r="M278" i="1" s="1"/>
  <c r="M292" i="1" s="1"/>
  <c r="U300" i="1"/>
  <c r="U308" i="1" s="1"/>
  <c r="U265" i="1"/>
  <c r="U278" i="1" s="1"/>
  <c r="U292" i="1" s="1"/>
  <c r="AC300" i="1"/>
  <c r="AC308" i="1" s="1"/>
  <c r="AC265" i="1"/>
  <c r="AC278" i="1" s="1"/>
  <c r="AC292" i="1" s="1"/>
  <c r="AK300" i="1"/>
  <c r="AK308" i="1" s="1"/>
  <c r="AK265" i="1"/>
  <c r="AK278" i="1" s="1"/>
  <c r="AK292" i="1" s="1"/>
  <c r="AS300" i="1"/>
  <c r="AS308" i="1" s="1"/>
  <c r="AS265" i="1"/>
  <c r="AS278" i="1" s="1"/>
  <c r="AS292" i="1" s="1"/>
  <c r="BT265" i="1"/>
  <c r="BT278" i="1" s="1"/>
  <c r="BT292" i="1" s="1"/>
  <c r="ER265" i="1"/>
  <c r="ER278" i="1" s="1"/>
  <c r="ER292" i="1" s="1"/>
  <c r="W269" i="1"/>
  <c r="EE269" i="1"/>
  <c r="G269" i="1"/>
  <c r="G301" i="1"/>
  <c r="O301" i="1"/>
  <c r="O308" i="1" s="1"/>
  <c r="O269" i="1"/>
  <c r="AE301" i="1"/>
  <c r="AE269" i="1"/>
  <c r="AM301" i="1"/>
  <c r="AM269" i="1"/>
  <c r="AU301" i="1"/>
  <c r="AU269" i="1"/>
  <c r="BK301" i="1"/>
  <c r="BK269" i="1"/>
  <c r="BS301" i="1"/>
  <c r="BS269" i="1"/>
  <c r="CA301" i="1"/>
  <c r="CA269" i="1"/>
  <c r="CI301" i="1"/>
  <c r="CI269" i="1"/>
  <c r="CQ301" i="1"/>
  <c r="CQ269" i="1"/>
  <c r="CY301" i="1"/>
  <c r="CY269" i="1"/>
  <c r="DG301" i="1"/>
  <c r="DG308" i="1" s="1"/>
  <c r="DG269" i="1"/>
  <c r="DW301" i="1"/>
  <c r="DW308" i="1" s="1"/>
  <c r="DW269" i="1"/>
  <c r="EM301" i="1"/>
  <c r="EM308" i="1" s="1"/>
  <c r="EM269" i="1"/>
  <c r="EU301" i="1"/>
  <c r="EU269" i="1"/>
  <c r="FC301" i="1"/>
  <c r="FC308" i="1" s="1"/>
  <c r="FC269" i="1"/>
  <c r="FK301" i="1"/>
  <c r="FK269" i="1"/>
  <c r="FY280" i="1"/>
  <c r="AR300" i="1"/>
  <c r="AR308" i="1" s="1"/>
  <c r="AR265" i="1"/>
  <c r="AR278" i="1" s="1"/>
  <c r="AR292" i="1" s="1"/>
  <c r="AZ300" i="1"/>
  <c r="AZ265" i="1"/>
  <c r="AZ278" i="1" s="1"/>
  <c r="AZ292" i="1" s="1"/>
  <c r="BH265" i="1"/>
  <c r="BH278" i="1" s="1"/>
  <c r="BH292" i="1" s="1"/>
  <c r="BH300" i="1"/>
  <c r="BH308" i="1" s="1"/>
  <c r="BP300" i="1"/>
  <c r="BP265" i="1"/>
  <c r="BP278" i="1" s="1"/>
  <c r="BP292" i="1" s="1"/>
  <c r="BX300" i="1"/>
  <c r="BX308" i="1" s="1"/>
  <c r="BX265" i="1"/>
  <c r="BX278" i="1" s="1"/>
  <c r="BX292" i="1" s="1"/>
  <c r="CF300" i="1"/>
  <c r="CF265" i="1"/>
  <c r="CF278" i="1" s="1"/>
  <c r="CF292" i="1" s="1"/>
  <c r="CV300" i="1"/>
  <c r="CV308" i="1" s="1"/>
  <c r="CV265" i="1"/>
  <c r="CV278" i="1" s="1"/>
  <c r="CV292" i="1" s="1"/>
  <c r="DD300" i="1"/>
  <c r="DD308" i="1" s="1"/>
  <c r="DD265" i="1"/>
  <c r="DD278" i="1" s="1"/>
  <c r="DD292" i="1" s="1"/>
  <c r="DL300" i="1"/>
  <c r="DL265" i="1"/>
  <c r="DL278" i="1" s="1"/>
  <c r="DL292" i="1" s="1"/>
  <c r="DT300" i="1"/>
  <c r="DT308" i="1" s="1"/>
  <c r="DT265" i="1"/>
  <c r="DT278" i="1" s="1"/>
  <c r="DT292" i="1" s="1"/>
  <c r="EB300" i="1"/>
  <c r="EB308" i="1" s="1"/>
  <c r="EB265" i="1"/>
  <c r="EB278" i="1" s="1"/>
  <c r="EB292" i="1" s="1"/>
  <c r="EJ308" i="1"/>
  <c r="EZ308" i="1"/>
  <c r="FH300" i="1"/>
  <c r="FH265" i="1"/>
  <c r="FH278" i="1" s="1"/>
  <c r="FH292" i="1" s="1"/>
  <c r="FP308" i="1"/>
  <c r="FX300" i="1"/>
  <c r="FX308" i="1" s="1"/>
  <c r="FX265" i="1"/>
  <c r="FX278" i="1" s="1"/>
  <c r="FX292" i="1" s="1"/>
  <c r="C279" i="1"/>
  <c r="FZ266" i="1"/>
  <c r="CU308" i="1"/>
  <c r="DC308" i="1"/>
  <c r="DK300" i="1"/>
  <c r="DK308" i="1" s="1"/>
  <c r="DK265" i="1"/>
  <c r="DK278" i="1" s="1"/>
  <c r="DK292" i="1" s="1"/>
  <c r="EA300" i="1"/>
  <c r="EA308" i="1" s="1"/>
  <c r="EA265" i="1"/>
  <c r="EA278" i="1" s="1"/>
  <c r="EA292" i="1" s="1"/>
  <c r="EQ300" i="1"/>
  <c r="EQ308" i="1" s="1"/>
  <c r="EQ265" i="1"/>
  <c r="EQ278" i="1" s="1"/>
  <c r="EQ292" i="1" s="1"/>
  <c r="EY308" i="1"/>
  <c r="FG300" i="1"/>
  <c r="FG308" i="1" s="1"/>
  <c r="FG265" i="1"/>
  <c r="FG278" i="1" s="1"/>
  <c r="FG292" i="1" s="1"/>
  <c r="FO308" i="1"/>
  <c r="FW300" i="1"/>
  <c r="FW308" i="1" s="1"/>
  <c r="FW265" i="1"/>
  <c r="FW278" i="1" s="1"/>
  <c r="FW292" i="1" s="1"/>
  <c r="F301" i="1"/>
  <c r="F269" i="1"/>
  <c r="N301" i="1"/>
  <c r="N269" i="1"/>
  <c r="AD301" i="1"/>
  <c r="AD269" i="1"/>
  <c r="AL301" i="1"/>
  <c r="AL308" i="1" s="1"/>
  <c r="AL269" i="1"/>
  <c r="AT301" i="1"/>
  <c r="AT269" i="1"/>
  <c r="BB301" i="1"/>
  <c r="BB308" i="1" s="1"/>
  <c r="BB269" i="1"/>
  <c r="BR301" i="1"/>
  <c r="BR269" i="1"/>
  <c r="CX301" i="1"/>
  <c r="CX308" i="1" s="1"/>
  <c r="CX269" i="1"/>
  <c r="DF301" i="1"/>
  <c r="DF269" i="1"/>
  <c r="DV301" i="1"/>
  <c r="DV269" i="1"/>
  <c r="ED301" i="1"/>
  <c r="ED269" i="1"/>
  <c r="EL301" i="1"/>
  <c r="EL269" i="1"/>
  <c r="ET301" i="1"/>
  <c r="ET269" i="1"/>
  <c r="FB301" i="1"/>
  <c r="FB308" i="1" s="1"/>
  <c r="FB269" i="1"/>
  <c r="FR301" i="1"/>
  <c r="FR269" i="1"/>
  <c r="CM265" i="1"/>
  <c r="CM278" i="1" s="1"/>
  <c r="CM292" i="1" s="1"/>
  <c r="DN265" i="1"/>
  <c r="DN278" i="1" s="1"/>
  <c r="DN292" i="1" s="1"/>
  <c r="FR265" i="1"/>
  <c r="FR278" i="1" s="1"/>
  <c r="FR292" i="1" s="1"/>
  <c r="FT269" i="1"/>
  <c r="BQ300" i="1"/>
  <c r="BQ308" i="1" s="1"/>
  <c r="BQ265" i="1"/>
  <c r="BQ278" i="1" s="1"/>
  <c r="BQ292" i="1" s="1"/>
  <c r="CO308" i="1"/>
  <c r="EC265" i="1"/>
  <c r="EC278" i="1" s="1"/>
  <c r="EC292" i="1" s="1"/>
  <c r="EC300" i="1"/>
  <c r="EC308" i="1" s="1"/>
  <c r="EK300" i="1"/>
  <c r="EK308" i="1" s="1"/>
  <c r="EK265" i="1"/>
  <c r="EK278" i="1" s="1"/>
  <c r="EK292" i="1" s="1"/>
  <c r="FA300" i="1"/>
  <c r="FA308" i="1" s="1"/>
  <c r="FA265" i="1"/>
  <c r="FA278" i="1" s="1"/>
  <c r="FA292" i="1" s="1"/>
  <c r="FQ300" i="1"/>
  <c r="FQ308" i="1" s="1"/>
  <c r="FQ265" i="1"/>
  <c r="FQ278" i="1" s="1"/>
  <c r="FQ292" i="1" s="1"/>
  <c r="H269" i="1"/>
  <c r="H301" i="1"/>
  <c r="P301" i="1"/>
  <c r="P269" i="1"/>
  <c r="X301" i="1"/>
  <c r="X269" i="1"/>
  <c r="AF301" i="1"/>
  <c r="AF269" i="1"/>
  <c r="AN301" i="1"/>
  <c r="AN269" i="1"/>
  <c r="AV301" i="1"/>
  <c r="AV269" i="1"/>
  <c r="BD301" i="1"/>
  <c r="BD269" i="1"/>
  <c r="BL301" i="1"/>
  <c r="BL269" i="1"/>
  <c r="BT269" i="1"/>
  <c r="BT301" i="1"/>
  <c r="BT308" i="1" s="1"/>
  <c r="CJ301" i="1"/>
  <c r="CJ269" i="1"/>
  <c r="CR301" i="1"/>
  <c r="CR269" i="1"/>
  <c r="CZ301" i="1"/>
  <c r="CZ269" i="1"/>
  <c r="EF301" i="1"/>
  <c r="EF269" i="1"/>
  <c r="FD301" i="1"/>
  <c r="FD269" i="1"/>
  <c r="AD265" i="1"/>
  <c r="AD278" i="1" s="1"/>
  <c r="AD292" i="1" s="1"/>
  <c r="BB265" i="1"/>
  <c r="BB278" i="1" s="1"/>
  <c r="BB292" i="1" s="1"/>
  <c r="CO265" i="1"/>
  <c r="CO278" i="1" s="1"/>
  <c r="CO292" i="1" s="1"/>
  <c r="ES265" i="1"/>
  <c r="ES278" i="1" s="1"/>
  <c r="ES292" i="1" s="1"/>
  <c r="BJ269" i="1"/>
  <c r="CP269" i="1"/>
  <c r="DX269" i="1"/>
  <c r="F300" i="1"/>
  <c r="F308" i="1" s="1"/>
  <c r="F265" i="1"/>
  <c r="F278" i="1" s="1"/>
  <c r="F292" i="1" s="1"/>
  <c r="N265" i="1"/>
  <c r="N278" i="1" s="1"/>
  <c r="N292" i="1" s="1"/>
  <c r="N300" i="1"/>
  <c r="N308" i="1" s="1"/>
  <c r="AD308" i="1"/>
  <c r="AT308" i="1"/>
  <c r="BR308" i="1"/>
  <c r="BZ300" i="1"/>
  <c r="BZ308" i="1" s="1"/>
  <c r="BZ265" i="1"/>
  <c r="BZ278" i="1" s="1"/>
  <c r="BZ292" i="1" s="1"/>
  <c r="CP300" i="1"/>
  <c r="CP308" i="1" s="1"/>
  <c r="CP265" i="1"/>
  <c r="CP278" i="1" s="1"/>
  <c r="CP292" i="1" s="1"/>
  <c r="DF300" i="1"/>
  <c r="DF308" i="1" s="1"/>
  <c r="DF265" i="1"/>
  <c r="DF278" i="1" s="1"/>
  <c r="DF292" i="1" s="1"/>
  <c r="DV300" i="1"/>
  <c r="DV265" i="1"/>
  <c r="DV278" i="1" s="1"/>
  <c r="DV292" i="1" s="1"/>
  <c r="ED308" i="1"/>
  <c r="EL300" i="1"/>
  <c r="EL265" i="1"/>
  <c r="EL278" i="1" s="1"/>
  <c r="EL292" i="1" s="1"/>
  <c r="ET308" i="1"/>
  <c r="BR265" i="1"/>
  <c r="BR278" i="1" s="1"/>
  <c r="BR292" i="1" s="1"/>
  <c r="DE265" i="1"/>
  <c r="DE278" i="1" s="1"/>
  <c r="DE292" i="1" s="1"/>
  <c r="DS265" i="1"/>
  <c r="DS278" i="1" s="1"/>
  <c r="DS292" i="1" s="1"/>
  <c r="ET265" i="1"/>
  <c r="ET278" i="1" s="1"/>
  <c r="ET292" i="1" s="1"/>
  <c r="FI265" i="1"/>
  <c r="FI278" i="1" s="1"/>
  <c r="FI292" i="1" s="1"/>
  <c r="BZ269" i="1"/>
  <c r="CB301" i="1"/>
  <c r="G308" i="1"/>
  <c r="W300" i="1"/>
  <c r="W308" i="1" s="1"/>
  <c r="W265" i="1"/>
  <c r="W278" i="1" s="1"/>
  <c r="W292" i="1" s="1"/>
  <c r="AE308" i="1"/>
  <c r="AM308" i="1"/>
  <c r="AU300" i="1"/>
  <c r="AU265" i="1"/>
  <c r="AU278" i="1" s="1"/>
  <c r="AU292" i="1" s="1"/>
  <c r="BC308" i="1"/>
  <c r="BK300" i="1"/>
  <c r="BK265" i="1"/>
  <c r="BK278" i="1" s="1"/>
  <c r="BK292" i="1" s="1"/>
  <c r="BS308" i="1"/>
  <c r="CA300" i="1"/>
  <c r="CA265" i="1"/>
  <c r="CA278" i="1" s="1"/>
  <c r="CA292" i="1" s="1"/>
  <c r="CI300" i="1"/>
  <c r="CI265" i="1"/>
  <c r="CI278" i="1" s="1"/>
  <c r="CI292" i="1" s="1"/>
  <c r="CQ308" i="1"/>
  <c r="CY308" i="1"/>
  <c r="DO308" i="1"/>
  <c r="EE308" i="1"/>
  <c r="EU300" i="1"/>
  <c r="EU308" i="1" s="1"/>
  <c r="EU265" i="1"/>
  <c r="EU278" i="1" s="1"/>
  <c r="EU292" i="1" s="1"/>
  <c r="FK300" i="1"/>
  <c r="FK265" i="1"/>
  <c r="FK278" i="1" s="1"/>
  <c r="FK292" i="1" s="1"/>
  <c r="FS308" i="1"/>
  <c r="J301" i="1"/>
  <c r="J269" i="1"/>
  <c r="R301" i="1"/>
  <c r="R269" i="1"/>
  <c r="AX301" i="1"/>
  <c r="AX269" i="1"/>
  <c r="CD301" i="1"/>
  <c r="CD269" i="1"/>
  <c r="CT301" i="1"/>
  <c r="CT269" i="1"/>
  <c r="DB301" i="1"/>
  <c r="DB269" i="1"/>
  <c r="DR269" i="1"/>
  <c r="DR301" i="1"/>
  <c r="DZ301" i="1"/>
  <c r="DZ269" i="1"/>
  <c r="EH269" i="1"/>
  <c r="EH301" i="1"/>
  <c r="EP301" i="1"/>
  <c r="EP269" i="1"/>
  <c r="EX269" i="1"/>
  <c r="EX301" i="1"/>
  <c r="FF301" i="1"/>
  <c r="FF269" i="1"/>
  <c r="FN301" i="1"/>
  <c r="FN269" i="1"/>
  <c r="FV269" i="1"/>
  <c r="FV301" i="1"/>
  <c r="BS265" i="1"/>
  <c r="BS278" i="1" s="1"/>
  <c r="BS292" i="1" s="1"/>
  <c r="DG265" i="1"/>
  <c r="DG278" i="1" s="1"/>
  <c r="DG292" i="1" s="1"/>
  <c r="EI265" i="1"/>
  <c r="EI278" i="1" s="1"/>
  <c r="EI292" i="1" s="1"/>
  <c r="FJ265" i="1"/>
  <c r="FJ278" i="1" s="1"/>
  <c r="FJ292" i="1" s="1"/>
  <c r="BN269" i="1"/>
  <c r="DN269" i="1"/>
  <c r="FJ269" i="1"/>
  <c r="CL301" i="1"/>
  <c r="AO300" i="1"/>
  <c r="AO308" i="1" s="1"/>
  <c r="AO265" i="1"/>
  <c r="AO278" i="1" s="1"/>
  <c r="AO292" i="1" s="1"/>
  <c r="DA300" i="1"/>
  <c r="DA308" i="1" s="1"/>
  <c r="DA265" i="1"/>
  <c r="DA278" i="1" s="1"/>
  <c r="DA292" i="1" s="1"/>
  <c r="FM300" i="1"/>
  <c r="FM308" i="1" s="1"/>
  <c r="FM265" i="1"/>
  <c r="FM278" i="1" s="1"/>
  <c r="FM292" i="1" s="1"/>
  <c r="I301" i="1"/>
  <c r="I308" i="1" s="1"/>
  <c r="I269" i="1"/>
  <c r="BU301" i="1"/>
  <c r="BU308" i="1" s="1"/>
  <c r="BU269" i="1"/>
  <c r="BE265" i="1"/>
  <c r="BE278" i="1" s="1"/>
  <c r="BE292" i="1" s="1"/>
  <c r="CK265" i="1"/>
  <c r="CK278" i="1" s="1"/>
  <c r="CK292" i="1" s="1"/>
  <c r="AO269" i="1"/>
  <c r="EC269" i="1"/>
  <c r="EC301" i="1"/>
  <c r="AS269" i="1"/>
  <c r="CW269" i="1"/>
  <c r="DA269" i="1"/>
  <c r="FM269" i="1"/>
  <c r="EU212" i="1" l="1"/>
  <c r="FV135" i="1"/>
  <c r="FV137" i="1"/>
  <c r="FV170" i="1"/>
  <c r="BY170" i="1"/>
  <c r="BY137" i="1"/>
  <c r="BY135" i="1"/>
  <c r="P169" i="1"/>
  <c r="P186" i="1"/>
  <c r="P145" i="1"/>
  <c r="P104" i="1"/>
  <c r="P107" i="1"/>
  <c r="P101" i="1"/>
  <c r="P103" i="1" s="1"/>
  <c r="P97" i="1"/>
  <c r="P137" i="1"/>
  <c r="BN186" i="1"/>
  <c r="BN143" i="1"/>
  <c r="BN169" i="1"/>
  <c r="BN97" i="1"/>
  <c r="BN145" i="1"/>
  <c r="BN147" i="1" s="1"/>
  <c r="BN104" i="1"/>
  <c r="BN107" i="1"/>
  <c r="BN101" i="1"/>
  <c r="BN103" i="1" s="1"/>
  <c r="BN105" i="1" s="1"/>
  <c r="BN115" i="1" s="1"/>
  <c r="FM186" i="1"/>
  <c r="FM143" i="1"/>
  <c r="FM97" i="1"/>
  <c r="FM107" i="1"/>
  <c r="FM101" i="1"/>
  <c r="FM103" i="1" s="1"/>
  <c r="FM105" i="1" s="1"/>
  <c r="FM115" i="1" s="1"/>
  <c r="FM169" i="1"/>
  <c r="FM104" i="1"/>
  <c r="AW151" i="1"/>
  <c r="AW149" i="1"/>
  <c r="AW186" i="1"/>
  <c r="AW147" i="1"/>
  <c r="AW153" i="1"/>
  <c r="AW97" i="1"/>
  <c r="AW107" i="1"/>
  <c r="AW101" i="1"/>
  <c r="AW103" i="1" s="1"/>
  <c r="AW105" i="1" s="1"/>
  <c r="AW115" i="1" s="1"/>
  <c r="AW104" i="1"/>
  <c r="AW145" i="1"/>
  <c r="AW169" i="1"/>
  <c r="EE186" i="1"/>
  <c r="EE145" i="1"/>
  <c r="EE169" i="1"/>
  <c r="EE104" i="1"/>
  <c r="EE97" i="1"/>
  <c r="EE107" i="1"/>
  <c r="EE101" i="1"/>
  <c r="EE103" i="1" s="1"/>
  <c r="BC196" i="1"/>
  <c r="BC204" i="1" s="1"/>
  <c r="ED186" i="1"/>
  <c r="ED169" i="1"/>
  <c r="ED101" i="1"/>
  <c r="ED103" i="1" s="1"/>
  <c r="ED143" i="1"/>
  <c r="ED97" i="1"/>
  <c r="ED107" i="1"/>
  <c r="ED104" i="1"/>
  <c r="DY186" i="1"/>
  <c r="DY169" i="1"/>
  <c r="DY151" i="1"/>
  <c r="DY149" i="1"/>
  <c r="DY147" i="1"/>
  <c r="DY153" i="1"/>
  <c r="DY97" i="1"/>
  <c r="DY107" i="1"/>
  <c r="DY101" i="1"/>
  <c r="DY103" i="1" s="1"/>
  <c r="DY105" i="1" s="1"/>
  <c r="DY115" i="1" s="1"/>
  <c r="DY145" i="1"/>
  <c r="DY104" i="1"/>
  <c r="DE170" i="1"/>
  <c r="DE137" i="1"/>
  <c r="DE135" i="1"/>
  <c r="FN135" i="1"/>
  <c r="FN139" i="1" s="1"/>
  <c r="FN141" i="1" s="1"/>
  <c r="FN170" i="1"/>
  <c r="FN137" i="1"/>
  <c r="L139" i="1"/>
  <c r="L141" i="1" s="1"/>
  <c r="DM193" i="1"/>
  <c r="DM196" i="1" s="1"/>
  <c r="DM204" i="1" s="1"/>
  <c r="DM96" i="1"/>
  <c r="DM119" i="1"/>
  <c r="BU139" i="1"/>
  <c r="BU141" i="1" s="1"/>
  <c r="CI186" i="1"/>
  <c r="CI145" i="1"/>
  <c r="CI143" i="1"/>
  <c r="CI147" i="1"/>
  <c r="CI104" i="1"/>
  <c r="CI97" i="1"/>
  <c r="CI107" i="1"/>
  <c r="CI101" i="1"/>
  <c r="CI103" i="1" s="1"/>
  <c r="CI169" i="1"/>
  <c r="CI137" i="1"/>
  <c r="CI139" i="1" s="1"/>
  <c r="CI141" i="1" s="1"/>
  <c r="K169" i="1"/>
  <c r="K186" i="1"/>
  <c r="K145" i="1"/>
  <c r="K107" i="1"/>
  <c r="K101" i="1"/>
  <c r="K103" i="1" s="1"/>
  <c r="K105" i="1" s="1"/>
  <c r="K115" i="1" s="1"/>
  <c r="K104" i="1"/>
  <c r="K97" i="1"/>
  <c r="CS169" i="1"/>
  <c r="CS151" i="1"/>
  <c r="CS149" i="1"/>
  <c r="CS147" i="1"/>
  <c r="CS153" i="1"/>
  <c r="CS97" i="1"/>
  <c r="CS107" i="1"/>
  <c r="CS101" i="1"/>
  <c r="CS103" i="1" s="1"/>
  <c r="CS105" i="1" s="1"/>
  <c r="CS115" i="1" s="1"/>
  <c r="CS186" i="1"/>
  <c r="CS145" i="1"/>
  <c r="CS104" i="1"/>
  <c r="L186" i="1"/>
  <c r="L107" i="1"/>
  <c r="L101" i="1"/>
  <c r="L103" i="1" s="1"/>
  <c r="L169" i="1"/>
  <c r="L97" i="1"/>
  <c r="L145" i="1"/>
  <c r="L147" i="1" s="1"/>
  <c r="L143" i="1"/>
  <c r="L104" i="1"/>
  <c r="DK169" i="1"/>
  <c r="DK186" i="1"/>
  <c r="DK145" i="1"/>
  <c r="DK107" i="1"/>
  <c r="DK101" i="1"/>
  <c r="DK103" i="1" s="1"/>
  <c r="DK104" i="1"/>
  <c r="DK97" i="1"/>
  <c r="DK135" i="1"/>
  <c r="DK137" i="1"/>
  <c r="FR169" i="1"/>
  <c r="FR147" i="1"/>
  <c r="FR153" i="1"/>
  <c r="FR186" i="1"/>
  <c r="FR149" i="1"/>
  <c r="FR145" i="1"/>
  <c r="FR151" i="1"/>
  <c r="FR97" i="1"/>
  <c r="FR107" i="1"/>
  <c r="FR104" i="1"/>
  <c r="FR101" i="1"/>
  <c r="FR103" i="1" s="1"/>
  <c r="AT169" i="1"/>
  <c r="AT97" i="1"/>
  <c r="AT107" i="1"/>
  <c r="AT143" i="1"/>
  <c r="AT104" i="1"/>
  <c r="AT101" i="1"/>
  <c r="AT103" i="1" s="1"/>
  <c r="AT105" i="1" s="1"/>
  <c r="AT115" i="1" s="1"/>
  <c r="AT186" i="1"/>
  <c r="EJ186" i="1"/>
  <c r="EJ169" i="1"/>
  <c r="EJ107" i="1"/>
  <c r="EJ101" i="1"/>
  <c r="EJ103" i="1" s="1"/>
  <c r="EJ97" i="1"/>
  <c r="EJ145" i="1"/>
  <c r="EJ143" i="1"/>
  <c r="EJ147" i="1" s="1"/>
  <c r="EJ104" i="1"/>
  <c r="EJ135" i="1"/>
  <c r="EJ139" i="1" s="1"/>
  <c r="EJ141" i="1" s="1"/>
  <c r="CI166" i="1"/>
  <c r="CI202" i="1" s="1"/>
  <c r="CW137" i="1"/>
  <c r="CW170" i="1"/>
  <c r="CW135" i="1"/>
  <c r="AX135" i="1"/>
  <c r="AX137" i="1"/>
  <c r="AX170" i="1"/>
  <c r="BX139" i="1"/>
  <c r="BX141" i="1" s="1"/>
  <c r="DA166" i="1"/>
  <c r="DA202" i="1" s="1"/>
  <c r="CG193" i="1"/>
  <c r="CG196" i="1" s="1"/>
  <c r="CG204" i="1" s="1"/>
  <c r="CG96" i="1"/>
  <c r="CG119" i="1"/>
  <c r="P135" i="1"/>
  <c r="AC169" i="1"/>
  <c r="AC143" i="1"/>
  <c r="AC104" i="1"/>
  <c r="AC97" i="1"/>
  <c r="AC107" i="1"/>
  <c r="AC101" i="1"/>
  <c r="AC103" i="1" s="1"/>
  <c r="AC105" i="1" s="1"/>
  <c r="AC115" i="1" s="1"/>
  <c r="AC186" i="1"/>
  <c r="L196" i="1"/>
  <c r="L204" i="1" s="1"/>
  <c r="DZ196" i="1"/>
  <c r="DZ204" i="1" s="1"/>
  <c r="DV169" i="1"/>
  <c r="DV186" i="1"/>
  <c r="DV145" i="1"/>
  <c r="DV135" i="1"/>
  <c r="DV139" i="1" s="1"/>
  <c r="DV141" i="1" s="1"/>
  <c r="DV97" i="1"/>
  <c r="DV107" i="1"/>
  <c r="DV104" i="1"/>
  <c r="DV101" i="1"/>
  <c r="DV103" i="1" s="1"/>
  <c r="DV105" i="1" s="1"/>
  <c r="DV115" i="1" s="1"/>
  <c r="EK186" i="1"/>
  <c r="EK143" i="1"/>
  <c r="EK169" i="1"/>
  <c r="EK104" i="1"/>
  <c r="EK97" i="1"/>
  <c r="EK107" i="1"/>
  <c r="EK101" i="1"/>
  <c r="EK103" i="1" s="1"/>
  <c r="EK105" i="1" s="1"/>
  <c r="EK115" i="1" s="1"/>
  <c r="EJ196" i="1"/>
  <c r="EJ204" i="1" s="1"/>
  <c r="AB186" i="1"/>
  <c r="AB107" i="1"/>
  <c r="AB101" i="1"/>
  <c r="AB103" i="1" s="1"/>
  <c r="AB143" i="1"/>
  <c r="AB169" i="1"/>
  <c r="AB97" i="1"/>
  <c r="AB104" i="1"/>
  <c r="DS169" i="1"/>
  <c r="DS145" i="1"/>
  <c r="DS143" i="1"/>
  <c r="DS107" i="1"/>
  <c r="DS101" i="1"/>
  <c r="DS103" i="1" s="1"/>
  <c r="DS186" i="1"/>
  <c r="DS104" i="1"/>
  <c r="DS97" i="1"/>
  <c r="DS135" i="1"/>
  <c r="DS139" i="1" s="1"/>
  <c r="DS141" i="1" s="1"/>
  <c r="C83" i="1"/>
  <c r="FZ78" i="1"/>
  <c r="CL186" i="1"/>
  <c r="CL143" i="1"/>
  <c r="CL169" i="1"/>
  <c r="CL97" i="1"/>
  <c r="CL107" i="1"/>
  <c r="CL104" i="1"/>
  <c r="CL101" i="1"/>
  <c r="CL103" i="1" s="1"/>
  <c r="AP186" i="1"/>
  <c r="AP143" i="1"/>
  <c r="AP147" i="1" s="1"/>
  <c r="AP169" i="1"/>
  <c r="AP97" i="1"/>
  <c r="AP145" i="1"/>
  <c r="AP107" i="1"/>
  <c r="AP104" i="1"/>
  <c r="AP101" i="1"/>
  <c r="AP103" i="1" s="1"/>
  <c r="FU169" i="1"/>
  <c r="FU143" i="1"/>
  <c r="FU186" i="1"/>
  <c r="FU147" i="1"/>
  <c r="FU97" i="1"/>
  <c r="FU107" i="1"/>
  <c r="FU101" i="1"/>
  <c r="FU103" i="1" s="1"/>
  <c r="FU104" i="1"/>
  <c r="FU145" i="1"/>
  <c r="DA151" i="1"/>
  <c r="DA149" i="1"/>
  <c r="DA147" i="1"/>
  <c r="DA145" i="1"/>
  <c r="DA97" i="1"/>
  <c r="DA107" i="1"/>
  <c r="DA101" i="1"/>
  <c r="DA103" i="1" s="1"/>
  <c r="DA186" i="1"/>
  <c r="DA169" i="1"/>
  <c r="DA153" i="1"/>
  <c r="DA104" i="1"/>
  <c r="CA308" i="1"/>
  <c r="C293" i="1"/>
  <c r="FZ293" i="1" s="1"/>
  <c r="FZ279" i="1"/>
  <c r="BP308" i="1"/>
  <c r="T308" i="1"/>
  <c r="FN308" i="1"/>
  <c r="DB308" i="1"/>
  <c r="J308" i="1"/>
  <c r="CZ308" i="1"/>
  <c r="AN308" i="1"/>
  <c r="AQ308" i="1"/>
  <c r="K308" i="1"/>
  <c r="CA166" i="1"/>
  <c r="CA202" i="1" s="1"/>
  <c r="O166" i="1"/>
  <c r="O202" i="1" s="1"/>
  <c r="CO170" i="1"/>
  <c r="CO137" i="1"/>
  <c r="CO135" i="1"/>
  <c r="CO139" i="1" s="1"/>
  <c r="CO141" i="1" s="1"/>
  <c r="AP135" i="1"/>
  <c r="AP139" i="1" s="1"/>
  <c r="AP141" i="1" s="1"/>
  <c r="AP170" i="1"/>
  <c r="AP137" i="1"/>
  <c r="DB135" i="1"/>
  <c r="DB170" i="1"/>
  <c r="DB137" i="1"/>
  <c r="DQ170" i="1"/>
  <c r="DQ135" i="1"/>
  <c r="DQ139" i="1" s="1"/>
  <c r="DQ141" i="1" s="1"/>
  <c r="DQ137" i="1"/>
  <c r="FC193" i="1"/>
  <c r="FC196" i="1" s="1"/>
  <c r="FC204" i="1" s="1"/>
  <c r="FC119" i="1"/>
  <c r="FC96" i="1"/>
  <c r="EN169" i="1"/>
  <c r="EN186" i="1"/>
  <c r="EN145" i="1"/>
  <c r="EN104" i="1"/>
  <c r="EN147" i="1"/>
  <c r="EN143" i="1"/>
  <c r="EN107" i="1"/>
  <c r="EN101" i="1"/>
  <c r="EN103" i="1" s="1"/>
  <c r="EN105" i="1" s="1"/>
  <c r="EN115" i="1" s="1"/>
  <c r="EN97" i="1"/>
  <c r="EN137" i="1"/>
  <c r="EN135" i="1"/>
  <c r="EN139" i="1" s="1"/>
  <c r="EN141" i="1" s="1"/>
  <c r="CB169" i="1"/>
  <c r="CB104" i="1"/>
  <c r="CB143" i="1"/>
  <c r="CB107" i="1"/>
  <c r="CB186" i="1"/>
  <c r="CB101" i="1"/>
  <c r="CB103" i="1" s="1"/>
  <c r="CB105" i="1" s="1"/>
  <c r="CB115" i="1" s="1"/>
  <c r="CB97" i="1"/>
  <c r="H169" i="1"/>
  <c r="H104" i="1"/>
  <c r="H143" i="1"/>
  <c r="H186" i="1"/>
  <c r="H101" i="1"/>
  <c r="H103" i="1" s="1"/>
  <c r="H107" i="1"/>
  <c r="H97" i="1"/>
  <c r="CI196" i="1"/>
  <c r="CI204" i="1" s="1"/>
  <c r="BP196" i="1"/>
  <c r="BP204" i="1" s="1"/>
  <c r="T186" i="1"/>
  <c r="T149" i="1"/>
  <c r="T169" i="1"/>
  <c r="T107" i="1"/>
  <c r="T101" i="1"/>
  <c r="T103" i="1" s="1"/>
  <c r="T105" i="1" s="1"/>
  <c r="T115" i="1" s="1"/>
  <c r="T147" i="1"/>
  <c r="T151" i="1"/>
  <c r="T104" i="1"/>
  <c r="T153" i="1"/>
  <c r="T145" i="1"/>
  <c r="T97" i="1"/>
  <c r="BX196" i="1"/>
  <c r="BX204" i="1" s="1"/>
  <c r="BG169" i="1"/>
  <c r="BG145" i="1"/>
  <c r="BG143" i="1"/>
  <c r="BG147" i="1" s="1"/>
  <c r="BG107" i="1"/>
  <c r="BG101" i="1"/>
  <c r="BG103" i="1" s="1"/>
  <c r="BG105" i="1" s="1"/>
  <c r="BG115" i="1" s="1"/>
  <c r="BG186" i="1"/>
  <c r="BG104" i="1"/>
  <c r="BG97" i="1"/>
  <c r="BG137" i="1"/>
  <c r="BG135" i="1"/>
  <c r="K196" i="1"/>
  <c r="K204" i="1" s="1"/>
  <c r="FZ269" i="1"/>
  <c r="FZ164" i="1"/>
  <c r="FZ166" i="1" s="1"/>
  <c r="GB166" i="1" s="1"/>
  <c r="EV169" i="1"/>
  <c r="EV145" i="1"/>
  <c r="EV186" i="1"/>
  <c r="EV104" i="1"/>
  <c r="EV101" i="1"/>
  <c r="EV103" i="1" s="1"/>
  <c r="EV97" i="1"/>
  <c r="EV107" i="1"/>
  <c r="EV135" i="1"/>
  <c r="EV139" i="1" s="1"/>
  <c r="EV141" i="1" s="1"/>
  <c r="CJ169" i="1"/>
  <c r="CJ145" i="1"/>
  <c r="CJ186" i="1"/>
  <c r="CJ104" i="1"/>
  <c r="CJ143" i="1"/>
  <c r="CJ147" i="1"/>
  <c r="CJ101" i="1"/>
  <c r="CJ103" i="1" s="1"/>
  <c r="CJ107" i="1"/>
  <c r="CJ97" i="1"/>
  <c r="CJ135" i="1"/>
  <c r="CJ139" i="1" s="1"/>
  <c r="CJ141" i="1" s="1"/>
  <c r="DJ186" i="1"/>
  <c r="DJ169" i="1"/>
  <c r="DJ143" i="1"/>
  <c r="DJ97" i="1"/>
  <c r="DJ145" i="1"/>
  <c r="DJ147" i="1" s="1"/>
  <c r="DJ104" i="1"/>
  <c r="DJ107" i="1"/>
  <c r="DJ101" i="1"/>
  <c r="DJ103" i="1" s="1"/>
  <c r="DJ135" i="1"/>
  <c r="DJ137" i="1"/>
  <c r="J186" i="1"/>
  <c r="J143" i="1"/>
  <c r="J147" i="1" s="1"/>
  <c r="J97" i="1"/>
  <c r="J145" i="1"/>
  <c r="J169" i="1"/>
  <c r="J107" i="1"/>
  <c r="J104" i="1"/>
  <c r="J101" i="1"/>
  <c r="J103" i="1" s="1"/>
  <c r="J135" i="1"/>
  <c r="J139" i="1" s="1"/>
  <c r="J141" i="1" s="1"/>
  <c r="J137" i="1"/>
  <c r="CK186" i="1"/>
  <c r="CK143" i="1"/>
  <c r="CK169" i="1"/>
  <c r="CK97" i="1"/>
  <c r="CK107" i="1"/>
  <c r="CK101" i="1"/>
  <c r="CK103" i="1" s="1"/>
  <c r="CK104" i="1"/>
  <c r="BE186" i="1"/>
  <c r="BE143" i="1"/>
  <c r="BE97" i="1"/>
  <c r="BE169" i="1"/>
  <c r="BE107" i="1"/>
  <c r="BE101" i="1"/>
  <c r="BE103" i="1" s="1"/>
  <c r="BE104" i="1"/>
  <c r="EL308" i="1"/>
  <c r="X212" i="1"/>
  <c r="DM170" i="1"/>
  <c r="DW193" i="1"/>
  <c r="DW196" i="1" s="1"/>
  <c r="DW204" i="1" s="1"/>
  <c r="DW119" i="1"/>
  <c r="DW96" i="1"/>
  <c r="BY186" i="1"/>
  <c r="BY145" i="1"/>
  <c r="BY169" i="1"/>
  <c r="BY143" i="1"/>
  <c r="BY147" i="1" s="1"/>
  <c r="BY104" i="1"/>
  <c r="BY97" i="1"/>
  <c r="BY107" i="1"/>
  <c r="BY101" i="1"/>
  <c r="BY103" i="1" s="1"/>
  <c r="EX186" i="1"/>
  <c r="EX169" i="1"/>
  <c r="EX97" i="1"/>
  <c r="EX107" i="1"/>
  <c r="EX104" i="1"/>
  <c r="EX101" i="1"/>
  <c r="EX103" i="1" s="1"/>
  <c r="EX145" i="1"/>
  <c r="I170" i="1"/>
  <c r="I135" i="1"/>
  <c r="I139" i="1" s="1"/>
  <c r="I141" i="1" s="1"/>
  <c r="I137" i="1"/>
  <c r="DZ186" i="1"/>
  <c r="DZ169" i="1"/>
  <c r="DZ143" i="1"/>
  <c r="DZ97" i="1"/>
  <c r="DZ104" i="1"/>
  <c r="DZ107" i="1"/>
  <c r="DZ101" i="1"/>
  <c r="DZ103" i="1" s="1"/>
  <c r="DZ105" i="1" s="1"/>
  <c r="DZ115" i="1" s="1"/>
  <c r="BB169" i="1"/>
  <c r="BB143" i="1"/>
  <c r="BB101" i="1"/>
  <c r="BB103" i="1" s="1"/>
  <c r="BB105" i="1" s="1"/>
  <c r="BB115" i="1" s="1"/>
  <c r="BB186" i="1"/>
  <c r="BB97" i="1"/>
  <c r="BB107" i="1"/>
  <c r="BB104" i="1"/>
  <c r="FK186" i="1"/>
  <c r="FK145" i="1"/>
  <c r="FK147" i="1" s="1"/>
  <c r="FK143" i="1"/>
  <c r="FK169" i="1"/>
  <c r="FK104" i="1"/>
  <c r="FK97" i="1"/>
  <c r="FK107" i="1"/>
  <c r="FK101" i="1"/>
  <c r="FK103" i="1" s="1"/>
  <c r="FK105" i="1" s="1"/>
  <c r="FK115" i="1" s="1"/>
  <c r="EP186" i="1"/>
  <c r="EP169" i="1"/>
  <c r="EP151" i="1"/>
  <c r="EP97" i="1"/>
  <c r="EP149" i="1"/>
  <c r="EP145" i="1"/>
  <c r="EP147" i="1"/>
  <c r="EP104" i="1"/>
  <c r="EP101" i="1"/>
  <c r="EP103" i="1" s="1"/>
  <c r="EP105" i="1" s="1"/>
  <c r="EP115" i="1" s="1"/>
  <c r="EP153" i="1"/>
  <c r="EP107" i="1"/>
  <c r="BF186" i="1"/>
  <c r="BF143" i="1"/>
  <c r="BF169" i="1"/>
  <c r="BF97" i="1"/>
  <c r="BF107" i="1"/>
  <c r="BF104" i="1"/>
  <c r="BF101" i="1"/>
  <c r="BF103" i="1" s="1"/>
  <c r="BF105" i="1" s="1"/>
  <c r="BF115" i="1" s="1"/>
  <c r="H308" i="1"/>
  <c r="W166" i="1"/>
  <c r="W202" i="1" s="1"/>
  <c r="CC139" i="1"/>
  <c r="CC141" i="1" s="1"/>
  <c r="AS193" i="1"/>
  <c r="AS196" i="1" s="1"/>
  <c r="AS204" i="1" s="1"/>
  <c r="AS96" i="1"/>
  <c r="AS119" i="1"/>
  <c r="Y166" i="1"/>
  <c r="Y202" i="1" s="1"/>
  <c r="F170" i="1"/>
  <c r="F137" i="1"/>
  <c r="F135" i="1"/>
  <c r="EP135" i="1"/>
  <c r="EP137" i="1"/>
  <c r="EP170" i="1"/>
  <c r="DY170" i="1"/>
  <c r="DY135" i="1"/>
  <c r="DY137" i="1"/>
  <c r="FU170" i="1"/>
  <c r="FU135" i="1"/>
  <c r="FU137" i="1"/>
  <c r="BR170" i="1"/>
  <c r="BR137" i="1"/>
  <c r="BR135" i="1"/>
  <c r="CQ193" i="1"/>
  <c r="CQ196" i="1" s="1"/>
  <c r="CQ204" i="1" s="1"/>
  <c r="CQ119" i="1"/>
  <c r="CQ96" i="1"/>
  <c r="CK170" i="1"/>
  <c r="CK135" i="1"/>
  <c r="CK139" i="1" s="1"/>
  <c r="CK141" i="1" s="1"/>
  <c r="CK137" i="1"/>
  <c r="AN139" i="1"/>
  <c r="AN141" i="1" s="1"/>
  <c r="CW145" i="1"/>
  <c r="CW186" i="1"/>
  <c r="CW104" i="1"/>
  <c r="CW169" i="1"/>
  <c r="CW97" i="1"/>
  <c r="CW101" i="1"/>
  <c r="CW103" i="1" s="1"/>
  <c r="CW105" i="1" s="1"/>
  <c r="CW115" i="1" s="1"/>
  <c r="CW107" i="1"/>
  <c r="DP169" i="1"/>
  <c r="DP153" i="1"/>
  <c r="DP145" i="1"/>
  <c r="DP104" i="1"/>
  <c r="DP151" i="1"/>
  <c r="DP147" i="1"/>
  <c r="DP101" i="1"/>
  <c r="DP103" i="1" s="1"/>
  <c r="DP105" i="1" s="1"/>
  <c r="DP115" i="1" s="1"/>
  <c r="DP149" i="1"/>
  <c r="DP186" i="1"/>
  <c r="DP97" i="1"/>
  <c r="DP107" i="1"/>
  <c r="BD169" i="1"/>
  <c r="BD186" i="1"/>
  <c r="BD104" i="1"/>
  <c r="BD143" i="1"/>
  <c r="BD101" i="1"/>
  <c r="BD103" i="1" s="1"/>
  <c r="BD105" i="1" s="1"/>
  <c r="BD115" i="1" s="1"/>
  <c r="BD97" i="1"/>
  <c r="BD107" i="1"/>
  <c r="C278" i="1"/>
  <c r="FZ265" i="1"/>
  <c r="M170" i="1"/>
  <c r="M137" i="1"/>
  <c r="M135" i="1"/>
  <c r="CY137" i="1"/>
  <c r="CY135" i="1"/>
  <c r="CY170" i="1"/>
  <c r="FS193" i="1"/>
  <c r="FS196" i="1" s="1"/>
  <c r="FS204" i="1" s="1"/>
  <c r="FS119" i="1"/>
  <c r="FS96" i="1"/>
  <c r="AU170" i="1"/>
  <c r="AU137" i="1"/>
  <c r="AU135" i="1"/>
  <c r="AU139" i="1" s="1"/>
  <c r="AU141" i="1" s="1"/>
  <c r="FN186" i="1"/>
  <c r="FN169" i="1"/>
  <c r="FN143" i="1"/>
  <c r="FN147" i="1" s="1"/>
  <c r="FN97" i="1"/>
  <c r="FN145" i="1"/>
  <c r="FN107" i="1"/>
  <c r="FN104" i="1"/>
  <c r="FN101" i="1"/>
  <c r="FN103" i="1" s="1"/>
  <c r="FN105" i="1" s="1"/>
  <c r="FN115" i="1" s="1"/>
  <c r="CD186" i="1"/>
  <c r="CD151" i="1"/>
  <c r="CD97" i="1"/>
  <c r="CD149" i="1"/>
  <c r="CD169" i="1"/>
  <c r="CD145" i="1"/>
  <c r="CD147" i="1"/>
  <c r="CD104" i="1"/>
  <c r="CD101" i="1"/>
  <c r="CD103" i="1" s="1"/>
  <c r="CD105" i="1" s="1"/>
  <c r="CD115" i="1" s="1"/>
  <c r="CD107" i="1"/>
  <c r="CD153" i="1"/>
  <c r="V186" i="1"/>
  <c r="V169" i="1"/>
  <c r="V145" i="1"/>
  <c r="V101" i="1"/>
  <c r="V103" i="1" s="1"/>
  <c r="V104" i="1"/>
  <c r="V97" i="1"/>
  <c r="V107" i="1"/>
  <c r="S169" i="1"/>
  <c r="S186" i="1"/>
  <c r="S147" i="1"/>
  <c r="S145" i="1"/>
  <c r="S107" i="1"/>
  <c r="S101" i="1"/>
  <c r="S103" i="1" s="1"/>
  <c r="S104" i="1"/>
  <c r="S143" i="1"/>
  <c r="S97" i="1"/>
  <c r="S137" i="1"/>
  <c r="FC170" i="1"/>
  <c r="FC137" i="1"/>
  <c r="FC135" i="1"/>
  <c r="R135" i="1"/>
  <c r="R139" i="1" s="1"/>
  <c r="R141" i="1" s="1"/>
  <c r="R137" i="1"/>
  <c r="R170" i="1"/>
  <c r="EE137" i="1"/>
  <c r="EE135" i="1"/>
  <c r="EE139" i="1" s="1"/>
  <c r="EE141" i="1" s="1"/>
  <c r="EE170" i="1"/>
  <c r="EY139" i="1"/>
  <c r="EY141" i="1" s="1"/>
  <c r="DI170" i="1"/>
  <c r="DI135" i="1"/>
  <c r="DI139" i="1" s="1"/>
  <c r="DI141" i="1" s="1"/>
  <c r="DI137" i="1"/>
  <c r="CA186" i="1"/>
  <c r="CA145" i="1"/>
  <c r="CA104" i="1"/>
  <c r="CA97" i="1"/>
  <c r="CA107" i="1"/>
  <c r="CA101" i="1"/>
  <c r="CA103" i="1" s="1"/>
  <c r="CA169" i="1"/>
  <c r="CA135" i="1"/>
  <c r="CA139" i="1" s="1"/>
  <c r="CA141" i="1" s="1"/>
  <c r="AR186" i="1"/>
  <c r="AR107" i="1"/>
  <c r="AR101" i="1"/>
  <c r="AR103" i="1" s="1"/>
  <c r="AR97" i="1"/>
  <c r="AR143" i="1"/>
  <c r="AR104" i="1"/>
  <c r="AR169" i="1"/>
  <c r="EI169" i="1"/>
  <c r="EI186" i="1"/>
  <c r="EI143" i="1"/>
  <c r="EI107" i="1"/>
  <c r="EI101" i="1"/>
  <c r="EI103" i="1" s="1"/>
  <c r="EI104" i="1"/>
  <c r="EI97" i="1"/>
  <c r="BJ169" i="1"/>
  <c r="BJ186" i="1"/>
  <c r="BJ97" i="1"/>
  <c r="BJ107" i="1"/>
  <c r="BJ143" i="1"/>
  <c r="BJ104" i="1"/>
  <c r="BJ101" i="1"/>
  <c r="BJ103" i="1" s="1"/>
  <c r="BJ105" i="1" s="1"/>
  <c r="BJ115" i="1" s="1"/>
  <c r="FQ186" i="1"/>
  <c r="FQ147" i="1"/>
  <c r="FQ145" i="1"/>
  <c r="FQ143" i="1"/>
  <c r="FQ169" i="1"/>
  <c r="FQ104" i="1"/>
  <c r="FQ97" i="1"/>
  <c r="FQ107" i="1"/>
  <c r="FQ101" i="1"/>
  <c r="FQ103" i="1" s="1"/>
  <c r="FQ137" i="1"/>
  <c r="FQ139" i="1" s="1"/>
  <c r="FQ141" i="1" s="1"/>
  <c r="AA186" i="1"/>
  <c r="AA169" i="1"/>
  <c r="AA143" i="1"/>
  <c r="AA107" i="1"/>
  <c r="AA101" i="1"/>
  <c r="AA103" i="1" s="1"/>
  <c r="AA105" i="1" s="1"/>
  <c r="AA115" i="1" s="1"/>
  <c r="AA104" i="1"/>
  <c r="AA97" i="1"/>
  <c r="DB186" i="1"/>
  <c r="DB169" i="1"/>
  <c r="DB151" i="1"/>
  <c r="DB97" i="1"/>
  <c r="DB153" i="1"/>
  <c r="DB149" i="1"/>
  <c r="DB145" i="1"/>
  <c r="DB147" i="1"/>
  <c r="DB107" i="1"/>
  <c r="DB104" i="1"/>
  <c r="DB101" i="1"/>
  <c r="DB103" i="1" s="1"/>
  <c r="DB105" i="1" s="1"/>
  <c r="DB115" i="1" s="1"/>
  <c r="Z186" i="1"/>
  <c r="Z169" i="1"/>
  <c r="Z97" i="1"/>
  <c r="Z107" i="1"/>
  <c r="Z104" i="1"/>
  <c r="Z101" i="1"/>
  <c r="Z103" i="1" s="1"/>
  <c r="Z145" i="1"/>
  <c r="AL186" i="1"/>
  <c r="AL169" i="1"/>
  <c r="AL145" i="1"/>
  <c r="AL101" i="1"/>
  <c r="AL103" i="1" s="1"/>
  <c r="AL107" i="1"/>
  <c r="AL104" i="1"/>
  <c r="AL97" i="1"/>
  <c r="AL137" i="1"/>
  <c r="AL139" i="1" s="1"/>
  <c r="AL141" i="1" s="1"/>
  <c r="EW196" i="1"/>
  <c r="EW204" i="1" s="1"/>
  <c r="CC151" i="1"/>
  <c r="CC186" i="1"/>
  <c r="CC169" i="1"/>
  <c r="CC149" i="1"/>
  <c r="CC147" i="1"/>
  <c r="CC153" i="1"/>
  <c r="CC97" i="1"/>
  <c r="CC107" i="1"/>
  <c r="CC101" i="1"/>
  <c r="CC103" i="1" s="1"/>
  <c r="CC105" i="1" s="1"/>
  <c r="CC115" i="1" s="1"/>
  <c r="CC104" i="1"/>
  <c r="CC145" i="1"/>
  <c r="I186" i="1"/>
  <c r="I169" i="1"/>
  <c r="I143" i="1"/>
  <c r="I147" i="1" s="1"/>
  <c r="I145" i="1"/>
  <c r="I97" i="1"/>
  <c r="I107" i="1"/>
  <c r="I101" i="1"/>
  <c r="I103" i="1" s="1"/>
  <c r="I104" i="1"/>
  <c r="CF308" i="1"/>
  <c r="AZ308" i="1"/>
  <c r="CL308" i="1"/>
  <c r="EF308" i="1"/>
  <c r="AU166" i="1"/>
  <c r="AU202" i="1" s="1"/>
  <c r="EU137" i="1"/>
  <c r="EU135" i="1"/>
  <c r="EU170" i="1"/>
  <c r="EU173" i="1" s="1"/>
  <c r="EU145" i="1"/>
  <c r="EU147" i="1" s="1"/>
  <c r="EC137" i="1"/>
  <c r="EC170" i="1"/>
  <c r="EC135" i="1"/>
  <c r="CS170" i="1"/>
  <c r="CS135" i="1"/>
  <c r="CS137" i="1"/>
  <c r="CG137" i="1"/>
  <c r="CG170" i="1"/>
  <c r="CG135" i="1"/>
  <c r="CG139" i="1" s="1"/>
  <c r="CG141" i="1" s="1"/>
  <c r="DW170" i="1"/>
  <c r="DW137" i="1"/>
  <c r="DW135" i="1"/>
  <c r="DW139" i="1" s="1"/>
  <c r="DW141" i="1" s="1"/>
  <c r="FZ129" i="1"/>
  <c r="BN135" i="1"/>
  <c r="BN170" i="1"/>
  <c r="BN137" i="1"/>
  <c r="DI166" i="1"/>
  <c r="DI202" i="1" s="1"/>
  <c r="DH139" i="1"/>
  <c r="DH141" i="1" s="1"/>
  <c r="AY139" i="1"/>
  <c r="AY141" i="1" s="1"/>
  <c r="S135" i="1"/>
  <c r="S139" i="1" s="1"/>
  <c r="S141" i="1" s="1"/>
  <c r="FK308" i="1"/>
  <c r="DV308" i="1"/>
  <c r="FH308" i="1"/>
  <c r="FF308" i="1"/>
  <c r="DZ308" i="1"/>
  <c r="CT308" i="1"/>
  <c r="P308" i="1"/>
  <c r="BK166" i="1"/>
  <c r="BK202" i="1" s="1"/>
  <c r="FS170" i="1"/>
  <c r="FS137" i="1"/>
  <c r="FS135" i="1"/>
  <c r="AH135" i="1"/>
  <c r="AH170" i="1"/>
  <c r="AH137" i="1"/>
  <c r="DE166" i="1"/>
  <c r="DE202" i="1" s="1"/>
  <c r="CT135" i="1"/>
  <c r="CT139" i="1" s="1"/>
  <c r="CT141" i="1" s="1"/>
  <c r="CT170" i="1"/>
  <c r="CT137" i="1"/>
  <c r="BD166" i="1"/>
  <c r="BD202" i="1" s="1"/>
  <c r="FF135" i="1"/>
  <c r="FF170" i="1"/>
  <c r="FF137" i="1"/>
  <c r="EH139" i="1"/>
  <c r="EH141" i="1" s="1"/>
  <c r="EO170" i="1"/>
  <c r="EO135" i="1"/>
  <c r="EO137" i="1"/>
  <c r="DO137" i="1"/>
  <c r="DO135" i="1"/>
  <c r="DO139" i="1" s="1"/>
  <c r="DO141" i="1" s="1"/>
  <c r="DO170" i="1"/>
  <c r="AS130" i="1"/>
  <c r="AS132" i="1" s="1"/>
  <c r="Q130" i="1"/>
  <c r="Q132" i="1" s="1"/>
  <c r="AG139" i="1"/>
  <c r="AG141" i="1" s="1"/>
  <c r="AI166" i="1"/>
  <c r="AI202" i="1" s="1"/>
  <c r="DQ166" i="1"/>
  <c r="DQ202" i="1" s="1"/>
  <c r="AO166" i="1"/>
  <c r="AO202" i="1" s="1"/>
  <c r="BC137" i="1"/>
  <c r="BC135" i="1"/>
  <c r="BC170" i="1"/>
  <c r="FD139" i="1"/>
  <c r="FD141" i="1" s="1"/>
  <c r="EZ139" i="1"/>
  <c r="EZ141" i="1" s="1"/>
  <c r="EB186" i="1"/>
  <c r="EB107" i="1"/>
  <c r="EB101" i="1"/>
  <c r="EB103" i="1" s="1"/>
  <c r="EB105" i="1" s="1"/>
  <c r="EB115" i="1" s="1"/>
  <c r="EB143" i="1"/>
  <c r="EB145" i="1"/>
  <c r="EB104" i="1"/>
  <c r="EB169" i="1"/>
  <c r="EB97" i="1"/>
  <c r="CF186" i="1"/>
  <c r="CF149" i="1"/>
  <c r="CF169" i="1"/>
  <c r="CF107" i="1"/>
  <c r="CF101" i="1"/>
  <c r="CF103" i="1" s="1"/>
  <c r="CF105" i="1" s="1"/>
  <c r="CF115" i="1" s="1"/>
  <c r="CF147" i="1"/>
  <c r="CF151" i="1"/>
  <c r="CF104" i="1"/>
  <c r="CF153" i="1"/>
  <c r="CF145" i="1"/>
  <c r="CF97" i="1"/>
  <c r="DC169" i="1"/>
  <c r="DC149" i="1"/>
  <c r="DC186" i="1"/>
  <c r="DC147" i="1"/>
  <c r="DC153" i="1"/>
  <c r="DC145" i="1"/>
  <c r="DC107" i="1"/>
  <c r="DC101" i="1"/>
  <c r="DC103" i="1" s="1"/>
  <c r="DC104" i="1"/>
  <c r="DC151" i="1"/>
  <c r="DC97" i="1"/>
  <c r="AI169" i="1"/>
  <c r="AI186" i="1"/>
  <c r="AI145" i="1"/>
  <c r="AI107" i="1"/>
  <c r="AI101" i="1"/>
  <c r="AI103" i="1" s="1"/>
  <c r="AI104" i="1"/>
  <c r="AI97" i="1"/>
  <c r="AI137" i="1"/>
  <c r="DO196" i="1"/>
  <c r="DO204" i="1" s="1"/>
  <c r="AH196" i="1"/>
  <c r="AH204" i="1" s="1"/>
  <c r="FJ196" i="1"/>
  <c r="FJ204" i="1" s="1"/>
  <c r="DQ186" i="1"/>
  <c r="DQ143" i="1"/>
  <c r="DQ169" i="1"/>
  <c r="DQ145" i="1"/>
  <c r="DQ97" i="1"/>
  <c r="DQ107" i="1"/>
  <c r="DQ101" i="1"/>
  <c r="DQ103" i="1" s="1"/>
  <c r="DQ105" i="1" s="1"/>
  <c r="DQ115" i="1" s="1"/>
  <c r="DQ104" i="1"/>
  <c r="AI135" i="1"/>
  <c r="ET186" i="1"/>
  <c r="ET169" i="1"/>
  <c r="ET145" i="1"/>
  <c r="ET101" i="1"/>
  <c r="ET103" i="1" s="1"/>
  <c r="ET105" i="1" s="1"/>
  <c r="ET115" i="1" s="1"/>
  <c r="ET104" i="1"/>
  <c r="ET97" i="1"/>
  <c r="ET107" i="1"/>
  <c r="ET137" i="1"/>
  <c r="ET135" i="1"/>
  <c r="BZ186" i="1"/>
  <c r="BZ169" i="1"/>
  <c r="BZ145" i="1"/>
  <c r="BZ97" i="1"/>
  <c r="BZ107" i="1"/>
  <c r="BZ104" i="1"/>
  <c r="BZ101" i="1"/>
  <c r="BZ103" i="1" s="1"/>
  <c r="BZ105" i="1" s="1"/>
  <c r="BZ115" i="1" s="1"/>
  <c r="BI186" i="1"/>
  <c r="BI145" i="1"/>
  <c r="BI104" i="1"/>
  <c r="BI97" i="1"/>
  <c r="BI107" i="1"/>
  <c r="BI101" i="1"/>
  <c r="BI103" i="1" s="1"/>
  <c r="BI169" i="1"/>
  <c r="AY169" i="1"/>
  <c r="AY186" i="1"/>
  <c r="AY145" i="1"/>
  <c r="AY107" i="1"/>
  <c r="AY101" i="1"/>
  <c r="AY103" i="1" s="1"/>
  <c r="AY105" i="1" s="1"/>
  <c r="AY115" i="1" s="1"/>
  <c r="AY104" i="1"/>
  <c r="AY143" i="1"/>
  <c r="AY147" i="1" s="1"/>
  <c r="AY97" i="1"/>
  <c r="FK196" i="1"/>
  <c r="FK204" i="1" s="1"/>
  <c r="FV196" i="1"/>
  <c r="FV204" i="1" s="1"/>
  <c r="CL196" i="1"/>
  <c r="CL204" i="1" s="1"/>
  <c r="BK308" i="1"/>
  <c r="DL308" i="1"/>
  <c r="D308" i="1"/>
  <c r="EX308" i="1"/>
  <c r="DR308" i="1"/>
  <c r="FD308" i="1"/>
  <c r="CB308" i="1"/>
  <c r="AV308" i="1"/>
  <c r="BG308" i="1"/>
  <c r="AA308" i="1"/>
  <c r="BC166" i="1"/>
  <c r="BC202" i="1" s="1"/>
  <c r="FK137" i="1"/>
  <c r="FK135" i="1"/>
  <c r="FK139" i="1" s="1"/>
  <c r="FK141" i="1" s="1"/>
  <c r="FK170" i="1"/>
  <c r="Z135" i="1"/>
  <c r="Z139" i="1" s="1"/>
  <c r="Z141" i="1" s="1"/>
  <c r="Z170" i="1"/>
  <c r="Z137" i="1"/>
  <c r="CL135" i="1"/>
  <c r="CL170" i="1"/>
  <c r="CL137" i="1"/>
  <c r="EX135" i="1"/>
  <c r="EX139" i="1" s="1"/>
  <c r="EX141" i="1" s="1"/>
  <c r="EX170" i="1"/>
  <c r="EX137" i="1"/>
  <c r="DA170" i="1"/>
  <c r="DA135" i="1"/>
  <c r="DA137" i="1"/>
  <c r="BS139" i="1"/>
  <c r="BS141" i="1" s="1"/>
  <c r="DG170" i="1"/>
  <c r="DG137" i="1"/>
  <c r="DG135" i="1"/>
  <c r="DG139" i="1" s="1"/>
  <c r="DG141" i="1" s="1"/>
  <c r="AM139" i="1"/>
  <c r="AM141" i="1" s="1"/>
  <c r="FI139" i="1"/>
  <c r="FI141" i="1" s="1"/>
  <c r="DX139" i="1"/>
  <c r="DX141" i="1" s="1"/>
  <c r="E130" i="1"/>
  <c r="FZ127" i="1"/>
  <c r="AV139" i="1"/>
  <c r="AV141" i="1" s="1"/>
  <c r="DG186" i="1"/>
  <c r="DG169" i="1"/>
  <c r="DG153" i="1"/>
  <c r="DG145" i="1"/>
  <c r="DG151" i="1"/>
  <c r="DG149" i="1"/>
  <c r="DG104" i="1"/>
  <c r="DG97" i="1"/>
  <c r="DG107" i="1"/>
  <c r="DG101" i="1"/>
  <c r="DG103" i="1" s="1"/>
  <c r="DG105" i="1" s="1"/>
  <c r="DG115" i="1" s="1"/>
  <c r="DG147" i="1"/>
  <c r="BQ143" i="1"/>
  <c r="BQ104" i="1"/>
  <c r="BQ97" i="1"/>
  <c r="BQ186" i="1"/>
  <c r="BQ169" i="1"/>
  <c r="BQ101" i="1"/>
  <c r="BQ103" i="1" s="1"/>
  <c r="BQ107" i="1"/>
  <c r="FT186" i="1"/>
  <c r="FT169" i="1"/>
  <c r="FT153" i="1"/>
  <c r="FT145" i="1"/>
  <c r="FT104" i="1"/>
  <c r="FT151" i="1"/>
  <c r="FT147" i="1"/>
  <c r="FT107" i="1"/>
  <c r="FT149" i="1"/>
  <c r="FT97" i="1"/>
  <c r="FT101" i="1"/>
  <c r="FT103" i="1" s="1"/>
  <c r="FT105" i="1" s="1"/>
  <c r="FT115" i="1" s="1"/>
  <c r="DH186" i="1"/>
  <c r="DH169" i="1"/>
  <c r="DH145" i="1"/>
  <c r="DH104" i="1"/>
  <c r="DH147" i="1"/>
  <c r="DH143" i="1"/>
  <c r="DH107" i="1"/>
  <c r="DH97" i="1"/>
  <c r="DH101" i="1"/>
  <c r="DH103" i="1" s="1"/>
  <c r="AV186" i="1"/>
  <c r="AV169" i="1"/>
  <c r="AV153" i="1"/>
  <c r="AV145" i="1"/>
  <c r="AV104" i="1"/>
  <c r="AV151" i="1"/>
  <c r="AV147" i="1"/>
  <c r="AV107" i="1"/>
  <c r="AV149" i="1"/>
  <c r="AV101" i="1"/>
  <c r="AV103" i="1" s="1"/>
  <c r="AV105" i="1" s="1"/>
  <c r="AV115" i="1" s="1"/>
  <c r="AV97" i="1"/>
  <c r="EB196" i="1"/>
  <c r="EB204" i="1" s="1"/>
  <c r="D186" i="1"/>
  <c r="D169" i="1"/>
  <c r="D107" i="1"/>
  <c r="D101" i="1"/>
  <c r="D103" i="1" s="1"/>
  <c r="D143" i="1"/>
  <c r="D104" i="1"/>
  <c r="D97" i="1"/>
  <c r="DT186" i="1"/>
  <c r="DT169" i="1"/>
  <c r="DT107" i="1"/>
  <c r="DT101" i="1"/>
  <c r="DT103" i="1" s="1"/>
  <c r="DT97" i="1"/>
  <c r="DT145" i="1"/>
  <c r="DT104" i="1"/>
  <c r="DT137" i="1"/>
  <c r="DT139" i="1" s="1"/>
  <c r="DT141" i="1" s="1"/>
  <c r="EY186" i="1"/>
  <c r="EY169" i="1"/>
  <c r="EY143" i="1"/>
  <c r="EY107" i="1"/>
  <c r="EY101" i="1"/>
  <c r="EY103" i="1" s="1"/>
  <c r="EY105" i="1" s="1"/>
  <c r="EY115" i="1" s="1"/>
  <c r="EY104" i="1"/>
  <c r="EY97" i="1"/>
  <c r="AA139" i="1"/>
  <c r="AA141" i="1" s="1"/>
  <c r="BO139" i="1"/>
  <c r="BO141" i="1" s="1"/>
  <c r="CM186" i="1"/>
  <c r="CM169" i="1"/>
  <c r="CM143" i="1"/>
  <c r="CM107" i="1"/>
  <c r="CM101" i="1"/>
  <c r="CM103" i="1" s="1"/>
  <c r="CM104" i="1"/>
  <c r="CM97" i="1"/>
  <c r="F186" i="1"/>
  <c r="F169" i="1"/>
  <c r="F101" i="1"/>
  <c r="F103" i="1" s="1"/>
  <c r="F105" i="1" s="1"/>
  <c r="F115" i="1" s="1"/>
  <c r="F143" i="1"/>
  <c r="F97" i="1"/>
  <c r="F107" i="1"/>
  <c r="F104" i="1"/>
  <c r="BM186" i="1"/>
  <c r="BM169" i="1"/>
  <c r="BM97" i="1"/>
  <c r="BM107" i="1"/>
  <c r="BM101" i="1"/>
  <c r="BM103" i="1" s="1"/>
  <c r="BM145" i="1"/>
  <c r="BM104" i="1"/>
  <c r="CI308" i="1"/>
  <c r="AU308" i="1"/>
  <c r="FV308" i="1"/>
  <c r="CD308" i="1"/>
  <c r="AX308" i="1"/>
  <c r="CR308" i="1"/>
  <c r="BL308" i="1"/>
  <c r="CQ166" i="1"/>
  <c r="CQ202" i="1" s="1"/>
  <c r="AE166" i="1"/>
  <c r="AE202" i="1" s="1"/>
  <c r="EM170" i="1"/>
  <c r="EM137" i="1"/>
  <c r="EM135" i="1"/>
  <c r="EM139" i="1" s="1"/>
  <c r="EM141" i="1" s="1"/>
  <c r="DU170" i="1"/>
  <c r="DU137" i="1"/>
  <c r="DU135" i="1"/>
  <c r="DU139" i="1" s="1"/>
  <c r="DU141" i="1" s="1"/>
  <c r="FQ166" i="1"/>
  <c r="FQ202" i="1" s="1"/>
  <c r="AS166" i="1"/>
  <c r="AS202" i="1" s="1"/>
  <c r="DP166" i="1"/>
  <c r="DP202" i="1" s="1"/>
  <c r="FE170" i="1"/>
  <c r="FE135" i="1"/>
  <c r="FE139" i="1" s="1"/>
  <c r="FE141" i="1" s="1"/>
  <c r="FE137" i="1"/>
  <c r="BK170" i="1"/>
  <c r="BK137" i="1"/>
  <c r="BK135" i="1"/>
  <c r="BK139" i="1" s="1"/>
  <c r="BK141" i="1" s="1"/>
  <c r="CQ170" i="1"/>
  <c r="CQ137" i="1"/>
  <c r="H170" i="1"/>
  <c r="H137" i="1"/>
  <c r="H135" i="1"/>
  <c r="H139" i="1" s="1"/>
  <c r="H141" i="1" s="1"/>
  <c r="X111" i="1"/>
  <c r="X114" i="1"/>
  <c r="CD135" i="1"/>
  <c r="CD137" i="1"/>
  <c r="CD170" i="1"/>
  <c r="AE186" i="1"/>
  <c r="AE153" i="1"/>
  <c r="AE145" i="1"/>
  <c r="AE151" i="1"/>
  <c r="AE149" i="1"/>
  <c r="AE104" i="1"/>
  <c r="AE169" i="1"/>
  <c r="AE97" i="1"/>
  <c r="AE107" i="1"/>
  <c r="AE101" i="1"/>
  <c r="AE103" i="1" s="1"/>
  <c r="AE147" i="1"/>
  <c r="FG166" i="1"/>
  <c r="FG202" i="1" s="1"/>
  <c r="CM166" i="1"/>
  <c r="CM202" i="1" s="1"/>
  <c r="AK186" i="1"/>
  <c r="AK145" i="1"/>
  <c r="AK169" i="1"/>
  <c r="AK104" i="1"/>
  <c r="AK97" i="1"/>
  <c r="AK101" i="1"/>
  <c r="AK103" i="1" s="1"/>
  <c r="AK107" i="1"/>
  <c r="AK137" i="1"/>
  <c r="AK139" i="1" s="1"/>
  <c r="AK141" i="1" s="1"/>
  <c r="FL186" i="1"/>
  <c r="FL169" i="1"/>
  <c r="FL104" i="1"/>
  <c r="FL143" i="1"/>
  <c r="FL101" i="1"/>
  <c r="FL103" i="1" s="1"/>
  <c r="FL105" i="1" s="1"/>
  <c r="FL115" i="1" s="1"/>
  <c r="FL97" i="1"/>
  <c r="FL107" i="1"/>
  <c r="CZ186" i="1"/>
  <c r="CZ169" i="1"/>
  <c r="CZ145" i="1"/>
  <c r="CZ104" i="1"/>
  <c r="CZ143" i="1"/>
  <c r="CZ101" i="1"/>
  <c r="CZ103" i="1" s="1"/>
  <c r="CZ97" i="1"/>
  <c r="CZ107" i="1"/>
  <c r="CZ147" i="1"/>
  <c r="CZ137" i="1"/>
  <c r="CZ139" i="1" s="1"/>
  <c r="CZ141" i="1" s="1"/>
  <c r="AN186" i="1"/>
  <c r="AN169" i="1"/>
  <c r="AN145" i="1"/>
  <c r="AN104" i="1"/>
  <c r="AN101" i="1"/>
  <c r="AN103" i="1" s="1"/>
  <c r="AN105" i="1" s="1"/>
  <c r="AN115" i="1" s="1"/>
  <c r="AN97" i="1"/>
  <c r="AN107" i="1"/>
  <c r="ER186" i="1"/>
  <c r="ER149" i="1"/>
  <c r="ER107" i="1"/>
  <c r="ER101" i="1"/>
  <c r="ER103" i="1" s="1"/>
  <c r="ER105" i="1" s="1"/>
  <c r="ER115" i="1" s="1"/>
  <c r="ER147" i="1"/>
  <c r="ER169" i="1"/>
  <c r="ER151" i="1"/>
  <c r="ER104" i="1"/>
  <c r="ER153" i="1"/>
  <c r="ER145" i="1"/>
  <c r="ER97" i="1"/>
  <c r="BP186" i="1"/>
  <c r="BP169" i="1"/>
  <c r="BP107" i="1"/>
  <c r="BP101" i="1"/>
  <c r="BP103" i="1" s="1"/>
  <c r="BP105" i="1" s="1"/>
  <c r="BP115" i="1" s="1"/>
  <c r="BP145" i="1"/>
  <c r="BP104" i="1"/>
  <c r="BP97" i="1"/>
  <c r="BP135" i="1"/>
  <c r="BP139" i="1" s="1"/>
  <c r="BP141" i="1" s="1"/>
  <c r="T196" i="1"/>
  <c r="T204" i="1" s="1"/>
  <c r="BX186" i="1"/>
  <c r="BX149" i="1"/>
  <c r="BX107" i="1"/>
  <c r="BX101" i="1"/>
  <c r="BX103" i="1" s="1"/>
  <c r="BX105" i="1" s="1"/>
  <c r="BX115" i="1" s="1"/>
  <c r="BX151" i="1"/>
  <c r="BX169" i="1"/>
  <c r="BX147" i="1"/>
  <c r="BX97" i="1"/>
  <c r="BX153" i="1"/>
  <c r="BX145" i="1"/>
  <c r="BX104" i="1"/>
  <c r="EA169" i="1"/>
  <c r="EA147" i="1"/>
  <c r="EA145" i="1"/>
  <c r="EA107" i="1"/>
  <c r="EA101" i="1"/>
  <c r="EA103" i="1" s="1"/>
  <c r="EA105" i="1" s="1"/>
  <c r="EA115" i="1" s="1"/>
  <c r="EA104" i="1"/>
  <c r="EA143" i="1"/>
  <c r="EA97" i="1"/>
  <c r="EA186" i="1"/>
  <c r="EA137" i="1"/>
  <c r="EA139" i="1" s="1"/>
  <c r="EA141" i="1" s="1"/>
  <c r="CN139" i="1"/>
  <c r="CN141" i="1" s="1"/>
  <c r="G186" i="1"/>
  <c r="G169" i="1"/>
  <c r="G143" i="1"/>
  <c r="G104" i="1"/>
  <c r="G97" i="1"/>
  <c r="G107" i="1"/>
  <c r="G101" i="1"/>
  <c r="G103" i="1" s="1"/>
  <c r="G105" i="1" s="1"/>
  <c r="G115" i="1" s="1"/>
  <c r="CT196" i="1"/>
  <c r="CT204" i="1" s="1"/>
  <c r="W186" i="1"/>
  <c r="W145" i="1"/>
  <c r="W104" i="1"/>
  <c r="W97" i="1"/>
  <c r="W107" i="1"/>
  <c r="W101" i="1"/>
  <c r="W103" i="1" s="1"/>
  <c r="W169" i="1"/>
  <c r="W135" i="1"/>
  <c r="W139" i="1" s="1"/>
  <c r="W141" i="1" s="1"/>
  <c r="BR186" i="1"/>
  <c r="BR169" i="1"/>
  <c r="BR145" i="1"/>
  <c r="BR101" i="1"/>
  <c r="BR103" i="1" s="1"/>
  <c r="BR143" i="1"/>
  <c r="BR97" i="1"/>
  <c r="BR107" i="1"/>
  <c r="BR104" i="1"/>
  <c r="Y186" i="1"/>
  <c r="Y143" i="1"/>
  <c r="Y147" i="1"/>
  <c r="Y145" i="1"/>
  <c r="Y97" i="1"/>
  <c r="Y107" i="1"/>
  <c r="Y101" i="1"/>
  <c r="Y103" i="1" s="1"/>
  <c r="Y169" i="1"/>
  <c r="Y137" i="1"/>
  <c r="Y104" i="1"/>
  <c r="Y135" i="1"/>
  <c r="AU186" i="1"/>
  <c r="AU169" i="1"/>
  <c r="AU153" i="1"/>
  <c r="AU145" i="1"/>
  <c r="AU151" i="1"/>
  <c r="AU149" i="1"/>
  <c r="AU104" i="1"/>
  <c r="AU97" i="1"/>
  <c r="AU107" i="1"/>
  <c r="AU101" i="1"/>
  <c r="AU103" i="1" s="1"/>
  <c r="AU147" i="1"/>
  <c r="EU111" i="1"/>
  <c r="EU114" i="1"/>
  <c r="BC186" i="1"/>
  <c r="BC145" i="1"/>
  <c r="BC147" i="1" s="1"/>
  <c r="BC169" i="1"/>
  <c r="BC143" i="1"/>
  <c r="BC104" i="1"/>
  <c r="BC97" i="1"/>
  <c r="BC107" i="1"/>
  <c r="BC101" i="1"/>
  <c r="BC103" i="1" s="1"/>
  <c r="EL186" i="1"/>
  <c r="EL169" i="1"/>
  <c r="EL97" i="1"/>
  <c r="EL107" i="1"/>
  <c r="EL143" i="1"/>
  <c r="EL104" i="1"/>
  <c r="EL101" i="1"/>
  <c r="EL103" i="1" s="1"/>
  <c r="EL105" i="1" s="1"/>
  <c r="EL115" i="1" s="1"/>
  <c r="N186" i="1"/>
  <c r="N169" i="1"/>
  <c r="N97" i="1"/>
  <c r="N107" i="1"/>
  <c r="N143" i="1"/>
  <c r="N104" i="1"/>
  <c r="N101" i="1"/>
  <c r="N103" i="1" s="1"/>
  <c r="N105" i="1" s="1"/>
  <c r="N115" i="1" s="1"/>
  <c r="FA143" i="1"/>
  <c r="FA104" i="1"/>
  <c r="FA97" i="1"/>
  <c r="FA107" i="1"/>
  <c r="FA101" i="1"/>
  <c r="FA103" i="1" s="1"/>
  <c r="FA186" i="1"/>
  <c r="FA169" i="1"/>
  <c r="BH186" i="1"/>
  <c r="BH169" i="1"/>
  <c r="BH107" i="1"/>
  <c r="BH101" i="1"/>
  <c r="BH103" i="1" s="1"/>
  <c r="BH105" i="1" s="1"/>
  <c r="BH115" i="1" s="1"/>
  <c r="BH143" i="1"/>
  <c r="BH97" i="1"/>
  <c r="BH104" i="1"/>
  <c r="EQ169" i="1"/>
  <c r="EQ186" i="1"/>
  <c r="EQ107" i="1"/>
  <c r="EQ101" i="1"/>
  <c r="EQ103" i="1" s="1"/>
  <c r="EQ104" i="1"/>
  <c r="EQ143" i="1"/>
  <c r="EQ97" i="1"/>
  <c r="AM186" i="1"/>
  <c r="AM145" i="1"/>
  <c r="AM143" i="1"/>
  <c r="AM169" i="1"/>
  <c r="AM147" i="1"/>
  <c r="AM104" i="1"/>
  <c r="AM97" i="1"/>
  <c r="AM107" i="1"/>
  <c r="AM101" i="1"/>
  <c r="AM103" i="1" s="1"/>
  <c r="AM105" i="1" s="1"/>
  <c r="AM115" i="1" s="1"/>
  <c r="FF186" i="1"/>
  <c r="FF169" i="1"/>
  <c r="FF151" i="1"/>
  <c r="FF97" i="1"/>
  <c r="FF149" i="1"/>
  <c r="FF145" i="1"/>
  <c r="FF153" i="1"/>
  <c r="FF104" i="1"/>
  <c r="FF147" i="1"/>
  <c r="FF107" i="1"/>
  <c r="FF101" i="1"/>
  <c r="FF103" i="1" s="1"/>
  <c r="FF105" i="1" s="1"/>
  <c r="FF115" i="1" s="1"/>
  <c r="Z196" i="1"/>
  <c r="Z204" i="1" s="1"/>
  <c r="BI170" i="1"/>
  <c r="BI137" i="1"/>
  <c r="BI135" i="1"/>
  <c r="BI139" i="1" s="1"/>
  <c r="BI141" i="1" s="1"/>
  <c r="AE139" i="1"/>
  <c r="AE141" i="1" s="1"/>
  <c r="EQ139" i="1"/>
  <c r="EQ141" i="1" s="1"/>
  <c r="M193" i="1"/>
  <c r="M196" i="1" s="1"/>
  <c r="M204" i="1" s="1"/>
  <c r="M96" i="1"/>
  <c r="M119" i="1"/>
  <c r="ED139" i="1"/>
  <c r="ED141" i="1" s="1"/>
  <c r="DK166" i="1"/>
  <c r="DK202" i="1" s="1"/>
  <c r="BO166" i="1"/>
  <c r="BO202" i="1" s="1"/>
  <c r="S166" i="1"/>
  <c r="S202" i="1" s="1"/>
  <c r="DD139" i="1"/>
  <c r="DD141" i="1" s="1"/>
  <c r="FA139" i="1"/>
  <c r="FA141" i="1" s="1"/>
  <c r="O139" i="1"/>
  <c r="O141" i="1" s="1"/>
  <c r="DP139" i="1"/>
  <c r="DP141" i="1" s="1"/>
  <c r="E186" i="1"/>
  <c r="E143" i="1"/>
  <c r="E169" i="1"/>
  <c r="E104" i="1"/>
  <c r="E97" i="1"/>
  <c r="E101" i="1"/>
  <c r="E103" i="1" s="1"/>
  <c r="E107" i="1"/>
  <c r="FD169" i="1"/>
  <c r="FD186" i="1"/>
  <c r="FD153" i="1"/>
  <c r="FD145" i="1"/>
  <c r="FD104" i="1"/>
  <c r="FD151" i="1"/>
  <c r="FD147" i="1"/>
  <c r="FD149" i="1"/>
  <c r="FD107" i="1"/>
  <c r="FD101" i="1"/>
  <c r="FD103" i="1" s="1"/>
  <c r="FD97" i="1"/>
  <c r="CR169" i="1"/>
  <c r="CR186" i="1"/>
  <c r="CR145" i="1"/>
  <c r="CR104" i="1"/>
  <c r="CR107" i="1"/>
  <c r="CR97" i="1"/>
  <c r="CR101" i="1"/>
  <c r="CR103" i="1" s="1"/>
  <c r="AF169" i="1"/>
  <c r="AF186" i="1"/>
  <c r="AF153" i="1"/>
  <c r="AF145" i="1"/>
  <c r="AF104" i="1"/>
  <c r="AF151" i="1"/>
  <c r="AF147" i="1"/>
  <c r="AF149" i="1"/>
  <c r="AF107" i="1"/>
  <c r="AF101" i="1"/>
  <c r="AF103" i="1" s="1"/>
  <c r="AF105" i="1" s="1"/>
  <c r="AF115" i="1" s="1"/>
  <c r="AF97" i="1"/>
  <c r="FX186" i="1"/>
  <c r="FX149" i="1"/>
  <c r="FX107" i="1"/>
  <c r="FX101" i="1"/>
  <c r="FX103" i="1" s="1"/>
  <c r="FX147" i="1"/>
  <c r="FX151" i="1"/>
  <c r="FX104" i="1"/>
  <c r="FX153" i="1"/>
  <c r="FX169" i="1"/>
  <c r="FX145" i="1"/>
  <c r="FX97" i="1"/>
  <c r="ER196" i="1"/>
  <c r="ER204" i="1" s="1"/>
  <c r="CV186" i="1"/>
  <c r="CV107" i="1"/>
  <c r="CV101" i="1"/>
  <c r="CV103" i="1" s="1"/>
  <c r="CV105" i="1" s="1"/>
  <c r="CV115" i="1" s="1"/>
  <c r="CV145" i="1"/>
  <c r="CV104" i="1"/>
  <c r="CV169" i="1"/>
  <c r="CV97" i="1"/>
  <c r="AZ186" i="1"/>
  <c r="AZ169" i="1"/>
  <c r="AZ107" i="1"/>
  <c r="AZ101" i="1"/>
  <c r="AZ103" i="1" s="1"/>
  <c r="AZ143" i="1"/>
  <c r="AZ104" i="1"/>
  <c r="AZ97" i="1"/>
  <c r="AZ145" i="1"/>
  <c r="FP186" i="1"/>
  <c r="FP169" i="1"/>
  <c r="FP107" i="1"/>
  <c r="FP101" i="1"/>
  <c r="FP103" i="1" s="1"/>
  <c r="FP97" i="1"/>
  <c r="FP143" i="1"/>
  <c r="FP104" i="1"/>
  <c r="FP145" i="1"/>
  <c r="FW169" i="1"/>
  <c r="FW186" i="1"/>
  <c r="FW145" i="1"/>
  <c r="FW107" i="1"/>
  <c r="FW101" i="1"/>
  <c r="FW103" i="1" s="1"/>
  <c r="FW104" i="1"/>
  <c r="FW97" i="1"/>
  <c r="EH186" i="1"/>
  <c r="EH169" i="1"/>
  <c r="EH97" i="1"/>
  <c r="EH145" i="1"/>
  <c r="EH107" i="1"/>
  <c r="EH104" i="1"/>
  <c r="EH101" i="1"/>
  <c r="EH103" i="1" s="1"/>
  <c r="EH105" i="1" s="1"/>
  <c r="EH115" i="1" s="1"/>
  <c r="CT186" i="1"/>
  <c r="CT169" i="1"/>
  <c r="CT97" i="1"/>
  <c r="CT145" i="1"/>
  <c r="CT104" i="1"/>
  <c r="CT101" i="1"/>
  <c r="CT103" i="1" s="1"/>
  <c r="CT105" i="1" s="1"/>
  <c r="CT115" i="1" s="1"/>
  <c r="CT107" i="1"/>
  <c r="AX196" i="1"/>
  <c r="AX204" i="1" s="1"/>
  <c r="EO169" i="1"/>
  <c r="EO151" i="1"/>
  <c r="EO149" i="1"/>
  <c r="EO147" i="1"/>
  <c r="EO186" i="1"/>
  <c r="EO153" i="1"/>
  <c r="EO97" i="1"/>
  <c r="EO107" i="1"/>
  <c r="EO101" i="1"/>
  <c r="EO103" i="1" s="1"/>
  <c r="EO105" i="1" s="1"/>
  <c r="EO115" i="1" s="1"/>
  <c r="EO104" i="1"/>
  <c r="EO145" i="1"/>
  <c r="CS196" i="1"/>
  <c r="CS204" i="1" s="1"/>
  <c r="EM186" i="1"/>
  <c r="EM169" i="1"/>
  <c r="EM145" i="1"/>
  <c r="EM143" i="1"/>
  <c r="EM104" i="1"/>
  <c r="EM97" i="1"/>
  <c r="EM107" i="1"/>
  <c r="EM101" i="1"/>
  <c r="EM103" i="1" s="1"/>
  <c r="O186" i="1"/>
  <c r="O143" i="1"/>
  <c r="O169" i="1"/>
  <c r="O104" i="1"/>
  <c r="O97" i="1"/>
  <c r="O107" i="1"/>
  <c r="O101" i="1"/>
  <c r="O103" i="1" s="1"/>
  <c r="O105" i="1" s="1"/>
  <c r="O115" i="1" s="1"/>
  <c r="BO169" i="1"/>
  <c r="BO186" i="1"/>
  <c r="BO145" i="1"/>
  <c r="BO147" i="1" s="1"/>
  <c r="BO107" i="1"/>
  <c r="BO101" i="1"/>
  <c r="BO103" i="1" s="1"/>
  <c r="BO104" i="1"/>
  <c r="BO143" i="1"/>
  <c r="BO97" i="1"/>
  <c r="CX186" i="1"/>
  <c r="CX169" i="1"/>
  <c r="CX101" i="1"/>
  <c r="CX103" i="1" s="1"/>
  <c r="CX104" i="1"/>
  <c r="CX97" i="1"/>
  <c r="CX143" i="1"/>
  <c r="CX107" i="1"/>
  <c r="DI169" i="1"/>
  <c r="DI186" i="1"/>
  <c r="DI143" i="1"/>
  <c r="DI147" i="1"/>
  <c r="DI97" i="1"/>
  <c r="DI107" i="1"/>
  <c r="DI101" i="1"/>
  <c r="DI103" i="1" s="1"/>
  <c r="DI105" i="1" s="1"/>
  <c r="DI115" i="1" s="1"/>
  <c r="DI104" i="1"/>
  <c r="DI145" i="1"/>
  <c r="AO186" i="1"/>
  <c r="AO143" i="1"/>
  <c r="AO147" i="1" s="1"/>
  <c r="AO169" i="1"/>
  <c r="AO145" i="1"/>
  <c r="AO97" i="1"/>
  <c r="AO107" i="1"/>
  <c r="AO101" i="1"/>
  <c r="AO103" i="1" s="1"/>
  <c r="AO104" i="1"/>
  <c r="FB169" i="1"/>
  <c r="FB186" i="1"/>
  <c r="FB145" i="1"/>
  <c r="FB97" i="1"/>
  <c r="FB107" i="1"/>
  <c r="FB104" i="1"/>
  <c r="FB101" i="1"/>
  <c r="FB103" i="1" s="1"/>
  <c r="FB105" i="1" s="1"/>
  <c r="FB115" i="1" s="1"/>
  <c r="AD169" i="1"/>
  <c r="AD186" i="1"/>
  <c r="AD97" i="1"/>
  <c r="AD107" i="1"/>
  <c r="AD104" i="1"/>
  <c r="AD101" i="1"/>
  <c r="AD103" i="1" s="1"/>
  <c r="AD105" i="1" s="1"/>
  <c r="AD115" i="1" s="1"/>
  <c r="AD143" i="1"/>
  <c r="BA186" i="1"/>
  <c r="BA145" i="1"/>
  <c r="BA143" i="1"/>
  <c r="BA147" i="1" s="1"/>
  <c r="BA104" i="1"/>
  <c r="BA97" i="1"/>
  <c r="BA101" i="1"/>
  <c r="BA103" i="1" s="1"/>
  <c r="BA107" i="1"/>
  <c r="BA169" i="1"/>
  <c r="CN186" i="1"/>
  <c r="CN169" i="1"/>
  <c r="CN107" i="1"/>
  <c r="CN101" i="1"/>
  <c r="CN103" i="1" s="1"/>
  <c r="CN143" i="1"/>
  <c r="CN97" i="1"/>
  <c r="CN104" i="1"/>
  <c r="FG139" i="1"/>
  <c r="FG141" i="1" s="1"/>
  <c r="CY186" i="1"/>
  <c r="CY145" i="1"/>
  <c r="CY169" i="1"/>
  <c r="CY104" i="1"/>
  <c r="CY97" i="1"/>
  <c r="CY107" i="1"/>
  <c r="CY101" i="1"/>
  <c r="CY103" i="1" s="1"/>
  <c r="FV186" i="1"/>
  <c r="FV169" i="1"/>
  <c r="FV143" i="1"/>
  <c r="FV97" i="1"/>
  <c r="FV145" i="1"/>
  <c r="FV104" i="1"/>
  <c r="FV107" i="1"/>
  <c r="FV101" i="1"/>
  <c r="FV103" i="1" s="1"/>
  <c r="FV105" i="1" s="1"/>
  <c r="FV115" i="1" s="1"/>
  <c r="BV186" i="1"/>
  <c r="BV143" i="1"/>
  <c r="BV97" i="1"/>
  <c r="BV169" i="1"/>
  <c r="BV107" i="1"/>
  <c r="BV104" i="1"/>
  <c r="BV101" i="1"/>
  <c r="BV103" i="1" s="1"/>
  <c r="AP196" i="1"/>
  <c r="AP204" i="1" s="1"/>
  <c r="CH186" i="1"/>
  <c r="CH169" i="1"/>
  <c r="CH145" i="1"/>
  <c r="CH101" i="1"/>
  <c r="CH103" i="1" s="1"/>
  <c r="CH105" i="1" s="1"/>
  <c r="CH115" i="1" s="1"/>
  <c r="CH107" i="1"/>
  <c r="CH104" i="1"/>
  <c r="CH97" i="1"/>
  <c r="AG169" i="1"/>
  <c r="AG143" i="1"/>
  <c r="AG186" i="1"/>
  <c r="AG97" i="1"/>
  <c r="AG107" i="1"/>
  <c r="AG101" i="1"/>
  <c r="AG103" i="1" s="1"/>
  <c r="AG104" i="1"/>
  <c r="U169" i="1"/>
  <c r="U145" i="1"/>
  <c r="U186" i="1"/>
  <c r="U104" i="1"/>
  <c r="U97" i="1"/>
  <c r="U101" i="1"/>
  <c r="U103" i="1" s="1"/>
  <c r="U107" i="1"/>
  <c r="EG170" i="1"/>
  <c r="EG135" i="1"/>
  <c r="EG139" i="1" s="1"/>
  <c r="EG141" i="1" s="1"/>
  <c r="EG137" i="1"/>
  <c r="FZ98" i="1"/>
  <c r="EO166" i="1"/>
  <c r="EO202" i="1" s="1"/>
  <c r="AG166" i="1"/>
  <c r="AG202" i="1" s="1"/>
  <c r="FW139" i="1"/>
  <c r="FW141" i="1" s="1"/>
  <c r="BK186" i="1"/>
  <c r="BK143" i="1"/>
  <c r="BK169" i="1"/>
  <c r="BK104" i="1"/>
  <c r="BK97" i="1"/>
  <c r="BK107" i="1"/>
  <c r="BK101" i="1"/>
  <c r="BK103" i="1" s="1"/>
  <c r="AD139" i="1"/>
  <c r="AD141" i="1" s="1"/>
  <c r="X139" i="1"/>
  <c r="X141" i="1" s="1"/>
  <c r="BD139" i="1"/>
  <c r="BD141" i="1" s="1"/>
  <c r="EW166" i="1"/>
  <c r="EW202" i="1" s="1"/>
  <c r="CC166" i="1"/>
  <c r="CC202" i="1" s="1"/>
  <c r="FO139" i="1"/>
  <c r="FO141" i="1" s="1"/>
  <c r="FI186" i="1"/>
  <c r="FI145" i="1"/>
  <c r="FI143" i="1"/>
  <c r="FI104" i="1"/>
  <c r="FI169" i="1"/>
  <c r="FI97" i="1"/>
  <c r="FI101" i="1"/>
  <c r="FI103" i="1" s="1"/>
  <c r="FI105" i="1" s="1"/>
  <c r="FI115" i="1" s="1"/>
  <c r="FI107" i="1"/>
  <c r="EF169" i="1"/>
  <c r="EF145" i="1"/>
  <c r="EF104" i="1"/>
  <c r="EF186" i="1"/>
  <c r="EF143" i="1"/>
  <c r="EF101" i="1"/>
  <c r="EF103" i="1" s="1"/>
  <c r="EF105" i="1" s="1"/>
  <c r="EF115" i="1" s="1"/>
  <c r="EF107" i="1"/>
  <c r="EF97" i="1"/>
  <c r="BT169" i="1"/>
  <c r="BT153" i="1"/>
  <c r="BT145" i="1"/>
  <c r="BT104" i="1"/>
  <c r="BT186" i="1"/>
  <c r="BT151" i="1"/>
  <c r="BT101" i="1"/>
  <c r="BT103" i="1" s="1"/>
  <c r="BT105" i="1" s="1"/>
  <c r="BT115" i="1" s="1"/>
  <c r="BT107" i="1"/>
  <c r="BT147" i="1"/>
  <c r="BT97" i="1"/>
  <c r="BT149" i="1"/>
  <c r="CR139" i="1"/>
  <c r="CR141" i="1" s="1"/>
  <c r="EK139" i="1"/>
  <c r="EK141" i="1" s="1"/>
  <c r="DO186" i="1"/>
  <c r="DO145" i="1"/>
  <c r="DO143" i="1"/>
  <c r="DO169" i="1"/>
  <c r="DO104" i="1"/>
  <c r="DO97" i="1"/>
  <c r="DO107" i="1"/>
  <c r="DO101" i="1"/>
  <c r="DO103" i="1" s="1"/>
  <c r="DO105" i="1" s="1"/>
  <c r="DO115" i="1" s="1"/>
  <c r="G196" i="1"/>
  <c r="G204" i="1" s="1"/>
  <c r="AX186" i="1"/>
  <c r="AX97" i="1"/>
  <c r="AX145" i="1"/>
  <c r="AX169" i="1"/>
  <c r="AX104" i="1"/>
  <c r="AX101" i="1"/>
  <c r="AX103" i="1" s="1"/>
  <c r="AX105" i="1" s="1"/>
  <c r="AX115" i="1" s="1"/>
  <c r="AX107" i="1"/>
  <c r="CU139" i="1"/>
  <c r="CU141" i="1" s="1"/>
  <c r="FJ186" i="1"/>
  <c r="FJ169" i="1"/>
  <c r="FJ101" i="1"/>
  <c r="FJ103" i="1" s="1"/>
  <c r="FJ107" i="1"/>
  <c r="FJ104" i="1"/>
  <c r="FJ143" i="1"/>
  <c r="FJ97" i="1"/>
  <c r="EO196" i="1"/>
  <c r="EO204" i="1" s="1"/>
  <c r="BU186" i="1"/>
  <c r="BU169" i="1"/>
  <c r="BU151" i="1"/>
  <c r="BU149" i="1"/>
  <c r="BU147" i="1"/>
  <c r="BU145" i="1"/>
  <c r="BU97" i="1"/>
  <c r="BU107" i="1"/>
  <c r="BU101" i="1"/>
  <c r="BU103" i="1" s="1"/>
  <c r="BU105" i="1" s="1"/>
  <c r="BU115" i="1" s="1"/>
  <c r="BU153" i="1"/>
  <c r="BU104" i="1"/>
  <c r="EZ186" i="1"/>
  <c r="EZ149" i="1"/>
  <c r="EZ169" i="1"/>
  <c r="EZ107" i="1"/>
  <c r="EZ101" i="1"/>
  <c r="EZ103" i="1" s="1"/>
  <c r="EZ105" i="1" s="1"/>
  <c r="EZ115" i="1" s="1"/>
  <c r="EZ151" i="1"/>
  <c r="EZ147" i="1"/>
  <c r="EZ153" i="1"/>
  <c r="EZ97" i="1"/>
  <c r="EZ145" i="1"/>
  <c r="EZ104" i="1"/>
  <c r="FE169" i="1"/>
  <c r="FE97" i="1"/>
  <c r="FE107" i="1"/>
  <c r="FE101" i="1"/>
  <c r="FE103" i="1" s="1"/>
  <c r="FE105" i="1" s="1"/>
  <c r="FE115" i="1" s="1"/>
  <c r="FE186" i="1"/>
  <c r="FE145" i="1"/>
  <c r="FE104" i="1"/>
  <c r="DF169" i="1"/>
  <c r="DF186" i="1"/>
  <c r="DF145" i="1"/>
  <c r="DF97" i="1"/>
  <c r="DF107" i="1"/>
  <c r="DF143" i="1"/>
  <c r="DF104" i="1"/>
  <c r="DF101" i="1"/>
  <c r="DF103" i="1" s="1"/>
  <c r="CB139" i="1"/>
  <c r="CB141" i="1" s="1"/>
  <c r="DE186" i="1"/>
  <c r="DE147" i="1"/>
  <c r="DE153" i="1"/>
  <c r="DE145" i="1"/>
  <c r="DE151" i="1"/>
  <c r="DE169" i="1"/>
  <c r="DE104" i="1"/>
  <c r="DE97" i="1"/>
  <c r="DE107" i="1"/>
  <c r="DE149" i="1"/>
  <c r="DE101" i="1"/>
  <c r="DE103" i="1" s="1"/>
  <c r="FO169" i="1"/>
  <c r="FO145" i="1"/>
  <c r="FO143" i="1"/>
  <c r="FO107" i="1"/>
  <c r="FO101" i="1"/>
  <c r="FO103" i="1" s="1"/>
  <c r="FO105" i="1" s="1"/>
  <c r="FO115" i="1" s="1"/>
  <c r="FO104" i="1"/>
  <c r="FO186" i="1"/>
  <c r="FO97" i="1"/>
  <c r="CU169" i="1"/>
  <c r="CU186" i="1"/>
  <c r="CU149" i="1"/>
  <c r="CU147" i="1"/>
  <c r="CU153" i="1"/>
  <c r="CU145" i="1"/>
  <c r="CU151" i="1"/>
  <c r="CU107" i="1"/>
  <c r="CU101" i="1"/>
  <c r="CU103" i="1" s="1"/>
  <c r="CU104" i="1"/>
  <c r="CU97" i="1"/>
  <c r="FF196" i="1"/>
  <c r="FF204" i="1" s="1"/>
  <c r="DR186" i="1"/>
  <c r="DR169" i="1"/>
  <c r="DR143" i="1"/>
  <c r="DR97" i="1"/>
  <c r="DR107" i="1"/>
  <c r="DR101" i="1"/>
  <c r="DR103" i="1" s="1"/>
  <c r="DR105" i="1" s="1"/>
  <c r="DR115" i="1" s="1"/>
  <c r="DR145" i="1"/>
  <c r="DR104" i="1"/>
  <c r="DR147" i="1"/>
  <c r="EW186" i="1"/>
  <c r="EW143" i="1"/>
  <c r="EW169" i="1"/>
  <c r="EW97" i="1"/>
  <c r="EW107" i="1"/>
  <c r="EW101" i="1"/>
  <c r="EW103" i="1" s="1"/>
  <c r="EW105" i="1" s="1"/>
  <c r="EW115" i="1" s="1"/>
  <c r="EW104" i="1"/>
  <c r="BF135" i="1"/>
  <c r="BF139" i="1" s="1"/>
  <c r="BF141" i="1" s="1"/>
  <c r="BF170" i="1"/>
  <c r="BF137" i="1"/>
  <c r="EI130" i="1"/>
  <c r="EI132" i="1" s="1"/>
  <c r="EW139" i="1"/>
  <c r="EW141" i="1" s="1"/>
  <c r="BV135" i="1"/>
  <c r="BV170" i="1"/>
  <c r="BV137" i="1"/>
  <c r="DF170" i="1"/>
  <c r="DF137" i="1"/>
  <c r="DF135" i="1"/>
  <c r="AR170" i="1"/>
  <c r="AR135" i="1"/>
  <c r="AR137" i="1"/>
  <c r="Q166" i="1"/>
  <c r="Q202" i="1" s="1"/>
  <c r="FO166" i="1"/>
  <c r="FO202" i="1" s="1"/>
  <c r="BW166" i="1"/>
  <c r="BW202" i="1" s="1"/>
  <c r="C166" i="1"/>
  <c r="C202" i="1" s="1"/>
  <c r="FZ161" i="1"/>
  <c r="AC139" i="1"/>
  <c r="AC141" i="1" s="1"/>
  <c r="BQ137" i="1"/>
  <c r="BQ170" i="1"/>
  <c r="BQ135" i="1"/>
  <c r="BZ170" i="1"/>
  <c r="BZ137" i="1"/>
  <c r="BZ135" i="1"/>
  <c r="BZ139" i="1" s="1"/>
  <c r="BZ141" i="1" s="1"/>
  <c r="ES193" i="1"/>
  <c r="ES196" i="1" s="1"/>
  <c r="ES204" i="1" s="1"/>
  <c r="ES96" i="1"/>
  <c r="ES119" i="1"/>
  <c r="FL139" i="1"/>
  <c r="FL141" i="1" s="1"/>
  <c r="X179" i="1"/>
  <c r="X177" i="1"/>
  <c r="X175" i="1"/>
  <c r="X173" i="1"/>
  <c r="X171" i="1"/>
  <c r="X180" i="1"/>
  <c r="X205" i="1" s="1"/>
  <c r="DG196" i="1"/>
  <c r="DG204" i="1" s="1"/>
  <c r="EC147" i="1"/>
  <c r="EC186" i="1"/>
  <c r="EC153" i="1"/>
  <c r="EC145" i="1"/>
  <c r="EC151" i="1"/>
  <c r="EC149" i="1"/>
  <c r="EC104" i="1"/>
  <c r="EC169" i="1"/>
  <c r="EC97" i="1"/>
  <c r="EC101" i="1"/>
  <c r="EC103" i="1" s="1"/>
  <c r="EC105" i="1" s="1"/>
  <c r="EC115" i="1" s="1"/>
  <c r="EC107" i="1"/>
  <c r="DX186" i="1"/>
  <c r="DX169" i="1"/>
  <c r="DX153" i="1"/>
  <c r="DX145" i="1"/>
  <c r="DX104" i="1"/>
  <c r="DX151" i="1"/>
  <c r="DX147" i="1"/>
  <c r="DX149" i="1"/>
  <c r="DX107" i="1"/>
  <c r="DX101" i="1"/>
  <c r="DX103" i="1" s="1"/>
  <c r="DX97" i="1"/>
  <c r="BL186" i="1"/>
  <c r="BL169" i="1"/>
  <c r="BL145" i="1"/>
  <c r="BL104" i="1"/>
  <c r="BL107" i="1"/>
  <c r="BL101" i="1"/>
  <c r="BL103" i="1" s="1"/>
  <c r="BL97" i="1"/>
  <c r="FH186" i="1"/>
  <c r="FH107" i="1"/>
  <c r="FH101" i="1"/>
  <c r="FH103" i="1" s="1"/>
  <c r="FH145" i="1"/>
  <c r="FH104" i="1"/>
  <c r="FH169" i="1"/>
  <c r="FH97" i="1"/>
  <c r="DL186" i="1"/>
  <c r="DL107" i="1"/>
  <c r="DL101" i="1"/>
  <c r="DL103" i="1" s="1"/>
  <c r="DL105" i="1" s="1"/>
  <c r="DL115" i="1" s="1"/>
  <c r="DL147" i="1"/>
  <c r="DL143" i="1"/>
  <c r="DL104" i="1"/>
  <c r="DL169" i="1"/>
  <c r="DL145" i="1"/>
  <c r="DL137" i="1"/>
  <c r="DL139" i="1" s="1"/>
  <c r="DL141" i="1" s="1"/>
  <c r="DL97" i="1"/>
  <c r="AJ186" i="1"/>
  <c r="AJ107" i="1"/>
  <c r="AJ101" i="1"/>
  <c r="AJ103" i="1" s="1"/>
  <c r="AJ169" i="1"/>
  <c r="AJ145" i="1"/>
  <c r="AJ104" i="1"/>
  <c r="AJ97" i="1"/>
  <c r="CE169" i="1"/>
  <c r="CE186" i="1"/>
  <c r="CE145" i="1"/>
  <c r="CE107" i="1"/>
  <c r="CE101" i="1"/>
  <c r="CE103" i="1" s="1"/>
  <c r="CE104" i="1"/>
  <c r="CE97" i="1"/>
  <c r="BS186" i="1"/>
  <c r="BS169" i="1"/>
  <c r="BS145" i="1"/>
  <c r="BS143" i="1"/>
  <c r="BS147" i="1"/>
  <c r="BS104" i="1"/>
  <c r="BS97" i="1"/>
  <c r="BS107" i="1"/>
  <c r="BS101" i="1"/>
  <c r="BS103" i="1" s="1"/>
  <c r="BS105" i="1" s="1"/>
  <c r="BS115" i="1" s="1"/>
  <c r="FN196" i="1"/>
  <c r="FN204" i="1" s="1"/>
  <c r="DJ196" i="1"/>
  <c r="DJ204" i="1" s="1"/>
  <c r="AH186" i="1"/>
  <c r="AH169" i="1"/>
  <c r="AH143" i="1"/>
  <c r="AH97" i="1"/>
  <c r="AH145" i="1"/>
  <c r="AH147" i="1" s="1"/>
  <c r="AH104" i="1"/>
  <c r="AH107" i="1"/>
  <c r="AH101" i="1"/>
  <c r="AH103" i="1" s="1"/>
  <c r="DN169" i="1"/>
  <c r="DN186" i="1"/>
  <c r="DN147" i="1"/>
  <c r="DN145" i="1"/>
  <c r="DN143" i="1"/>
  <c r="DN101" i="1"/>
  <c r="DN103" i="1" s="1"/>
  <c r="DN97" i="1"/>
  <c r="DN107" i="1"/>
  <c r="DN104" i="1"/>
  <c r="DU186" i="1"/>
  <c r="DU145" i="1"/>
  <c r="DU104" i="1"/>
  <c r="DU97" i="1"/>
  <c r="DU169" i="1"/>
  <c r="DU107" i="1"/>
  <c r="DU101" i="1"/>
  <c r="DU103" i="1" s="1"/>
  <c r="EU105" i="1"/>
  <c r="EU115" i="1" s="1"/>
  <c r="DD186" i="1"/>
  <c r="DD169" i="1"/>
  <c r="DD107" i="1"/>
  <c r="DD101" i="1"/>
  <c r="DD103" i="1" s="1"/>
  <c r="DD97" i="1"/>
  <c r="DD104" i="1"/>
  <c r="DD145" i="1"/>
  <c r="FG169" i="1"/>
  <c r="FG186" i="1"/>
  <c r="FG149" i="1"/>
  <c r="FG147" i="1"/>
  <c r="FG153" i="1"/>
  <c r="FG145" i="1"/>
  <c r="FG151" i="1"/>
  <c r="FG107" i="1"/>
  <c r="FG101" i="1"/>
  <c r="FG103" i="1" s="1"/>
  <c r="FG105" i="1" s="1"/>
  <c r="FG115" i="1" s="1"/>
  <c r="FG104" i="1"/>
  <c r="FG97" i="1"/>
  <c r="AQ169" i="1"/>
  <c r="AQ149" i="1"/>
  <c r="AQ147" i="1"/>
  <c r="AQ153" i="1"/>
  <c r="AQ145" i="1"/>
  <c r="AQ186" i="1"/>
  <c r="AQ107" i="1"/>
  <c r="AQ101" i="1"/>
  <c r="AQ103" i="1" s="1"/>
  <c r="AQ105" i="1" s="1"/>
  <c r="AQ115" i="1" s="1"/>
  <c r="AQ104" i="1"/>
  <c r="AQ151" i="1"/>
  <c r="AQ97" i="1"/>
  <c r="R186" i="1"/>
  <c r="R143" i="1"/>
  <c r="R97" i="1"/>
  <c r="R104" i="1"/>
  <c r="R169" i="1"/>
  <c r="R101" i="1"/>
  <c r="R103" i="1" s="1"/>
  <c r="R107" i="1"/>
  <c r="EE196" i="1"/>
  <c r="EE204" i="1" s="1"/>
  <c r="EG186" i="1"/>
  <c r="EG145" i="1"/>
  <c r="EG97" i="1"/>
  <c r="EG107" i="1"/>
  <c r="EG101" i="1"/>
  <c r="EG103" i="1" s="1"/>
  <c r="EG105" i="1" s="1"/>
  <c r="EG115" i="1" s="1"/>
  <c r="EG169" i="1"/>
  <c r="EG104" i="1"/>
  <c r="CK196" i="1"/>
  <c r="CK204" i="1" s="1"/>
  <c r="Q143" i="1"/>
  <c r="Q169" i="1"/>
  <c r="Q97" i="1"/>
  <c r="Q107" i="1"/>
  <c r="Q101" i="1"/>
  <c r="Q103" i="1" s="1"/>
  <c r="Q104" i="1"/>
  <c r="Q186" i="1"/>
  <c r="CP169" i="1"/>
  <c r="CP186" i="1"/>
  <c r="CP97" i="1"/>
  <c r="CP107" i="1"/>
  <c r="CP104" i="1"/>
  <c r="CP101" i="1"/>
  <c r="CP103" i="1" s="1"/>
  <c r="CP105" i="1" s="1"/>
  <c r="CP115" i="1" s="1"/>
  <c r="CP143" i="1"/>
  <c r="AF139" i="1"/>
  <c r="AF141" i="1" s="1"/>
  <c r="CO186" i="1"/>
  <c r="CO169" i="1"/>
  <c r="CO143" i="1"/>
  <c r="CO104" i="1"/>
  <c r="CO97" i="1"/>
  <c r="CO107" i="1"/>
  <c r="CO101" i="1"/>
  <c r="CO103" i="1" s="1"/>
  <c r="BW169" i="1"/>
  <c r="BW186" i="1"/>
  <c r="BW143" i="1"/>
  <c r="BW107" i="1"/>
  <c r="BW101" i="1"/>
  <c r="BW103" i="1" s="1"/>
  <c r="BW105" i="1" s="1"/>
  <c r="BW115" i="1" s="1"/>
  <c r="BW104" i="1"/>
  <c r="BW97" i="1"/>
  <c r="BF196" i="1"/>
  <c r="BF204" i="1" s="1"/>
  <c r="CO243" i="1" l="1"/>
  <c r="CO256" i="1" s="1"/>
  <c r="CO188" i="1"/>
  <c r="EZ243" i="1"/>
  <c r="EZ256" i="1" s="1"/>
  <c r="EZ188" i="1"/>
  <c r="U114" i="1"/>
  <c r="U111" i="1"/>
  <c r="BO111" i="1"/>
  <c r="BO114" i="1"/>
  <c r="EM179" i="1"/>
  <c r="EM173" i="1"/>
  <c r="EH114" i="1"/>
  <c r="EH111" i="1"/>
  <c r="FP114" i="1"/>
  <c r="FP111" i="1"/>
  <c r="BC111" i="1"/>
  <c r="BC114" i="1"/>
  <c r="AU188" i="1"/>
  <c r="AU243" i="1"/>
  <c r="AU256" i="1" s="1"/>
  <c r="AN188" i="1"/>
  <c r="AN243" i="1"/>
  <c r="AN256" i="1" s="1"/>
  <c r="AY179" i="1"/>
  <c r="AY173" i="1"/>
  <c r="DN114" i="1"/>
  <c r="DN111" i="1"/>
  <c r="FH243" i="1"/>
  <c r="FH256" i="1" s="1"/>
  <c r="FH188" i="1"/>
  <c r="CU114" i="1"/>
  <c r="CU111" i="1"/>
  <c r="DE243" i="1"/>
  <c r="DE256" i="1" s="1"/>
  <c r="DE188" i="1"/>
  <c r="FJ188" i="1"/>
  <c r="FJ243" i="1"/>
  <c r="FJ256" i="1" s="1"/>
  <c r="BT179" i="1"/>
  <c r="BT180" i="1"/>
  <c r="BT205" i="1" s="1"/>
  <c r="BT175" i="1"/>
  <c r="BT173" i="1"/>
  <c r="BT171" i="1"/>
  <c r="BT177" i="1"/>
  <c r="AO105" i="1"/>
  <c r="AO115" i="1" s="1"/>
  <c r="CX180" i="1"/>
  <c r="CX205" i="1" s="1"/>
  <c r="CX171" i="1"/>
  <c r="CX179" i="1"/>
  <c r="CX175" i="1"/>
  <c r="CX177" i="1"/>
  <c r="CX173" i="1"/>
  <c r="CT114" i="1"/>
  <c r="CT111" i="1"/>
  <c r="FF180" i="1"/>
  <c r="FF205" i="1" s="1"/>
  <c r="FF177" i="1"/>
  <c r="FF173" i="1"/>
  <c r="FF171" i="1"/>
  <c r="FF175" i="1"/>
  <c r="FF179" i="1"/>
  <c r="AM179" i="1"/>
  <c r="AM173" i="1"/>
  <c r="BC188" i="1"/>
  <c r="BC243" i="1"/>
  <c r="BC256" i="1" s="1"/>
  <c r="EA188" i="1"/>
  <c r="EA243" i="1"/>
  <c r="EA256" i="1" s="1"/>
  <c r="FL179" i="1"/>
  <c r="FL177" i="1"/>
  <c r="FL173" i="1"/>
  <c r="FL171" i="1"/>
  <c r="FL180" i="1"/>
  <c r="FL205" i="1" s="1"/>
  <c r="FL175" i="1"/>
  <c r="FT179" i="1"/>
  <c r="FT173" i="1"/>
  <c r="FT180" i="1"/>
  <c r="FT205" i="1" s="1"/>
  <c r="FT177" i="1"/>
  <c r="FT171" i="1"/>
  <c r="FT175" i="1"/>
  <c r="DG114" i="1"/>
  <c r="DG111" i="1"/>
  <c r="DG177" i="1"/>
  <c r="DG180" i="1"/>
  <c r="DG205" i="1" s="1"/>
  <c r="DG171" i="1"/>
  <c r="DG175" i="1"/>
  <c r="DG173" i="1"/>
  <c r="DG179" i="1"/>
  <c r="BZ180" i="1"/>
  <c r="BZ205" i="1" s="1"/>
  <c r="BZ177" i="1"/>
  <c r="BZ171" i="1"/>
  <c r="BZ175" i="1"/>
  <c r="BZ179" i="1"/>
  <c r="BZ173" i="1"/>
  <c r="DQ188" i="1"/>
  <c r="DQ243" i="1"/>
  <c r="DQ256" i="1" s="1"/>
  <c r="DC111" i="1"/>
  <c r="DC116" i="1" s="1"/>
  <c r="DC114" i="1"/>
  <c r="I105" i="1"/>
  <c r="I115" i="1" s="1"/>
  <c r="I173" i="1"/>
  <c r="I171" i="1"/>
  <c r="I175" i="1" s="1"/>
  <c r="I177" i="1" s="1"/>
  <c r="I180" i="1" s="1"/>
  <c r="I205" i="1" s="1"/>
  <c r="I179" i="1"/>
  <c r="S188" i="1"/>
  <c r="S243" i="1"/>
  <c r="S256" i="1" s="1"/>
  <c r="V180" i="1"/>
  <c r="V205" i="1" s="1"/>
  <c r="V171" i="1"/>
  <c r="V175" i="1"/>
  <c r="V179" i="1"/>
  <c r="V173" i="1"/>
  <c r="V177" i="1"/>
  <c r="BD179" i="1"/>
  <c r="BD175" i="1"/>
  <c r="BD177" i="1"/>
  <c r="BD173" i="1"/>
  <c r="BD180" i="1"/>
  <c r="BD205" i="1" s="1"/>
  <c r="BD171" i="1"/>
  <c r="CW111" i="1"/>
  <c r="CW114" i="1"/>
  <c r="CW243" i="1"/>
  <c r="CW256" i="1" s="1"/>
  <c r="CW188" i="1"/>
  <c r="BW114" i="1"/>
  <c r="BW111" i="1"/>
  <c r="BW116" i="1" s="1"/>
  <c r="R114" i="1"/>
  <c r="R111" i="1"/>
  <c r="R116" i="1" s="1"/>
  <c r="CE180" i="1"/>
  <c r="CE205" i="1" s="1"/>
  <c r="CE179" i="1"/>
  <c r="CE175" i="1"/>
  <c r="CE177" i="1"/>
  <c r="CE171" i="1"/>
  <c r="CE173" i="1"/>
  <c r="DX179" i="1"/>
  <c r="DX175" i="1"/>
  <c r="DX180" i="1"/>
  <c r="DX205" i="1" s="1"/>
  <c r="DX173" i="1"/>
  <c r="DX177" i="1"/>
  <c r="DX171" i="1"/>
  <c r="DR188" i="1"/>
  <c r="DR243" i="1"/>
  <c r="DR256" i="1" s="1"/>
  <c r="FO188" i="1"/>
  <c r="FO243" i="1"/>
  <c r="FO256" i="1" s="1"/>
  <c r="EF243" i="1"/>
  <c r="EF256" i="1" s="1"/>
  <c r="EF188" i="1"/>
  <c r="U179" i="1"/>
  <c r="U180" i="1"/>
  <c r="U205" i="1" s="1"/>
  <c r="U173" i="1"/>
  <c r="U177" i="1"/>
  <c r="U171" i="1"/>
  <c r="U175" i="1"/>
  <c r="AO188" i="1"/>
  <c r="AO243" i="1"/>
  <c r="AO256" i="1" s="1"/>
  <c r="FP188" i="1"/>
  <c r="FP243" i="1"/>
  <c r="FP256" i="1" s="1"/>
  <c r="FF188" i="1"/>
  <c r="FF243" i="1"/>
  <c r="FF256" i="1" s="1"/>
  <c r="DT180" i="1"/>
  <c r="DT205" i="1" s="1"/>
  <c r="DT177" i="1"/>
  <c r="DT173" i="1"/>
  <c r="DT171" i="1"/>
  <c r="DT179" i="1"/>
  <c r="DT175" i="1"/>
  <c r="DH105" i="1"/>
  <c r="DH115" i="1" s="1"/>
  <c r="DG188" i="1"/>
  <c r="DG243" i="1"/>
  <c r="DG256" i="1" s="1"/>
  <c r="BZ188" i="1"/>
  <c r="BZ243" i="1"/>
  <c r="BZ256" i="1" s="1"/>
  <c r="EB173" i="1"/>
  <c r="EB179" i="1"/>
  <c r="I111" i="1"/>
  <c r="I116" i="1" s="1"/>
  <c r="I114" i="1"/>
  <c r="I188" i="1"/>
  <c r="I243" i="1"/>
  <c r="I256" i="1" s="1"/>
  <c r="S179" i="1"/>
  <c r="S173" i="1"/>
  <c r="V188" i="1"/>
  <c r="V243" i="1"/>
  <c r="V256" i="1" s="1"/>
  <c r="FU139" i="1"/>
  <c r="FU141" i="1" s="1"/>
  <c r="BF243" i="1"/>
  <c r="BF256" i="1" s="1"/>
  <c r="BF188" i="1"/>
  <c r="FK243" i="1"/>
  <c r="FK256" i="1" s="1"/>
  <c r="FK188" i="1"/>
  <c r="DZ114" i="1"/>
  <c r="DZ111" i="1"/>
  <c r="DZ175" i="1"/>
  <c r="DZ179" i="1"/>
  <c r="DZ173" i="1"/>
  <c r="DZ171" i="1"/>
  <c r="DZ180" i="1"/>
  <c r="DZ205" i="1" s="1"/>
  <c r="DZ177" i="1"/>
  <c r="EX188" i="1"/>
  <c r="EX243" i="1"/>
  <c r="EX256" i="1" s="1"/>
  <c r="BY179" i="1"/>
  <c r="BY173" i="1"/>
  <c r="CK114" i="1"/>
  <c r="CK111" i="1"/>
  <c r="DA180" i="1"/>
  <c r="DA205" i="1" s="1"/>
  <c r="DA179" i="1"/>
  <c r="DA177" i="1"/>
  <c r="DA175" i="1"/>
  <c r="DA173" i="1"/>
  <c r="DA171" i="1"/>
  <c r="AP114" i="1"/>
  <c r="AP111" i="1"/>
  <c r="DS111" i="1"/>
  <c r="DS114" i="1"/>
  <c r="EK243" i="1"/>
  <c r="EK256" i="1" s="1"/>
  <c r="EK188" i="1"/>
  <c r="EJ188" i="1"/>
  <c r="EJ243" i="1"/>
  <c r="EJ256" i="1" s="1"/>
  <c r="DM186" i="1"/>
  <c r="DM145" i="1"/>
  <c r="DM169" i="1"/>
  <c r="DM104" i="1"/>
  <c r="DM97" i="1"/>
  <c r="DM101" i="1"/>
  <c r="DM103" i="1" s="1"/>
  <c r="DM105" i="1" s="1"/>
  <c r="DM115" i="1" s="1"/>
  <c r="DM107" i="1"/>
  <c r="AW180" i="1"/>
  <c r="AW205" i="1" s="1"/>
  <c r="AW177" i="1"/>
  <c r="AW173" i="1"/>
  <c r="AW175" i="1"/>
  <c r="AW171" i="1"/>
  <c r="AW179" i="1"/>
  <c r="P188" i="1"/>
  <c r="P243" i="1"/>
  <c r="P256" i="1" s="1"/>
  <c r="Q114" i="1"/>
  <c r="Q111" i="1"/>
  <c r="DN179" i="1"/>
  <c r="DN173" i="1"/>
  <c r="CE114" i="1"/>
  <c r="CE111" i="1"/>
  <c r="CE116" i="1" s="1"/>
  <c r="DX243" i="1"/>
  <c r="DX256" i="1" s="1"/>
  <c r="DX188" i="1"/>
  <c r="ES145" i="1"/>
  <c r="ES169" i="1"/>
  <c r="ES104" i="1"/>
  <c r="ES97" i="1"/>
  <c r="ES101" i="1"/>
  <c r="ES103" i="1" s="1"/>
  <c r="ES105" i="1" s="1"/>
  <c r="ES115" i="1" s="1"/>
  <c r="ES186" i="1"/>
  <c r="ES107" i="1"/>
  <c r="ES137" i="1"/>
  <c r="ES135" i="1"/>
  <c r="ES139" i="1" s="1"/>
  <c r="ES141" i="1" s="1"/>
  <c r="EI137" i="1"/>
  <c r="EI170" i="1"/>
  <c r="EI135" i="1"/>
  <c r="EI139" i="1" s="1"/>
  <c r="EI141" i="1" s="1"/>
  <c r="EW188" i="1"/>
  <c r="EW243" i="1"/>
  <c r="EW256" i="1" s="1"/>
  <c r="FJ105" i="1"/>
  <c r="FJ115" i="1" s="1"/>
  <c r="DO111" i="1"/>
  <c r="DO114" i="1"/>
  <c r="CH180" i="1"/>
  <c r="CH205" i="1" s="1"/>
  <c r="CH171" i="1"/>
  <c r="CH175" i="1"/>
  <c r="CH177" i="1"/>
  <c r="CH173" i="1"/>
  <c r="CH179" i="1"/>
  <c r="BA111" i="1"/>
  <c r="BA114" i="1"/>
  <c r="O111" i="1"/>
  <c r="O114" i="1"/>
  <c r="CT180" i="1"/>
  <c r="CT205" i="1" s="1"/>
  <c r="CT177" i="1"/>
  <c r="CT175" i="1"/>
  <c r="CT173" i="1"/>
  <c r="CT171" i="1"/>
  <c r="CT179" i="1"/>
  <c r="AZ105" i="1"/>
  <c r="AZ115" i="1" s="1"/>
  <c r="CV173" i="1"/>
  <c r="CV171" i="1"/>
  <c r="CV180" i="1"/>
  <c r="CV205" i="1" s="1"/>
  <c r="CV175" i="1"/>
  <c r="CV179" i="1"/>
  <c r="CV177" i="1"/>
  <c r="CV188" i="1"/>
  <c r="CV243" i="1"/>
  <c r="CV256" i="1" s="1"/>
  <c r="AF111" i="1"/>
  <c r="AF114" i="1"/>
  <c r="AF188" i="1"/>
  <c r="AF243" i="1"/>
  <c r="AF256" i="1" s="1"/>
  <c r="EQ105" i="1"/>
  <c r="EQ115" i="1" s="1"/>
  <c r="EQ180" i="1"/>
  <c r="EQ205" i="1" s="1"/>
  <c r="EQ179" i="1"/>
  <c r="EQ175" i="1"/>
  <c r="EQ177" i="1"/>
  <c r="EQ171" i="1"/>
  <c r="EQ173" i="1"/>
  <c r="FA105" i="1"/>
  <c r="FA115" i="1" s="1"/>
  <c r="EU116" i="1"/>
  <c r="EU171" i="1" s="1"/>
  <c r="EU175" i="1" s="1"/>
  <c r="EU177" i="1" s="1"/>
  <c r="EU180" i="1" s="1"/>
  <c r="EU205" i="1" s="1"/>
  <c r="G111" i="1"/>
  <c r="G116" i="1" s="1"/>
  <c r="G114" i="1"/>
  <c r="BX173" i="1"/>
  <c r="BX177" i="1"/>
  <c r="BX171" i="1"/>
  <c r="BX179" i="1"/>
  <c r="BX180" i="1"/>
  <c r="BX205" i="1" s="1"/>
  <c r="BX175" i="1"/>
  <c r="BP114" i="1"/>
  <c r="BP111" i="1"/>
  <c r="CZ111" i="1"/>
  <c r="CZ114" i="1"/>
  <c r="AE105" i="1"/>
  <c r="AE115" i="1" s="1"/>
  <c r="BM105" i="1"/>
  <c r="BM115" i="1" s="1"/>
  <c r="BQ111" i="1"/>
  <c r="BQ114" i="1"/>
  <c r="BI105" i="1"/>
  <c r="BI115" i="1" s="1"/>
  <c r="ET188" i="1"/>
  <c r="ET243" i="1"/>
  <c r="ET256" i="1" s="1"/>
  <c r="AI188" i="1"/>
  <c r="AI243" i="1"/>
  <c r="AI256" i="1" s="1"/>
  <c r="CF114" i="1"/>
  <c r="CF111" i="1"/>
  <c r="FF139" i="1"/>
  <c r="FF141" i="1" s="1"/>
  <c r="AH139" i="1"/>
  <c r="AH141" i="1" s="1"/>
  <c r="CC180" i="1"/>
  <c r="CC205" i="1" s="1"/>
  <c r="CC179" i="1"/>
  <c r="CC177" i="1"/>
  <c r="CC173" i="1"/>
  <c r="CC175" i="1"/>
  <c r="CC171" i="1"/>
  <c r="AL180" i="1"/>
  <c r="AL205" i="1" s="1"/>
  <c r="AL171" i="1"/>
  <c r="AL179" i="1"/>
  <c r="AL175" i="1"/>
  <c r="AL173" i="1"/>
  <c r="AL177" i="1"/>
  <c r="DB114" i="1"/>
  <c r="DB111" i="1"/>
  <c r="DB177" i="1"/>
  <c r="DB175" i="1"/>
  <c r="DB180" i="1"/>
  <c r="DB205" i="1" s="1"/>
  <c r="DB173" i="1"/>
  <c r="DB171" i="1"/>
  <c r="DB179" i="1"/>
  <c r="BJ188" i="1"/>
  <c r="BJ243" i="1"/>
  <c r="BJ256" i="1" s="1"/>
  <c r="EI105" i="1"/>
  <c r="EI115" i="1" s="1"/>
  <c r="EI179" i="1"/>
  <c r="EI173" i="1"/>
  <c r="CA177" i="1"/>
  <c r="CA171" i="1"/>
  <c r="CA179" i="1"/>
  <c r="CA180" i="1"/>
  <c r="CA205" i="1" s="1"/>
  <c r="CA175" i="1"/>
  <c r="CA173" i="1"/>
  <c r="S114" i="1"/>
  <c r="S111" i="1"/>
  <c r="CD179" i="1"/>
  <c r="CD175" i="1"/>
  <c r="CD173" i="1"/>
  <c r="CD171" i="1"/>
  <c r="CD180" i="1"/>
  <c r="CD205" i="1" s="1"/>
  <c r="CD177" i="1"/>
  <c r="FN114" i="1"/>
  <c r="FN111" i="1"/>
  <c r="FN116" i="1" s="1"/>
  <c r="FN173" i="1"/>
  <c r="FN171" i="1"/>
  <c r="FN175" i="1" s="1"/>
  <c r="FN177" i="1" s="1"/>
  <c r="FN180" i="1" s="1"/>
  <c r="FN205" i="1" s="1"/>
  <c r="FN179" i="1"/>
  <c r="DP111" i="1"/>
  <c r="DP116" i="1" s="1"/>
  <c r="DP114" i="1"/>
  <c r="CQ186" i="1"/>
  <c r="CQ145" i="1"/>
  <c r="CQ143" i="1"/>
  <c r="CQ104" i="1"/>
  <c r="CQ97" i="1"/>
  <c r="CQ107" i="1"/>
  <c r="CQ101" i="1"/>
  <c r="CQ103" i="1" s="1"/>
  <c r="CQ169" i="1"/>
  <c r="BF111" i="1"/>
  <c r="BF116" i="1" s="1"/>
  <c r="BF114" i="1"/>
  <c r="EP114" i="1"/>
  <c r="EP111" i="1"/>
  <c r="DZ188" i="1"/>
  <c r="DZ243" i="1"/>
  <c r="DZ256" i="1" s="1"/>
  <c r="DM135" i="1"/>
  <c r="DM139" i="1" s="1"/>
  <c r="DM141" i="1" s="1"/>
  <c r="DJ139" i="1"/>
  <c r="DJ141" i="1" s="1"/>
  <c r="CJ243" i="1"/>
  <c r="CJ256" i="1" s="1"/>
  <c r="CJ188" i="1"/>
  <c r="FC186" i="1"/>
  <c r="FC169" i="1"/>
  <c r="FC143" i="1"/>
  <c r="FC104" i="1"/>
  <c r="FC97" i="1"/>
  <c r="FC107" i="1"/>
  <c r="FC101" i="1"/>
  <c r="FC103" i="1" s="1"/>
  <c r="FC105" i="1" s="1"/>
  <c r="FC115" i="1" s="1"/>
  <c r="DB139" i="1"/>
  <c r="DB141" i="1" s="1"/>
  <c r="DA188" i="1"/>
  <c r="DA243" i="1"/>
  <c r="DA256" i="1" s="1"/>
  <c r="FU243" i="1"/>
  <c r="FU256" i="1" s="1"/>
  <c r="FU188" i="1"/>
  <c r="AP243" i="1"/>
  <c r="AP256" i="1" s="1"/>
  <c r="AP188" i="1"/>
  <c r="C91" i="1"/>
  <c r="FZ83" i="1"/>
  <c r="P139" i="1"/>
  <c r="P141" i="1" s="1"/>
  <c r="DK188" i="1"/>
  <c r="DK243" i="1"/>
  <c r="DK256" i="1" s="1"/>
  <c r="ED188" i="1"/>
  <c r="ED243" i="1"/>
  <c r="ED256" i="1" s="1"/>
  <c r="P111" i="1"/>
  <c r="P114" i="1"/>
  <c r="P179" i="1"/>
  <c r="P177" i="1"/>
  <c r="P180" i="1"/>
  <c r="P205" i="1" s="1"/>
  <c r="P175" i="1"/>
  <c r="P173" i="1"/>
  <c r="P171" i="1"/>
  <c r="FV139" i="1"/>
  <c r="FV141" i="1" s="1"/>
  <c r="CO105" i="1"/>
  <c r="CO115" i="1" s="1"/>
  <c r="R105" i="1"/>
  <c r="R115" i="1" s="1"/>
  <c r="AQ188" i="1"/>
  <c r="AQ243" i="1"/>
  <c r="AQ256" i="1" s="1"/>
  <c r="FG188" i="1"/>
  <c r="FG243" i="1"/>
  <c r="FG256" i="1" s="1"/>
  <c r="DU111" i="1"/>
  <c r="DU114" i="1"/>
  <c r="AH105" i="1"/>
  <c r="AH115" i="1" s="1"/>
  <c r="BS111" i="1"/>
  <c r="BS114" i="1"/>
  <c r="DL173" i="1"/>
  <c r="DL179" i="1"/>
  <c r="BL105" i="1"/>
  <c r="BL115" i="1" s="1"/>
  <c r="DF139" i="1"/>
  <c r="DF141" i="1" s="1"/>
  <c r="FO179" i="1"/>
  <c r="FO173" i="1"/>
  <c r="DF105" i="1"/>
  <c r="DF115" i="1" s="1"/>
  <c r="EZ114" i="1"/>
  <c r="EZ111" i="1"/>
  <c r="EZ116" i="1" s="1"/>
  <c r="BU114" i="1"/>
  <c r="BU111" i="1"/>
  <c r="BU116" i="1" s="1"/>
  <c r="BU188" i="1"/>
  <c r="BU243" i="1"/>
  <c r="BU256" i="1" s="1"/>
  <c r="AX114" i="1"/>
  <c r="AX111" i="1"/>
  <c r="AX116" i="1" s="1"/>
  <c r="BT188" i="1"/>
  <c r="BT243" i="1"/>
  <c r="BT256" i="1" s="1"/>
  <c r="FI179" i="1"/>
  <c r="FI173" i="1"/>
  <c r="FI243" i="1"/>
  <c r="FI256" i="1" s="1"/>
  <c r="FI188" i="1"/>
  <c r="CH188" i="1"/>
  <c r="CH243" i="1"/>
  <c r="CH256" i="1" s="1"/>
  <c r="FV114" i="1"/>
  <c r="FV111" i="1"/>
  <c r="FV116" i="1" s="1"/>
  <c r="FV171" i="1" s="1"/>
  <c r="FV175" i="1" s="1"/>
  <c r="FV177" i="1" s="1"/>
  <c r="FV180" i="1" s="1"/>
  <c r="FV205" i="1" s="1"/>
  <c r="FV173" i="1"/>
  <c r="FV179" i="1"/>
  <c r="CY177" i="1"/>
  <c r="CY171" i="1"/>
  <c r="CY180" i="1"/>
  <c r="CY205" i="1" s="1"/>
  <c r="CY179" i="1"/>
  <c r="CY175" i="1"/>
  <c r="CY173" i="1"/>
  <c r="CN105" i="1"/>
  <c r="CN115" i="1" s="1"/>
  <c r="BA105" i="1"/>
  <c r="BA115" i="1" s="1"/>
  <c r="FB188" i="1"/>
  <c r="FB243" i="1"/>
  <c r="FB256" i="1" s="1"/>
  <c r="CX105" i="1"/>
  <c r="CX115" i="1" s="1"/>
  <c r="O188" i="1"/>
  <c r="O243" i="1"/>
  <c r="O256" i="1" s="1"/>
  <c r="CT188" i="1"/>
  <c r="CT243" i="1"/>
  <c r="CT256" i="1" s="1"/>
  <c r="FP147" i="1"/>
  <c r="AZ114" i="1"/>
  <c r="AZ111" i="1"/>
  <c r="AZ116" i="1" s="1"/>
  <c r="AF179" i="1"/>
  <c r="AF180" i="1"/>
  <c r="AF205" i="1" s="1"/>
  <c r="AF175" i="1"/>
  <c r="AF173" i="1"/>
  <c r="AF177" i="1"/>
  <c r="AF171" i="1"/>
  <c r="FD105" i="1"/>
  <c r="FD115" i="1" s="1"/>
  <c r="AM114" i="1"/>
  <c r="AM111" i="1"/>
  <c r="AM116" i="1" s="1"/>
  <c r="EQ114" i="1"/>
  <c r="EQ111" i="1"/>
  <c r="BH114" i="1"/>
  <c r="BH111" i="1"/>
  <c r="FA114" i="1"/>
  <c r="FA111" i="1"/>
  <c r="EL180" i="1"/>
  <c r="EL205" i="1" s="1"/>
  <c r="EL177" i="1"/>
  <c r="EL171" i="1"/>
  <c r="EL175" i="1"/>
  <c r="EL179" i="1"/>
  <c r="EL173" i="1"/>
  <c r="Y179" i="1"/>
  <c r="Y173" i="1"/>
  <c r="BR105" i="1"/>
  <c r="BR115" i="1" s="1"/>
  <c r="W177" i="1"/>
  <c r="W171" i="1"/>
  <c r="W175" i="1"/>
  <c r="W180" i="1"/>
  <c r="W205" i="1" s="1"/>
  <c r="W173" i="1"/>
  <c r="W179" i="1"/>
  <c r="G177" i="1"/>
  <c r="G179" i="1"/>
  <c r="G171" i="1"/>
  <c r="G180" i="1"/>
  <c r="G205" i="1" s="1"/>
  <c r="G175" i="1"/>
  <c r="G173" i="1"/>
  <c r="EA179" i="1"/>
  <c r="EA173" i="1"/>
  <c r="BP173" i="1"/>
  <c r="BP180" i="1"/>
  <c r="BP205" i="1" s="1"/>
  <c r="BP171" i="1"/>
  <c r="BP177" i="1"/>
  <c r="BP175" i="1"/>
  <c r="BP179" i="1"/>
  <c r="ER179" i="1"/>
  <c r="ER175" i="1"/>
  <c r="ER180" i="1"/>
  <c r="ER205" i="1" s="1"/>
  <c r="ER173" i="1"/>
  <c r="ER171" i="1"/>
  <c r="ER177" i="1"/>
  <c r="AN111" i="1"/>
  <c r="AN114" i="1"/>
  <c r="CZ179" i="1"/>
  <c r="CZ173" i="1"/>
  <c r="AK111" i="1"/>
  <c r="AK114" i="1"/>
  <c r="AE111" i="1"/>
  <c r="AE114" i="1"/>
  <c r="BM114" i="1"/>
  <c r="BM111" i="1"/>
  <c r="BM188" i="1"/>
  <c r="BM243" i="1"/>
  <c r="BM256" i="1" s="1"/>
  <c r="DT188" i="1"/>
  <c r="DT243" i="1"/>
  <c r="DT256" i="1" s="1"/>
  <c r="D105" i="1"/>
  <c r="D115" i="1" s="1"/>
  <c r="DH179" i="1"/>
  <c r="DH173" i="1"/>
  <c r="BQ105" i="1"/>
  <c r="BQ115" i="1" s="1"/>
  <c r="BI111" i="1"/>
  <c r="BI114" i="1"/>
  <c r="DQ179" i="1"/>
  <c r="DQ173" i="1"/>
  <c r="AI105" i="1"/>
  <c r="AI115" i="1" s="1"/>
  <c r="AI180" i="1"/>
  <c r="AI205" i="1" s="1"/>
  <c r="AI179" i="1"/>
  <c r="AI175" i="1"/>
  <c r="AI171" i="1"/>
  <c r="AI173" i="1"/>
  <c r="AI177" i="1"/>
  <c r="CF179" i="1"/>
  <c r="CF180" i="1"/>
  <c r="CF205" i="1" s="1"/>
  <c r="CF173" i="1"/>
  <c r="CF171" i="1"/>
  <c r="CF177" i="1"/>
  <c r="CF175" i="1"/>
  <c r="FS139" i="1"/>
  <c r="FS141" i="1" s="1"/>
  <c r="CC188" i="1"/>
  <c r="CC243" i="1"/>
  <c r="CC256" i="1" s="1"/>
  <c r="AL114" i="1"/>
  <c r="AL111" i="1"/>
  <c r="AL116" i="1" s="1"/>
  <c r="AL243" i="1"/>
  <c r="AL256" i="1" s="1"/>
  <c r="AL188" i="1"/>
  <c r="DB188" i="1"/>
  <c r="DB243" i="1"/>
  <c r="DB256" i="1" s="1"/>
  <c r="EI114" i="1"/>
  <c r="EI111" i="1"/>
  <c r="EI116" i="1" s="1"/>
  <c r="EI171" i="1" s="1"/>
  <c r="EI175" i="1" s="1"/>
  <c r="EI177" i="1" s="1"/>
  <c r="EI180" i="1" s="1"/>
  <c r="EI205" i="1" s="1"/>
  <c r="AR179" i="1"/>
  <c r="AR173" i="1"/>
  <c r="AR171" i="1"/>
  <c r="AR177" i="1"/>
  <c r="AR180" i="1"/>
  <c r="AR205" i="1" s="1"/>
  <c r="AR175" i="1"/>
  <c r="AR105" i="1"/>
  <c r="AR115" i="1" s="1"/>
  <c r="CA105" i="1"/>
  <c r="CA115" i="1" s="1"/>
  <c r="V105" i="1"/>
  <c r="V115" i="1" s="1"/>
  <c r="FN188" i="1"/>
  <c r="FN243" i="1"/>
  <c r="FN256" i="1" s="1"/>
  <c r="FZ278" i="1"/>
  <c r="C292" i="1"/>
  <c r="FZ292" i="1" s="1"/>
  <c r="CW179" i="1"/>
  <c r="CW173" i="1"/>
  <c r="CW177" i="1"/>
  <c r="CW175" i="1"/>
  <c r="CW171" i="1"/>
  <c r="CW180" i="1"/>
  <c r="CW205" i="1" s="1"/>
  <c r="F139" i="1"/>
  <c r="F141" i="1" s="1"/>
  <c r="BY105" i="1"/>
  <c r="BY115" i="1" s="1"/>
  <c r="CK180" i="1"/>
  <c r="CK205" i="1" s="1"/>
  <c r="CK177" i="1"/>
  <c r="CK179" i="1"/>
  <c r="CK175" i="1"/>
  <c r="CK173" i="1"/>
  <c r="CK171" i="1"/>
  <c r="DJ105" i="1"/>
  <c r="DJ115" i="1" s="1"/>
  <c r="CJ111" i="1"/>
  <c r="CJ114" i="1"/>
  <c r="EV105" i="1"/>
  <c r="EV115" i="1" s="1"/>
  <c r="EV179" i="1"/>
  <c r="EV177" i="1"/>
  <c r="EV173" i="1"/>
  <c r="EV175" i="1"/>
  <c r="EV171" i="1"/>
  <c r="EV180" i="1"/>
  <c r="EV205" i="1" s="1"/>
  <c r="T188" i="1"/>
  <c r="T243" i="1"/>
  <c r="T256" i="1" s="1"/>
  <c r="H111" i="1"/>
  <c r="H114" i="1"/>
  <c r="H179" i="1"/>
  <c r="H180" i="1"/>
  <c r="H205" i="1" s="1"/>
  <c r="H175" i="1"/>
  <c r="H173" i="1"/>
  <c r="H177" i="1"/>
  <c r="H171" i="1"/>
  <c r="DA105" i="1"/>
  <c r="DA115" i="1" s="1"/>
  <c r="CL105" i="1"/>
  <c r="CL115" i="1" s="1"/>
  <c r="CL175" i="1"/>
  <c r="CL173" i="1"/>
  <c r="CL180" i="1"/>
  <c r="CL205" i="1" s="1"/>
  <c r="CL171" i="1"/>
  <c r="CL179" i="1"/>
  <c r="CL177" i="1"/>
  <c r="AB188" i="1"/>
  <c r="AB243" i="1"/>
  <c r="AB256" i="1" s="1"/>
  <c r="EK179" i="1"/>
  <c r="EK173" i="1"/>
  <c r="EK180" i="1"/>
  <c r="EK205" i="1" s="1"/>
  <c r="EK177" i="1"/>
  <c r="EK171" i="1"/>
  <c r="EK175" i="1"/>
  <c r="AX139" i="1"/>
  <c r="AX141" i="1" s="1"/>
  <c r="AT188" i="1"/>
  <c r="AT243" i="1"/>
  <c r="AT256" i="1" s="1"/>
  <c r="FR114" i="1"/>
  <c r="FR111" i="1"/>
  <c r="FR180" i="1"/>
  <c r="FR205" i="1" s="1"/>
  <c r="FR179" i="1"/>
  <c r="FR177" i="1"/>
  <c r="FR175" i="1"/>
  <c r="FR171" i="1"/>
  <c r="FR173" i="1"/>
  <c r="DK105" i="1"/>
  <c r="DK115" i="1" s="1"/>
  <c r="DK180" i="1"/>
  <c r="DK205" i="1" s="1"/>
  <c r="DK179" i="1"/>
  <c r="DK175" i="1"/>
  <c r="DK177" i="1"/>
  <c r="DK171" i="1"/>
  <c r="DK173" i="1"/>
  <c r="L173" i="1"/>
  <c r="L179" i="1"/>
  <c r="CI173" i="1"/>
  <c r="CI179" i="1"/>
  <c r="EE177" i="1"/>
  <c r="EE179" i="1"/>
  <c r="EE171" i="1"/>
  <c r="EE180" i="1"/>
  <c r="EE205" i="1" s="1"/>
  <c r="EE175" i="1"/>
  <c r="EE173" i="1"/>
  <c r="BN114" i="1"/>
  <c r="BN111" i="1"/>
  <c r="BN116" i="1" s="1"/>
  <c r="AH188" i="1"/>
  <c r="AH243" i="1"/>
  <c r="AH256" i="1" s="1"/>
  <c r="CU188" i="1"/>
  <c r="CU243" i="1"/>
  <c r="CU256" i="1" s="1"/>
  <c r="DF114" i="1"/>
  <c r="DF111" i="1"/>
  <c r="BK188" i="1"/>
  <c r="BK243" i="1"/>
  <c r="BK256" i="1" s="1"/>
  <c r="AD188" i="1"/>
  <c r="AD243" i="1"/>
  <c r="AD256" i="1" s="1"/>
  <c r="EM111" i="1"/>
  <c r="EM114" i="1"/>
  <c r="FW114" i="1"/>
  <c r="FW111" i="1"/>
  <c r="AZ243" i="1"/>
  <c r="AZ256" i="1" s="1"/>
  <c r="AZ188" i="1"/>
  <c r="FX173" i="1"/>
  <c r="FX177" i="1"/>
  <c r="FX171" i="1"/>
  <c r="FX180" i="1"/>
  <c r="FX205" i="1" s="1"/>
  <c r="FX179" i="1"/>
  <c r="FX175" i="1"/>
  <c r="N180" i="1"/>
  <c r="N205" i="1" s="1"/>
  <c r="N177" i="1"/>
  <c r="N171" i="1"/>
  <c r="N175" i="1"/>
  <c r="N179" i="1"/>
  <c r="N173" i="1"/>
  <c r="CM111" i="1"/>
  <c r="CM114" i="1"/>
  <c r="EY188" i="1"/>
  <c r="EY243" i="1"/>
  <c r="EY256" i="1" s="1"/>
  <c r="BW180" i="1"/>
  <c r="BW205" i="1" s="1"/>
  <c r="BW179" i="1"/>
  <c r="BW175" i="1"/>
  <c r="BW173" i="1"/>
  <c r="BW171" i="1"/>
  <c r="BW177" i="1"/>
  <c r="DD243" i="1"/>
  <c r="DD256" i="1" s="1"/>
  <c r="DD188" i="1"/>
  <c r="CE188" i="1"/>
  <c r="CE243" i="1"/>
  <c r="CE256" i="1" s="1"/>
  <c r="DX105" i="1"/>
  <c r="DX115" i="1" s="1"/>
  <c r="EC179" i="1"/>
  <c r="EC173" i="1"/>
  <c r="EC177" i="1"/>
  <c r="EC180" i="1"/>
  <c r="EC205" i="1" s="1"/>
  <c r="EC175" i="1"/>
  <c r="EC171" i="1"/>
  <c r="BV139" i="1"/>
  <c r="BV141" i="1" s="1"/>
  <c r="CY188" i="1"/>
  <c r="CY243" i="1"/>
  <c r="CY256" i="1" s="1"/>
  <c r="DM137" i="1"/>
  <c r="BE105" i="1"/>
  <c r="BE115" i="1" s="1"/>
  <c r="BG243" i="1"/>
  <c r="BG256" i="1" s="1"/>
  <c r="BG188" i="1"/>
  <c r="BG179" i="1"/>
  <c r="BG173" i="1"/>
  <c r="H105" i="1"/>
  <c r="H115" i="1" s="1"/>
  <c r="DA114" i="1"/>
  <c r="DA111" i="1"/>
  <c r="AB173" i="1"/>
  <c r="AB179" i="1"/>
  <c r="AB171" i="1"/>
  <c r="AB177" i="1"/>
  <c r="AB180" i="1"/>
  <c r="AB205" i="1" s="1"/>
  <c r="AB175" i="1"/>
  <c r="DV243" i="1"/>
  <c r="DV256" i="1" s="1"/>
  <c r="DV188" i="1"/>
  <c r="CW139" i="1"/>
  <c r="CW141" i="1" s="1"/>
  <c r="DK114" i="1"/>
  <c r="DK111" i="1"/>
  <c r="L105" i="1"/>
  <c r="L115" i="1" s="1"/>
  <c r="CI105" i="1"/>
  <c r="CI115" i="1" s="1"/>
  <c r="ED105" i="1"/>
  <c r="ED115" i="1" s="1"/>
  <c r="BN188" i="1"/>
  <c r="BN243" i="1"/>
  <c r="BN256" i="1" s="1"/>
  <c r="Q188" i="1"/>
  <c r="Q243" i="1"/>
  <c r="Q256" i="1" s="1"/>
  <c r="EG188" i="1"/>
  <c r="EG243" i="1"/>
  <c r="EG256" i="1" s="1"/>
  <c r="DD179" i="1"/>
  <c r="DD173" i="1"/>
  <c r="DD171" i="1"/>
  <c r="DD180" i="1"/>
  <c r="DD205" i="1" s="1"/>
  <c r="DD177" i="1"/>
  <c r="DD175" i="1"/>
  <c r="FH114" i="1"/>
  <c r="FH111" i="1"/>
  <c r="DF179" i="1"/>
  <c r="DF173" i="1"/>
  <c r="FE175" i="1"/>
  <c r="FE180" i="1"/>
  <c r="FE205" i="1" s="1"/>
  <c r="FE179" i="1"/>
  <c r="FE177" i="1"/>
  <c r="FE173" i="1"/>
  <c r="FE171" i="1"/>
  <c r="CY114" i="1"/>
  <c r="CY111" i="1"/>
  <c r="CY116" i="1" s="1"/>
  <c r="FB114" i="1"/>
  <c r="FB111" i="1"/>
  <c r="CX114" i="1"/>
  <c r="CX111" i="1"/>
  <c r="CX116" i="1" s="1"/>
  <c r="EH175" i="1"/>
  <c r="EH173" i="1"/>
  <c r="EH177" i="1"/>
  <c r="EH171" i="1"/>
  <c r="EH179" i="1"/>
  <c r="EH180" i="1"/>
  <c r="EH205" i="1" s="1"/>
  <c r="E111" i="1"/>
  <c r="E114" i="1"/>
  <c r="BH188" i="1"/>
  <c r="BH243" i="1"/>
  <c r="BH256" i="1" s="1"/>
  <c r="W188" i="1"/>
  <c r="W243" i="1"/>
  <c r="W256" i="1" s="1"/>
  <c r="FL111" i="1"/>
  <c r="FL116" i="1" s="1"/>
  <c r="FL114" i="1"/>
  <c r="AK243" i="1"/>
  <c r="AK256" i="1" s="1"/>
  <c r="AK188" i="1"/>
  <c r="F180" i="1"/>
  <c r="F205" i="1" s="1"/>
  <c r="F177" i="1"/>
  <c r="F179" i="1"/>
  <c r="F171" i="1"/>
  <c r="F175" i="1"/>
  <c r="F173" i="1"/>
  <c r="AV179" i="1"/>
  <c r="AV175" i="1"/>
  <c r="AV173" i="1"/>
  <c r="AV177" i="1"/>
  <c r="AV180" i="1"/>
  <c r="AV205" i="1" s="1"/>
  <c r="AV171" i="1"/>
  <c r="Q170" i="1"/>
  <c r="Q135" i="1"/>
  <c r="Q137" i="1"/>
  <c r="AQ180" i="1"/>
  <c r="AQ205" i="1" s="1"/>
  <c r="AQ179" i="1"/>
  <c r="AQ177" i="1"/>
  <c r="AQ175" i="1"/>
  <c r="AQ173" i="1"/>
  <c r="AQ171" i="1"/>
  <c r="DR179" i="1"/>
  <c r="DR173" i="1"/>
  <c r="FJ114" i="1"/>
  <c r="FJ111" i="1"/>
  <c r="BT111" i="1"/>
  <c r="BT116" i="1" s="1"/>
  <c r="BT114" i="1"/>
  <c r="FI111" i="1"/>
  <c r="FI116" i="1" s="1"/>
  <c r="FI114" i="1"/>
  <c r="BK177" i="1"/>
  <c r="BK171" i="1"/>
  <c r="BK179" i="1"/>
  <c r="BK175" i="1"/>
  <c r="BK173" i="1"/>
  <c r="BK180" i="1"/>
  <c r="BK205" i="1" s="1"/>
  <c r="BV188" i="1"/>
  <c r="BV243" i="1"/>
  <c r="BV256" i="1" s="1"/>
  <c r="AD180" i="1"/>
  <c r="AD205" i="1" s="1"/>
  <c r="AD171" i="1"/>
  <c r="AD177" i="1"/>
  <c r="AD175" i="1"/>
  <c r="AD179" i="1"/>
  <c r="AD173" i="1"/>
  <c r="EO188" i="1"/>
  <c r="EO243" i="1"/>
  <c r="EO256" i="1" s="1"/>
  <c r="CV114" i="1"/>
  <c r="CV111" i="1"/>
  <c r="CV116" i="1" s="1"/>
  <c r="CR179" i="1"/>
  <c r="CR180" i="1"/>
  <c r="CR205" i="1" s="1"/>
  <c r="CR175" i="1"/>
  <c r="CR173" i="1"/>
  <c r="CR177" i="1"/>
  <c r="CR171" i="1"/>
  <c r="E243" i="1"/>
  <c r="E256" i="1" s="1"/>
  <c r="E188" i="1"/>
  <c r="FA179" i="1"/>
  <c r="FA177" i="1"/>
  <c r="FA175" i="1"/>
  <c r="FA173" i="1"/>
  <c r="FA180" i="1"/>
  <c r="FA205" i="1" s="1"/>
  <c r="FA171" i="1"/>
  <c r="BR179" i="1"/>
  <c r="BR171" i="1"/>
  <c r="BR175" i="1" s="1"/>
  <c r="BR177" i="1" s="1"/>
  <c r="BR180" i="1" s="1"/>
  <c r="BR205" i="1" s="1"/>
  <c r="BR173" i="1"/>
  <c r="DT114" i="1"/>
  <c r="DT111" i="1"/>
  <c r="ET111" i="1"/>
  <c r="ET116" i="1" s="1"/>
  <c r="ET114" i="1"/>
  <c r="DQ114" i="1"/>
  <c r="DQ111" i="1"/>
  <c r="AS170" i="1"/>
  <c r="AS137" i="1"/>
  <c r="AS135" i="1"/>
  <c r="AS139" i="1" s="1"/>
  <c r="AS141" i="1" s="1"/>
  <c r="AA188" i="1"/>
  <c r="AA243" i="1"/>
  <c r="AA256" i="1" s="1"/>
  <c r="AS186" i="1"/>
  <c r="AS169" i="1"/>
  <c r="AS143" i="1"/>
  <c r="AS104" i="1"/>
  <c r="AS97" i="1"/>
  <c r="AS107" i="1"/>
  <c r="AS101" i="1"/>
  <c r="AS103" i="1" s="1"/>
  <c r="AS105" i="1" s="1"/>
  <c r="AS115" i="1" s="1"/>
  <c r="Q105" i="1"/>
  <c r="Q115" i="1" s="1"/>
  <c r="AQ111" i="1"/>
  <c r="AQ114" i="1"/>
  <c r="DN188" i="1"/>
  <c r="DN243" i="1"/>
  <c r="DN256" i="1" s="1"/>
  <c r="CE105" i="1"/>
  <c r="CE115" i="1" s="1"/>
  <c r="AJ173" i="1"/>
  <c r="AJ171" i="1"/>
  <c r="AJ175" i="1"/>
  <c r="AJ177" i="1"/>
  <c r="AJ179" i="1"/>
  <c r="AJ180" i="1"/>
  <c r="AJ205" i="1" s="1"/>
  <c r="DX111" i="1"/>
  <c r="DX114" i="1"/>
  <c r="AR139" i="1"/>
  <c r="AR141" i="1" s="1"/>
  <c r="FO147" i="1"/>
  <c r="BV175" i="1"/>
  <c r="BV173" i="1"/>
  <c r="BV177" i="1"/>
  <c r="BV171" i="1"/>
  <c r="BV180" i="1"/>
  <c r="BV205" i="1" s="1"/>
  <c r="BV179" i="1"/>
  <c r="BA179" i="1"/>
  <c r="BA173" i="1"/>
  <c r="AD114" i="1"/>
  <c r="AD111" i="1"/>
  <c r="AD116" i="1" s="1"/>
  <c r="AO111" i="1"/>
  <c r="AO116" i="1" s="1"/>
  <c r="AO114" i="1"/>
  <c r="CX188" i="1"/>
  <c r="CX243" i="1"/>
  <c r="CX256" i="1" s="1"/>
  <c r="AZ147" i="1"/>
  <c r="EQ188" i="1"/>
  <c r="EQ243" i="1"/>
  <c r="EQ256" i="1" s="1"/>
  <c r="FA243" i="1"/>
  <c r="FA256" i="1" s="1"/>
  <c r="FA188" i="1"/>
  <c r="BR188" i="1"/>
  <c r="BR243" i="1"/>
  <c r="BR256" i="1" s="1"/>
  <c r="ER188" i="1"/>
  <c r="ER243" i="1"/>
  <c r="ER256" i="1" s="1"/>
  <c r="FL188" i="1"/>
  <c r="FL243" i="1"/>
  <c r="FL256" i="1" s="1"/>
  <c r="X116" i="1"/>
  <c r="FT114" i="1"/>
  <c r="FT111" i="1"/>
  <c r="FT188" i="1"/>
  <c r="FT243" i="1"/>
  <c r="FT256" i="1" s="1"/>
  <c r="BI179" i="1"/>
  <c r="BI177" i="1"/>
  <c r="BI173" i="1"/>
  <c r="BI171" i="1"/>
  <c r="BI175" i="1"/>
  <c r="BI180" i="1"/>
  <c r="BI205" i="1" s="1"/>
  <c r="BZ114" i="1"/>
  <c r="BZ111" i="1"/>
  <c r="BZ116" i="1" s="1"/>
  <c r="ET180" i="1"/>
  <c r="ET205" i="1" s="1"/>
  <c r="ET171" i="1"/>
  <c r="ET179" i="1"/>
  <c r="ET173" i="1"/>
  <c r="ET177" i="1"/>
  <c r="ET175" i="1"/>
  <c r="EB188" i="1"/>
  <c r="EB243" i="1"/>
  <c r="EB256" i="1" s="1"/>
  <c r="AA111" i="1"/>
  <c r="AA114" i="1"/>
  <c r="FQ179" i="1"/>
  <c r="FQ173" i="1"/>
  <c r="EI188" i="1"/>
  <c r="EI243" i="1"/>
  <c r="EI256" i="1" s="1"/>
  <c r="S105" i="1"/>
  <c r="S115" i="1" s="1"/>
  <c r="FS186" i="1"/>
  <c r="FS169" i="1"/>
  <c r="FS153" i="1"/>
  <c r="FS145" i="1"/>
  <c r="FS151" i="1"/>
  <c r="FS149" i="1"/>
  <c r="FS104" i="1"/>
  <c r="FS97" i="1"/>
  <c r="FS107" i="1"/>
  <c r="FS101" i="1"/>
  <c r="FS103" i="1" s="1"/>
  <c r="FS147" i="1"/>
  <c r="EP139" i="1"/>
  <c r="EP141" i="1" s="1"/>
  <c r="EX114" i="1"/>
  <c r="EX111" i="1"/>
  <c r="EX116" i="1" s="1"/>
  <c r="CK188" i="1"/>
  <c r="CK243" i="1"/>
  <c r="CK256" i="1" s="1"/>
  <c r="EU179" i="1"/>
  <c r="T179" i="1"/>
  <c r="T180" i="1"/>
  <c r="T205" i="1" s="1"/>
  <c r="T173" i="1"/>
  <c r="T171" i="1"/>
  <c r="T175" i="1"/>
  <c r="T177" i="1"/>
  <c r="CB111" i="1"/>
  <c r="CB114" i="1"/>
  <c r="AB114" i="1"/>
  <c r="AB111" i="1"/>
  <c r="ED180" i="1"/>
  <c r="ED205" i="1" s="1"/>
  <c r="ED177" i="1"/>
  <c r="ED179" i="1"/>
  <c r="ED171" i="1"/>
  <c r="ED175" i="1"/>
  <c r="ED173" i="1"/>
  <c r="AW188" i="1"/>
  <c r="AW243" i="1"/>
  <c r="AW256" i="1" s="1"/>
  <c r="FM111" i="1"/>
  <c r="FM114" i="1"/>
  <c r="BN175" i="1"/>
  <c r="BN177" i="1" s="1"/>
  <c r="BN180" i="1" s="1"/>
  <c r="BN205" i="1" s="1"/>
  <c r="BN179" i="1"/>
  <c r="BN173" i="1"/>
  <c r="BN171" i="1"/>
  <c r="CP188" i="1"/>
  <c r="CP243" i="1"/>
  <c r="CP256" i="1" s="1"/>
  <c r="DU105" i="1"/>
  <c r="DU115" i="1" s="1"/>
  <c r="DL114" i="1"/>
  <c r="DL111" i="1"/>
  <c r="EW111" i="1"/>
  <c r="EW116" i="1" s="1"/>
  <c r="EW114" i="1"/>
  <c r="DR111" i="1"/>
  <c r="DR114" i="1"/>
  <c r="DE179" i="1"/>
  <c r="DE173" i="1"/>
  <c r="DE180" i="1"/>
  <c r="DE205" i="1" s="1"/>
  <c r="DE171" i="1"/>
  <c r="DE177" i="1"/>
  <c r="DE175" i="1"/>
  <c r="DF188" i="1"/>
  <c r="DF243" i="1"/>
  <c r="DF256" i="1" s="1"/>
  <c r="BU180" i="1"/>
  <c r="BU205" i="1" s="1"/>
  <c r="BU175" i="1"/>
  <c r="BU173" i="1"/>
  <c r="BU179" i="1"/>
  <c r="BU177" i="1"/>
  <c r="BU171" i="1"/>
  <c r="FI147" i="1"/>
  <c r="U188" i="1"/>
  <c r="U243" i="1"/>
  <c r="U256" i="1" s="1"/>
  <c r="CO114" i="1"/>
  <c r="CO111" i="1"/>
  <c r="CO179" i="1"/>
  <c r="CO173" i="1"/>
  <c r="CO180" i="1"/>
  <c r="CO205" i="1" s="1"/>
  <c r="CO171" i="1"/>
  <c r="CO177" i="1"/>
  <c r="CO175" i="1"/>
  <c r="CP180" i="1"/>
  <c r="CP205" i="1" s="1"/>
  <c r="CP171" i="1"/>
  <c r="CP177" i="1"/>
  <c r="CP175" i="1"/>
  <c r="CP179" i="1"/>
  <c r="CP173" i="1"/>
  <c r="R179" i="1"/>
  <c r="R175" i="1"/>
  <c r="R173" i="1"/>
  <c r="R171" i="1"/>
  <c r="R177" i="1"/>
  <c r="R180" i="1"/>
  <c r="R205" i="1" s="1"/>
  <c r="R243" i="1"/>
  <c r="R256" i="1" s="1"/>
  <c r="R188" i="1"/>
  <c r="FG180" i="1"/>
  <c r="FG205" i="1" s="1"/>
  <c r="FG179" i="1"/>
  <c r="FG177" i="1"/>
  <c r="FG175" i="1"/>
  <c r="FG171" i="1"/>
  <c r="FG173" i="1"/>
  <c r="DD105" i="1"/>
  <c r="DD115" i="1" s="1"/>
  <c r="DU179" i="1"/>
  <c r="DU177" i="1"/>
  <c r="DU173" i="1"/>
  <c r="DU171" i="1"/>
  <c r="DU180" i="1"/>
  <c r="DU205" i="1" s="1"/>
  <c r="DU175" i="1"/>
  <c r="DN105" i="1"/>
  <c r="DN115" i="1" s="1"/>
  <c r="AH114" i="1"/>
  <c r="AH111" i="1"/>
  <c r="AH116" i="1" s="1"/>
  <c r="BS179" i="1"/>
  <c r="BS173" i="1"/>
  <c r="AJ105" i="1"/>
  <c r="AJ115" i="1" s="1"/>
  <c r="DL188" i="1"/>
  <c r="DL243" i="1"/>
  <c r="DL256" i="1" s="1"/>
  <c r="BL111" i="1"/>
  <c r="BL116" i="1" s="1"/>
  <c r="BL114" i="1"/>
  <c r="BL179" i="1"/>
  <c r="BL175" i="1"/>
  <c r="BL180" i="1"/>
  <c r="BL205" i="1" s="1"/>
  <c r="BL173" i="1"/>
  <c r="BL177" i="1"/>
  <c r="BL171" i="1"/>
  <c r="EZ175" i="1"/>
  <c r="EZ173" i="1"/>
  <c r="EZ179" i="1"/>
  <c r="EZ171" i="1"/>
  <c r="EZ177" i="1"/>
  <c r="EZ180" i="1"/>
  <c r="EZ205" i="1" s="1"/>
  <c r="DO188" i="1"/>
  <c r="DO243" i="1"/>
  <c r="DO256" i="1" s="1"/>
  <c r="EF147" i="1"/>
  <c r="BK105" i="1"/>
  <c r="BK115" i="1" s="1"/>
  <c r="AG105" i="1"/>
  <c r="AG115" i="1" s="1"/>
  <c r="CH111" i="1"/>
  <c r="CH116" i="1" s="1"/>
  <c r="CH114" i="1"/>
  <c r="FV243" i="1"/>
  <c r="FV256" i="1" s="1"/>
  <c r="FV188" i="1"/>
  <c r="CN114" i="1"/>
  <c r="CN111" i="1"/>
  <c r="CN116" i="1" s="1"/>
  <c r="BA243" i="1"/>
  <c r="BA256" i="1" s="1"/>
  <c r="BA188" i="1"/>
  <c r="AO179" i="1"/>
  <c r="AO173" i="1"/>
  <c r="AO171" i="1"/>
  <c r="AO175" i="1" s="1"/>
  <c r="AO177" i="1" s="1"/>
  <c r="AO180" i="1" s="1"/>
  <c r="AO205" i="1" s="1"/>
  <c r="DI188" i="1"/>
  <c r="DI243" i="1"/>
  <c r="DI256" i="1" s="1"/>
  <c r="BO243" i="1"/>
  <c r="BO256" i="1" s="1"/>
  <c r="BO188" i="1"/>
  <c r="EM147" i="1"/>
  <c r="FW188" i="1"/>
  <c r="FW243" i="1"/>
  <c r="FW256" i="1" s="1"/>
  <c r="AZ173" i="1"/>
  <c r="AZ171" i="1"/>
  <c r="AZ175" i="1" s="1"/>
  <c r="AZ177" i="1" s="1"/>
  <c r="AZ180" i="1" s="1"/>
  <c r="AZ205" i="1" s="1"/>
  <c r="AZ179" i="1"/>
  <c r="FX105" i="1"/>
  <c r="FX115" i="1" s="1"/>
  <c r="FD111" i="1"/>
  <c r="FD114" i="1"/>
  <c r="FD243" i="1"/>
  <c r="FD256" i="1" s="1"/>
  <c r="FD188" i="1"/>
  <c r="M186" i="1"/>
  <c r="M145" i="1"/>
  <c r="M169" i="1"/>
  <c r="M143" i="1"/>
  <c r="M104" i="1"/>
  <c r="M97" i="1"/>
  <c r="M107" i="1"/>
  <c r="M101" i="1"/>
  <c r="M103" i="1" s="1"/>
  <c r="M105" i="1" s="1"/>
  <c r="M115" i="1" s="1"/>
  <c r="EL114" i="1"/>
  <c r="EL111" i="1"/>
  <c r="EL188" i="1"/>
  <c r="EL243" i="1"/>
  <c r="EL256" i="1" s="1"/>
  <c r="AU105" i="1"/>
  <c r="AU115" i="1" s="1"/>
  <c r="Y105" i="1"/>
  <c r="Y115" i="1" s="1"/>
  <c r="Y188" i="1"/>
  <c r="Y243" i="1"/>
  <c r="Y256" i="1" s="1"/>
  <c r="W105" i="1"/>
  <c r="W115" i="1" s="1"/>
  <c r="G243" i="1"/>
  <c r="G256" i="1" s="1"/>
  <c r="G188" i="1"/>
  <c r="CZ188" i="1"/>
  <c r="CZ243" i="1"/>
  <c r="CZ256" i="1" s="1"/>
  <c r="AK105" i="1"/>
  <c r="AK115" i="1" s="1"/>
  <c r="AE243" i="1"/>
  <c r="AE256" i="1" s="1"/>
  <c r="AE188" i="1"/>
  <c r="CM180" i="1"/>
  <c r="CM205" i="1" s="1"/>
  <c r="CM179" i="1"/>
  <c r="CM175" i="1"/>
  <c r="CM173" i="1"/>
  <c r="CM171" i="1"/>
  <c r="CM177" i="1"/>
  <c r="D114" i="1"/>
  <c r="D111" i="1"/>
  <c r="D116" i="1" s="1"/>
  <c r="DH114" i="1"/>
  <c r="DH111" i="1"/>
  <c r="DH116" i="1" s="1"/>
  <c r="DH243" i="1"/>
  <c r="DH256" i="1" s="1"/>
  <c r="DH188" i="1"/>
  <c r="BQ179" i="1"/>
  <c r="BQ173" i="1"/>
  <c r="BQ177" i="1"/>
  <c r="BQ175" i="1"/>
  <c r="BQ171" i="1"/>
  <c r="BQ180" i="1"/>
  <c r="BQ205" i="1" s="1"/>
  <c r="E132" i="1"/>
  <c r="FZ130" i="1"/>
  <c r="CL139" i="1"/>
  <c r="CL141" i="1" s="1"/>
  <c r="BI188" i="1"/>
  <c r="BI243" i="1"/>
  <c r="BI256" i="1" s="1"/>
  <c r="AI139" i="1"/>
  <c r="AI141" i="1" s="1"/>
  <c r="DQ147" i="1"/>
  <c r="AI114" i="1"/>
  <c r="AI111" i="1"/>
  <c r="BN139" i="1"/>
  <c r="BN141" i="1" s="1"/>
  <c r="Z175" i="1"/>
  <c r="Z173" i="1"/>
  <c r="Z180" i="1"/>
  <c r="Z205" i="1" s="1"/>
  <c r="Z171" i="1"/>
  <c r="Z179" i="1"/>
  <c r="Z177" i="1"/>
  <c r="FQ105" i="1"/>
  <c r="FQ115" i="1" s="1"/>
  <c r="BJ180" i="1"/>
  <c r="BJ205" i="1" s="1"/>
  <c r="BJ171" i="1"/>
  <c r="BJ175" i="1"/>
  <c r="BJ177" i="1"/>
  <c r="BJ179" i="1"/>
  <c r="BJ173" i="1"/>
  <c r="AR114" i="1"/>
  <c r="AR111" i="1"/>
  <c r="CA111" i="1"/>
  <c r="CA114" i="1"/>
  <c r="CA243" i="1"/>
  <c r="CA256" i="1" s="1"/>
  <c r="CA188" i="1"/>
  <c r="DP243" i="1"/>
  <c r="DP256" i="1" s="1"/>
  <c r="DP188" i="1"/>
  <c r="EP179" i="1"/>
  <c r="EP173" i="1"/>
  <c r="EP171" i="1"/>
  <c r="EP180" i="1"/>
  <c r="EP205" i="1" s="1"/>
  <c r="EP175" i="1"/>
  <c r="EP177" i="1"/>
  <c r="FK179" i="1"/>
  <c r="FK173" i="1"/>
  <c r="BY111" i="1"/>
  <c r="BY114" i="1"/>
  <c r="BW243" i="1"/>
  <c r="BW256" i="1" s="1"/>
  <c r="BW188" i="1"/>
  <c r="CP114" i="1"/>
  <c r="CP111" i="1"/>
  <c r="CP116" i="1" s="1"/>
  <c r="Q147" i="1"/>
  <c r="EG180" i="1"/>
  <c r="EG205" i="1" s="1"/>
  <c r="EG175" i="1"/>
  <c r="EG173" i="1"/>
  <c r="EG177" i="1"/>
  <c r="EG171" i="1"/>
  <c r="EG179" i="1"/>
  <c r="FG114" i="1"/>
  <c r="FG111" i="1"/>
  <c r="FG116" i="1" s="1"/>
  <c r="DD114" i="1"/>
  <c r="DD111" i="1"/>
  <c r="DD116" i="1" s="1"/>
  <c r="DU188" i="1"/>
  <c r="DU243" i="1"/>
  <c r="DU256" i="1" s="1"/>
  <c r="AH175" i="1"/>
  <c r="AH177" i="1" s="1"/>
  <c r="AH180" i="1" s="1"/>
  <c r="AH205" i="1" s="1"/>
  <c r="AH173" i="1"/>
  <c r="AH171" i="1"/>
  <c r="AH179" i="1"/>
  <c r="BS243" i="1"/>
  <c r="BS256" i="1" s="1"/>
  <c r="BS188" i="1"/>
  <c r="AJ114" i="1"/>
  <c r="AJ111" i="1"/>
  <c r="AJ116" i="1" s="1"/>
  <c r="FH105" i="1"/>
  <c r="FH115" i="1" s="1"/>
  <c r="BL188" i="1"/>
  <c r="BL243" i="1"/>
  <c r="BL256" i="1" s="1"/>
  <c r="EC111" i="1"/>
  <c r="EC116" i="1" s="1"/>
  <c r="EC114" i="1"/>
  <c r="EW175" i="1"/>
  <c r="EW180" i="1"/>
  <c r="EW205" i="1" s="1"/>
  <c r="EW177" i="1"/>
  <c r="EW179" i="1"/>
  <c r="EW173" i="1"/>
  <c r="EW171" i="1"/>
  <c r="FO111" i="1"/>
  <c r="FO116" i="1" s="1"/>
  <c r="FO171" i="1" s="1"/>
  <c r="FO175" i="1" s="1"/>
  <c r="FO177" i="1" s="1"/>
  <c r="FO180" i="1" s="1"/>
  <c r="FO205" i="1" s="1"/>
  <c r="FO114" i="1"/>
  <c r="DE105" i="1"/>
  <c r="DE115" i="1" s="1"/>
  <c r="DF147" i="1"/>
  <c r="FE188" i="1"/>
  <c r="FE243" i="1"/>
  <c r="FE256" i="1" s="1"/>
  <c r="AX188" i="1"/>
  <c r="AX243" i="1"/>
  <c r="AX256" i="1" s="1"/>
  <c r="DO147" i="1"/>
  <c r="EF111" i="1"/>
  <c r="EF114" i="1"/>
  <c r="EF179" i="1"/>
  <c r="EF173" i="1"/>
  <c r="BK111" i="1"/>
  <c r="BK114" i="1"/>
  <c r="AG114" i="1"/>
  <c r="AG111" i="1"/>
  <c r="AG116" i="1" s="1"/>
  <c r="AG180" i="1"/>
  <c r="AG205" i="1" s="1"/>
  <c r="AG179" i="1"/>
  <c r="AG177" i="1"/>
  <c r="AG173" i="1"/>
  <c r="AG171" i="1"/>
  <c r="AG175" i="1"/>
  <c r="BV105" i="1"/>
  <c r="BV115" i="1" s="1"/>
  <c r="FV147" i="1"/>
  <c r="CY105" i="1"/>
  <c r="CY115" i="1" s="1"/>
  <c r="CN173" i="1"/>
  <c r="CN179" i="1"/>
  <c r="CN171" i="1"/>
  <c r="CN177" i="1"/>
  <c r="CN180" i="1"/>
  <c r="CN205" i="1" s="1"/>
  <c r="CN175" i="1"/>
  <c r="FB180" i="1"/>
  <c r="FB205" i="1" s="1"/>
  <c r="FB171" i="1"/>
  <c r="FB179" i="1"/>
  <c r="FB177" i="1"/>
  <c r="FB175" i="1"/>
  <c r="FB173" i="1"/>
  <c r="DI114" i="1"/>
  <c r="DI111" i="1"/>
  <c r="DI116" i="1" s="1"/>
  <c r="DI173" i="1"/>
  <c r="DI179" i="1"/>
  <c r="BO105" i="1"/>
  <c r="BO115" i="1" s="1"/>
  <c r="BO179" i="1"/>
  <c r="BO173" i="1"/>
  <c r="O177" i="1"/>
  <c r="O171" i="1"/>
  <c r="O179" i="1"/>
  <c r="O180" i="1"/>
  <c r="O205" i="1" s="1"/>
  <c r="O175" i="1"/>
  <c r="O173" i="1"/>
  <c r="EM105" i="1"/>
  <c r="EM115" i="1" s="1"/>
  <c r="EO114" i="1"/>
  <c r="EO111" i="1"/>
  <c r="EO116" i="1" s="1"/>
  <c r="EO175" i="1"/>
  <c r="EO180" i="1"/>
  <c r="EO205" i="1" s="1"/>
  <c r="EO173" i="1"/>
  <c r="EO171" i="1"/>
  <c r="EO177" i="1"/>
  <c r="EO179" i="1"/>
  <c r="FW105" i="1"/>
  <c r="FW115" i="1" s="1"/>
  <c r="FW180" i="1"/>
  <c r="FW205" i="1" s="1"/>
  <c r="FW179" i="1"/>
  <c r="FW175" i="1"/>
  <c r="FW177" i="1"/>
  <c r="FW171" i="1"/>
  <c r="FW173" i="1"/>
  <c r="FP105" i="1"/>
  <c r="FP115" i="1" s="1"/>
  <c r="FX114" i="1"/>
  <c r="FX111" i="1"/>
  <c r="FX116" i="1" s="1"/>
  <c r="CR105" i="1"/>
  <c r="CR115" i="1" s="1"/>
  <c r="FD179" i="1"/>
  <c r="FD180" i="1"/>
  <c r="FD205" i="1" s="1"/>
  <c r="FD177" i="1"/>
  <c r="FD175" i="1"/>
  <c r="FD173" i="1"/>
  <c r="FD171" i="1"/>
  <c r="AM243" i="1"/>
  <c r="AM256" i="1" s="1"/>
  <c r="AM188" i="1"/>
  <c r="BH180" i="1"/>
  <c r="BH205" i="1" s="1"/>
  <c r="BH177" i="1"/>
  <c r="BH173" i="1"/>
  <c r="BH171" i="1"/>
  <c r="BH175" i="1"/>
  <c r="BH179" i="1"/>
  <c r="BC105" i="1"/>
  <c r="BC115" i="1" s="1"/>
  <c r="BC179" i="1"/>
  <c r="BC173" i="1"/>
  <c r="AU114" i="1"/>
  <c r="AU111" i="1"/>
  <c r="AU116" i="1" s="1"/>
  <c r="AU177" i="1"/>
  <c r="AU180" i="1"/>
  <c r="AU205" i="1" s="1"/>
  <c r="AU171" i="1"/>
  <c r="AU179" i="1"/>
  <c r="AU175" i="1"/>
  <c r="AU173" i="1"/>
  <c r="Y111" i="1"/>
  <c r="Y114" i="1"/>
  <c r="W111" i="1"/>
  <c r="W116" i="1" s="1"/>
  <c r="W114" i="1"/>
  <c r="EA111" i="1"/>
  <c r="EA116" i="1" s="1"/>
  <c r="EA114" i="1"/>
  <c r="BX114" i="1"/>
  <c r="BX111" i="1"/>
  <c r="BX116" i="1" s="1"/>
  <c r="BP188" i="1"/>
  <c r="BP243" i="1"/>
  <c r="BP256" i="1" s="1"/>
  <c r="AN179" i="1"/>
  <c r="AN177" i="1"/>
  <c r="AN175" i="1"/>
  <c r="AN173" i="1"/>
  <c r="AN171" i="1"/>
  <c r="AN180" i="1"/>
  <c r="AN205" i="1" s="1"/>
  <c r="CZ105" i="1"/>
  <c r="CZ115" i="1" s="1"/>
  <c r="AE177" i="1"/>
  <c r="AE171" i="1"/>
  <c r="AE179" i="1"/>
  <c r="AE180" i="1"/>
  <c r="AE205" i="1" s="1"/>
  <c r="AE175" i="1"/>
  <c r="AE173" i="1"/>
  <c r="CQ135" i="1"/>
  <c r="CQ139" i="1" s="1"/>
  <c r="CQ141" i="1" s="1"/>
  <c r="F114" i="1"/>
  <c r="F111" i="1"/>
  <c r="F116" i="1" s="1"/>
  <c r="CM105" i="1"/>
  <c r="CM115" i="1" s="1"/>
  <c r="CM188" i="1"/>
  <c r="CM243" i="1"/>
  <c r="CM256" i="1" s="1"/>
  <c r="EY180" i="1"/>
  <c r="EY205" i="1" s="1"/>
  <c r="EY179" i="1"/>
  <c r="EY175" i="1"/>
  <c r="EY173" i="1"/>
  <c r="EY171" i="1"/>
  <c r="EY177" i="1"/>
  <c r="D173" i="1"/>
  <c r="D180" i="1"/>
  <c r="D205" i="1" s="1"/>
  <c r="D171" i="1"/>
  <c r="D179" i="1"/>
  <c r="D175" i="1"/>
  <c r="D177" i="1"/>
  <c r="BQ243" i="1"/>
  <c r="BQ256" i="1" s="1"/>
  <c r="BQ188" i="1"/>
  <c r="DA139" i="1"/>
  <c r="DA141" i="1" s="1"/>
  <c r="AY188" i="1"/>
  <c r="AY243" i="1"/>
  <c r="AY256" i="1" s="1"/>
  <c r="ET139" i="1"/>
  <c r="ET141" i="1" s="1"/>
  <c r="DC188" i="1"/>
  <c r="DC243" i="1"/>
  <c r="DC256" i="1" s="1"/>
  <c r="CF243" i="1"/>
  <c r="CF256" i="1" s="1"/>
  <c r="CF188" i="1"/>
  <c r="EB147" i="1"/>
  <c r="BC139" i="1"/>
  <c r="BC141" i="1" s="1"/>
  <c r="EO139" i="1"/>
  <c r="EO141" i="1" s="1"/>
  <c r="CS139" i="1"/>
  <c r="CS141" i="1" s="1"/>
  <c r="CC114" i="1"/>
  <c r="CC111" i="1"/>
  <c r="CC116" i="1" s="1"/>
  <c r="AL105" i="1"/>
  <c r="AL115" i="1" s="1"/>
  <c r="Z105" i="1"/>
  <c r="Z115" i="1" s="1"/>
  <c r="BJ111" i="1"/>
  <c r="BJ114" i="1"/>
  <c r="EI145" i="1"/>
  <c r="CD111" i="1"/>
  <c r="CD114" i="1"/>
  <c r="CY139" i="1"/>
  <c r="CY141" i="1" s="1"/>
  <c r="BD111" i="1"/>
  <c r="BD116" i="1" s="1"/>
  <c r="BD114" i="1"/>
  <c r="BD243" i="1"/>
  <c r="BD256" i="1" s="1"/>
  <c r="BD188" i="1"/>
  <c r="DP179" i="1"/>
  <c r="DP175" i="1"/>
  <c r="DP177" i="1"/>
  <c r="DP173" i="1"/>
  <c r="DP171" i="1"/>
  <c r="DP180" i="1"/>
  <c r="DP205" i="1" s="1"/>
  <c r="BR139" i="1"/>
  <c r="BR141" i="1" s="1"/>
  <c r="DY139" i="1"/>
  <c r="DY141" i="1" s="1"/>
  <c r="EP243" i="1"/>
  <c r="EP256" i="1" s="1"/>
  <c r="EP188" i="1"/>
  <c r="BB114" i="1"/>
  <c r="BB111" i="1"/>
  <c r="BB116" i="1" s="1"/>
  <c r="BY243" i="1"/>
  <c r="BY256" i="1" s="1"/>
  <c r="BY188" i="1"/>
  <c r="BE114" i="1"/>
  <c r="BE111" i="1"/>
  <c r="BE116" i="1" s="1"/>
  <c r="BE188" i="1"/>
  <c r="BE243" i="1"/>
  <c r="BE256" i="1" s="1"/>
  <c r="J105" i="1"/>
  <c r="J115" i="1" s="1"/>
  <c r="DJ111" i="1"/>
  <c r="DJ114" i="1"/>
  <c r="DJ173" i="1"/>
  <c r="DJ179" i="1"/>
  <c r="CJ105" i="1"/>
  <c r="CJ115" i="1" s="1"/>
  <c r="CJ179" i="1"/>
  <c r="CJ173" i="1"/>
  <c r="FU105" i="1"/>
  <c r="FU115" i="1" s="1"/>
  <c r="CL114" i="1"/>
  <c r="CL111" i="1"/>
  <c r="DS147" i="1"/>
  <c r="AC243" i="1"/>
  <c r="AC256" i="1" s="1"/>
  <c r="AC188" i="1"/>
  <c r="CG169" i="1"/>
  <c r="CG145" i="1"/>
  <c r="CG186" i="1"/>
  <c r="CG104" i="1"/>
  <c r="CG97" i="1"/>
  <c r="CG101" i="1"/>
  <c r="CG103" i="1" s="1"/>
  <c r="CG107" i="1"/>
  <c r="EJ105" i="1"/>
  <c r="EJ115" i="1" s="1"/>
  <c r="L114" i="1"/>
  <c r="L111" i="1"/>
  <c r="CS188" i="1"/>
  <c r="CS243" i="1"/>
  <c r="CS256" i="1" s="1"/>
  <c r="K188" i="1"/>
  <c r="K243" i="1"/>
  <c r="K256" i="1" s="1"/>
  <c r="CI111" i="1"/>
  <c r="CI114" i="1"/>
  <c r="DY180" i="1"/>
  <c r="DY205" i="1" s="1"/>
  <c r="DY177" i="1"/>
  <c r="DY179" i="1"/>
  <c r="DY173" i="1"/>
  <c r="DY171" i="1"/>
  <c r="DY175" i="1"/>
  <c r="EE105" i="1"/>
  <c r="EE115" i="1" s="1"/>
  <c r="AW114" i="1"/>
  <c r="AW111" i="1"/>
  <c r="AW116" i="1" s="1"/>
  <c r="BY139" i="1"/>
  <c r="BY141" i="1" s="1"/>
  <c r="FQ114" i="1"/>
  <c r="FQ111" i="1"/>
  <c r="AR188" i="1"/>
  <c r="AR243" i="1"/>
  <c r="AR256" i="1" s="1"/>
  <c r="BF179" i="1"/>
  <c r="BF180" i="1"/>
  <c r="BF205" i="1" s="1"/>
  <c r="BF175" i="1"/>
  <c r="BF177" i="1"/>
  <c r="BF173" i="1"/>
  <c r="BF171" i="1"/>
  <c r="BB180" i="1"/>
  <c r="BB205" i="1" s="1"/>
  <c r="BB171" i="1"/>
  <c r="BB179" i="1"/>
  <c r="BB175" i="1"/>
  <c r="BB173" i="1"/>
  <c r="BB177" i="1"/>
  <c r="BE180" i="1"/>
  <c r="BE205" i="1" s="1"/>
  <c r="BE179" i="1"/>
  <c r="BE175" i="1"/>
  <c r="BE173" i="1"/>
  <c r="BE177" i="1"/>
  <c r="BE171" i="1"/>
  <c r="DJ243" i="1"/>
  <c r="DJ256" i="1" s="1"/>
  <c r="DJ188" i="1"/>
  <c r="BG111" i="1"/>
  <c r="BG114" i="1"/>
  <c r="H243" i="1"/>
  <c r="H256" i="1" s="1"/>
  <c r="H188" i="1"/>
  <c r="EN188" i="1"/>
  <c r="EN243" i="1"/>
  <c r="EN256" i="1" s="1"/>
  <c r="FU114" i="1"/>
  <c r="FU111" i="1"/>
  <c r="FU173" i="1"/>
  <c r="FU179" i="1"/>
  <c r="CL243" i="1"/>
  <c r="CL256" i="1" s="1"/>
  <c r="CL188" i="1"/>
  <c r="DV114" i="1"/>
  <c r="DV111" i="1"/>
  <c r="DV116" i="1" s="1"/>
  <c r="DV180" i="1"/>
  <c r="DV205" i="1" s="1"/>
  <c r="DV171" i="1"/>
  <c r="DV175" i="1"/>
  <c r="DV173" i="1"/>
  <c r="DV177" i="1"/>
  <c r="DV179" i="1"/>
  <c r="EJ114" i="1"/>
  <c r="EJ111" i="1"/>
  <c r="EJ116" i="1" s="1"/>
  <c r="AT180" i="1"/>
  <c r="AT205" i="1" s="1"/>
  <c r="AT179" i="1"/>
  <c r="AT171" i="1"/>
  <c r="AT177" i="1"/>
  <c r="AT175" i="1"/>
  <c r="AT173" i="1"/>
  <c r="CS180" i="1"/>
  <c r="CS205" i="1" s="1"/>
  <c r="CS179" i="1"/>
  <c r="CS177" i="1"/>
  <c r="CS173" i="1"/>
  <c r="CS171" i="1"/>
  <c r="CS175" i="1"/>
  <c r="K180" i="1"/>
  <c r="K205" i="1" s="1"/>
  <c r="K179" i="1"/>
  <c r="K175" i="1"/>
  <c r="K173" i="1"/>
  <c r="K177" i="1"/>
  <c r="K171" i="1"/>
  <c r="CI188" i="1"/>
  <c r="CI243" i="1"/>
  <c r="CI256" i="1" s="1"/>
  <c r="DY114" i="1"/>
  <c r="DY111" i="1"/>
  <c r="DY116" i="1" s="1"/>
  <c r="DY243" i="1"/>
  <c r="DY256" i="1" s="1"/>
  <c r="DY188" i="1"/>
  <c r="EE111" i="1"/>
  <c r="EE116" i="1" s="1"/>
  <c r="EE114" i="1"/>
  <c r="Q145" i="1"/>
  <c r="Q173" i="1"/>
  <c r="Q179" i="1"/>
  <c r="EG111" i="1"/>
  <c r="EG116" i="1" s="1"/>
  <c r="EG114" i="1"/>
  <c r="AJ188" i="1"/>
  <c r="AJ243" i="1"/>
  <c r="AJ256" i="1" s="1"/>
  <c r="FH173" i="1"/>
  <c r="FH171" i="1"/>
  <c r="FH179" i="1"/>
  <c r="FH177" i="1"/>
  <c r="FH175" i="1"/>
  <c r="FH180" i="1"/>
  <c r="FH205" i="1" s="1"/>
  <c r="EC188" i="1"/>
  <c r="EC243" i="1"/>
  <c r="EC256" i="1" s="1"/>
  <c r="BQ139" i="1"/>
  <c r="BQ141" i="1" s="1"/>
  <c r="CU105" i="1"/>
  <c r="CU115" i="1" s="1"/>
  <c r="CU180" i="1"/>
  <c r="CU205" i="1" s="1"/>
  <c r="CU179" i="1"/>
  <c r="CU175" i="1"/>
  <c r="CU177" i="1"/>
  <c r="CU171" i="1"/>
  <c r="CU173" i="1"/>
  <c r="DE114" i="1"/>
  <c r="DE111" i="1"/>
  <c r="DE116" i="1" s="1"/>
  <c r="FE114" i="1"/>
  <c r="FE111" i="1"/>
  <c r="FE116" i="1" s="1"/>
  <c r="FJ180" i="1"/>
  <c r="FJ205" i="1" s="1"/>
  <c r="FJ175" i="1"/>
  <c r="FJ171" i="1"/>
  <c r="FJ179" i="1"/>
  <c r="FJ173" i="1"/>
  <c r="FJ177" i="1"/>
  <c r="AX175" i="1"/>
  <c r="AX173" i="1"/>
  <c r="AX179" i="1"/>
  <c r="AX171" i="1"/>
  <c r="AX177" i="1"/>
  <c r="AX180" i="1"/>
  <c r="AX205" i="1" s="1"/>
  <c r="DO179" i="1"/>
  <c r="DO173" i="1"/>
  <c r="U105" i="1"/>
  <c r="U115" i="1" s="1"/>
  <c r="AG188" i="1"/>
  <c r="AG243" i="1"/>
  <c r="AG256" i="1" s="1"/>
  <c r="BV114" i="1"/>
  <c r="BV111" i="1"/>
  <c r="CN188" i="1"/>
  <c r="CN243" i="1"/>
  <c r="CN256" i="1" s="1"/>
  <c r="EM243" i="1"/>
  <c r="EM256" i="1" s="1"/>
  <c r="EM188" i="1"/>
  <c r="EH188" i="1"/>
  <c r="EH243" i="1"/>
  <c r="EH256" i="1" s="1"/>
  <c r="FP179" i="1"/>
  <c r="FP173" i="1"/>
  <c r="FX188" i="1"/>
  <c r="FX243" i="1"/>
  <c r="FX256" i="1" s="1"/>
  <c r="CR111" i="1"/>
  <c r="CR114" i="1"/>
  <c r="CR188" i="1"/>
  <c r="CR243" i="1"/>
  <c r="CR256" i="1" s="1"/>
  <c r="E105" i="1"/>
  <c r="E115" i="1" s="1"/>
  <c r="FF114" i="1"/>
  <c r="FF111" i="1"/>
  <c r="N114" i="1"/>
  <c r="N111" i="1"/>
  <c r="N116" i="1" s="1"/>
  <c r="N188" i="1"/>
  <c r="N243" i="1"/>
  <c r="N256" i="1" s="1"/>
  <c r="Y139" i="1"/>
  <c r="Y141" i="1" s="1"/>
  <c r="BR114" i="1"/>
  <c r="BR111" i="1"/>
  <c r="BR116" i="1" s="1"/>
  <c r="BR147" i="1"/>
  <c r="BX243" i="1"/>
  <c r="BX256" i="1" s="1"/>
  <c r="BX188" i="1"/>
  <c r="ER114" i="1"/>
  <c r="ER111" i="1"/>
  <c r="AK179" i="1"/>
  <c r="AK173" i="1"/>
  <c r="AK177" i="1"/>
  <c r="AK180" i="1"/>
  <c r="AK205" i="1" s="1"/>
  <c r="AK175" i="1"/>
  <c r="AK171" i="1"/>
  <c r="CD139" i="1"/>
  <c r="CD141" i="1" s="1"/>
  <c r="BM180" i="1"/>
  <c r="BM205" i="1" s="1"/>
  <c r="BM177" i="1"/>
  <c r="BM179" i="1"/>
  <c r="BM173" i="1"/>
  <c r="BM171" i="1"/>
  <c r="BM175" i="1"/>
  <c r="F188" i="1"/>
  <c r="F243" i="1"/>
  <c r="F256" i="1" s="1"/>
  <c r="EY111" i="1"/>
  <c r="EY114" i="1"/>
  <c r="DT105" i="1"/>
  <c r="DT115" i="1" s="1"/>
  <c r="D188" i="1"/>
  <c r="D243" i="1"/>
  <c r="D256" i="1" s="1"/>
  <c r="AV114" i="1"/>
  <c r="AV111" i="1"/>
  <c r="AV243" i="1"/>
  <c r="AV256" i="1" s="1"/>
  <c r="AV188" i="1"/>
  <c r="AY114" i="1"/>
  <c r="AY111" i="1"/>
  <c r="AY116" i="1" s="1"/>
  <c r="DC105" i="1"/>
  <c r="DC115" i="1" s="1"/>
  <c r="DC180" i="1"/>
  <c r="DC205" i="1" s="1"/>
  <c r="DC179" i="1"/>
  <c r="DC177" i="1"/>
  <c r="DC175" i="1"/>
  <c r="DC173" i="1"/>
  <c r="DC171" i="1"/>
  <c r="EB114" i="1"/>
  <c r="EB111" i="1"/>
  <c r="EC139" i="1"/>
  <c r="EC141" i="1" s="1"/>
  <c r="EU139" i="1"/>
  <c r="EU141" i="1" s="1"/>
  <c r="Z114" i="1"/>
  <c r="Z111" i="1"/>
  <c r="Z188" i="1"/>
  <c r="Z243" i="1"/>
  <c r="Z256" i="1" s="1"/>
  <c r="AA180" i="1"/>
  <c r="AA205" i="1" s="1"/>
  <c r="AA179" i="1"/>
  <c r="AA175" i="1"/>
  <c r="AA173" i="1"/>
  <c r="AA171" i="1"/>
  <c r="AA177" i="1"/>
  <c r="FQ243" i="1"/>
  <c r="FQ256" i="1" s="1"/>
  <c r="FQ188" i="1"/>
  <c r="EI147" i="1"/>
  <c r="FC139" i="1"/>
  <c r="FC141" i="1" s="1"/>
  <c r="V114" i="1"/>
  <c r="V111" i="1"/>
  <c r="CD243" i="1"/>
  <c r="CD256" i="1" s="1"/>
  <c r="CD188" i="1"/>
  <c r="M139" i="1"/>
  <c r="M141" i="1" s="1"/>
  <c r="FK114" i="1"/>
  <c r="FK111" i="1"/>
  <c r="EX105" i="1"/>
  <c r="EX115" i="1" s="1"/>
  <c r="DW186" i="1"/>
  <c r="DW169" i="1"/>
  <c r="DW153" i="1"/>
  <c r="DW145" i="1"/>
  <c r="DW151" i="1"/>
  <c r="DW149" i="1"/>
  <c r="DW104" i="1"/>
  <c r="DW97" i="1"/>
  <c r="DW107" i="1"/>
  <c r="DW101" i="1"/>
  <c r="DW103" i="1" s="1"/>
  <c r="DW147" i="1"/>
  <c r="J114" i="1"/>
  <c r="J111" i="1"/>
  <c r="BG139" i="1"/>
  <c r="BG141" i="1" s="1"/>
  <c r="EN111" i="1"/>
  <c r="EN114" i="1"/>
  <c r="EN179" i="1"/>
  <c r="EN173" i="1"/>
  <c r="AP105" i="1"/>
  <c r="AP115" i="1" s="1"/>
  <c r="AP173" i="1"/>
  <c r="AP179" i="1"/>
  <c r="DS188" i="1"/>
  <c r="DS243" i="1"/>
  <c r="DS256" i="1" s="1"/>
  <c r="DS179" i="1"/>
  <c r="DS173" i="1"/>
  <c r="AC114" i="1"/>
  <c r="AC111" i="1"/>
  <c r="AC179" i="1"/>
  <c r="AC173" i="1"/>
  <c r="AC180" i="1"/>
  <c r="AC205" i="1" s="1"/>
  <c r="AC171" i="1"/>
  <c r="AC177" i="1"/>
  <c r="AC175" i="1"/>
  <c r="EJ173" i="1"/>
  <c r="EJ179" i="1"/>
  <c r="AT114" i="1"/>
  <c r="AT111" i="1"/>
  <c r="AT116" i="1" s="1"/>
  <c r="DK139" i="1"/>
  <c r="DK141" i="1" s="1"/>
  <c r="L188" i="1"/>
  <c r="L243" i="1"/>
  <c r="L256" i="1" s="1"/>
  <c r="CS114" i="1"/>
  <c r="CS111" i="1"/>
  <c r="CS116" i="1" s="1"/>
  <c r="K114" i="1"/>
  <c r="K111" i="1"/>
  <c r="K116" i="1" s="1"/>
  <c r="FM175" i="1"/>
  <c r="FM180" i="1"/>
  <c r="FM205" i="1" s="1"/>
  <c r="FM179" i="1"/>
  <c r="FM173" i="1"/>
  <c r="FM177" i="1"/>
  <c r="FM171" i="1"/>
  <c r="BB243" i="1"/>
  <c r="BB256" i="1" s="1"/>
  <c r="BB188" i="1"/>
  <c r="EX175" i="1"/>
  <c r="EX173" i="1"/>
  <c r="EX180" i="1"/>
  <c r="EX205" i="1" s="1"/>
  <c r="EX171" i="1"/>
  <c r="EX179" i="1"/>
  <c r="EX177" i="1"/>
  <c r="CK105" i="1"/>
  <c r="CK115" i="1" s="1"/>
  <c r="J173" i="1"/>
  <c r="J179" i="1"/>
  <c r="J188" i="1"/>
  <c r="J243" i="1"/>
  <c r="J256" i="1" s="1"/>
  <c r="EV111" i="1"/>
  <c r="EV114" i="1"/>
  <c r="EV188" i="1"/>
  <c r="EV243" i="1"/>
  <c r="EV256" i="1" s="1"/>
  <c r="T114" i="1"/>
  <c r="T111" i="1"/>
  <c r="T116" i="1" s="1"/>
  <c r="CB188" i="1"/>
  <c r="CB243" i="1"/>
  <c r="CB256" i="1" s="1"/>
  <c r="CB179" i="1"/>
  <c r="CB177" i="1"/>
  <c r="CB180" i="1"/>
  <c r="CB205" i="1" s="1"/>
  <c r="CB175" i="1"/>
  <c r="CB173" i="1"/>
  <c r="CB171" i="1"/>
  <c r="DS105" i="1"/>
  <c r="DS115" i="1" s="1"/>
  <c r="AB105" i="1"/>
  <c r="AB115" i="1" s="1"/>
  <c r="EK111" i="1"/>
  <c r="EK116" i="1" s="1"/>
  <c r="EK114" i="1"/>
  <c r="FR105" i="1"/>
  <c r="FR115" i="1" s="1"/>
  <c r="FR188" i="1"/>
  <c r="FR243" i="1"/>
  <c r="FR256" i="1" s="1"/>
  <c r="DE139" i="1"/>
  <c r="DE141" i="1" s="1"/>
  <c r="ED114" i="1"/>
  <c r="ED111" i="1"/>
  <c r="EE243" i="1"/>
  <c r="EE256" i="1" s="1"/>
  <c r="EE188" i="1"/>
  <c r="FM188" i="1"/>
  <c r="FM243" i="1"/>
  <c r="FM256" i="1" s="1"/>
  <c r="P105" i="1"/>
  <c r="P115" i="1" s="1"/>
  <c r="AT145" i="1" l="1"/>
  <c r="AT120" i="1"/>
  <c r="AT199" i="1" s="1"/>
  <c r="DW111" i="1"/>
  <c r="DW114" i="1"/>
  <c r="AY149" i="1"/>
  <c r="AY120" i="1"/>
  <c r="AY199" i="1" s="1"/>
  <c r="DE120" i="1"/>
  <c r="DE199" i="1" s="1"/>
  <c r="DE143" i="1"/>
  <c r="DE155" i="1" s="1"/>
  <c r="DE200" i="1" s="1"/>
  <c r="H212" i="1"/>
  <c r="AW143" i="1"/>
  <c r="AW155" i="1" s="1"/>
  <c r="AW200" i="1" s="1"/>
  <c r="AW120" i="1"/>
  <c r="AW199" i="1" s="1"/>
  <c r="AW201" i="1" s="1"/>
  <c r="AW203" i="1" s="1"/>
  <c r="AW208" i="1" s="1"/>
  <c r="BE212" i="1"/>
  <c r="DI120" i="1"/>
  <c r="DI199" i="1" s="1"/>
  <c r="DI149" i="1"/>
  <c r="FE212" i="1"/>
  <c r="CN145" i="1"/>
  <c r="CN120" i="1"/>
  <c r="CN199" i="1" s="1"/>
  <c r="BL120" i="1"/>
  <c r="BL199" i="1" s="1"/>
  <c r="BL143" i="1"/>
  <c r="AO149" i="1"/>
  <c r="AO120" i="1"/>
  <c r="AO199" i="1" s="1"/>
  <c r="ET143" i="1"/>
  <c r="ET120" i="1"/>
  <c r="ET199" i="1" s="1"/>
  <c r="CU212" i="1"/>
  <c r="AL120" i="1"/>
  <c r="AL199" i="1" s="1"/>
  <c r="AL143" i="1"/>
  <c r="AM149" i="1"/>
  <c r="AM120" i="1"/>
  <c r="AM199" i="1" s="1"/>
  <c r="FG212" i="1"/>
  <c r="R145" i="1"/>
  <c r="R120" i="1"/>
  <c r="R199" i="1" s="1"/>
  <c r="DQ212" i="1"/>
  <c r="CU116" i="1"/>
  <c r="AY171" i="1"/>
  <c r="AY175" i="1" s="1"/>
  <c r="AY177" i="1" s="1"/>
  <c r="AY180" i="1" s="1"/>
  <c r="AY205" i="1" s="1"/>
  <c r="CB212" i="1"/>
  <c r="K143" i="1"/>
  <c r="K120" i="1"/>
  <c r="K199" i="1" s="1"/>
  <c r="BE145" i="1"/>
  <c r="BE120" i="1"/>
  <c r="BE199" i="1" s="1"/>
  <c r="DC212" i="1"/>
  <c r="F120" i="1"/>
  <c r="F199" i="1" s="1"/>
  <c r="F145" i="1"/>
  <c r="AU143" i="1"/>
  <c r="AU155" i="1" s="1"/>
  <c r="AU200" i="1" s="1"/>
  <c r="AU120" i="1"/>
  <c r="AU199" i="1" s="1"/>
  <c r="AJ120" i="1"/>
  <c r="AJ199" i="1" s="1"/>
  <c r="AJ143" i="1"/>
  <c r="FD116" i="1"/>
  <c r="AD145" i="1"/>
  <c r="AD120" i="1"/>
  <c r="AD199" i="1" s="1"/>
  <c r="DT116" i="1"/>
  <c r="CV120" i="1"/>
  <c r="CV199" i="1" s="1"/>
  <c r="CV143" i="1"/>
  <c r="FJ116" i="1"/>
  <c r="L212" i="1"/>
  <c r="EM212" i="1"/>
  <c r="CN212" i="1"/>
  <c r="FE143" i="1"/>
  <c r="FE120" i="1"/>
  <c r="FE199" i="1" s="1"/>
  <c r="EG120" i="1"/>
  <c r="EG199" i="1" s="1"/>
  <c r="EG143" i="1"/>
  <c r="CI212" i="1"/>
  <c r="CS212" i="1"/>
  <c r="CG179" i="1"/>
  <c r="CG180" i="1"/>
  <c r="CG205" i="1" s="1"/>
  <c r="CG173" i="1"/>
  <c r="CG177" i="1"/>
  <c r="CG171" i="1"/>
  <c r="CG175" i="1"/>
  <c r="BB120" i="1"/>
  <c r="BB199" i="1" s="1"/>
  <c r="BB145" i="1"/>
  <c r="BD145" i="1"/>
  <c r="BD120" i="1"/>
  <c r="BD199" i="1" s="1"/>
  <c r="CF212" i="1"/>
  <c r="EA120" i="1"/>
  <c r="EA199" i="1" s="1"/>
  <c r="EA149" i="1"/>
  <c r="AX212" i="1"/>
  <c r="DD143" i="1"/>
  <c r="DD120" i="1"/>
  <c r="DD199" i="1" s="1"/>
  <c r="CA212" i="1"/>
  <c r="DH120" i="1"/>
  <c r="DH199" i="1" s="1"/>
  <c r="DH149" i="1"/>
  <c r="G212" i="1"/>
  <c r="EL212" i="1"/>
  <c r="FD212" i="1"/>
  <c r="BA212" i="1"/>
  <c r="EW145" i="1"/>
  <c r="EW120" i="1"/>
  <c r="EW199" i="1" s="1"/>
  <c r="FS114" i="1"/>
  <c r="FS111" i="1"/>
  <c r="FS116" i="1" s="1"/>
  <c r="FS177" i="1"/>
  <c r="FS180" i="1"/>
  <c r="FS205" i="1" s="1"/>
  <c r="FS175" i="1"/>
  <c r="FS171" i="1"/>
  <c r="FS179" i="1"/>
  <c r="FS173" i="1"/>
  <c r="BR212" i="1"/>
  <c r="CX212" i="1"/>
  <c r="AS243" i="1"/>
  <c r="AS256" i="1" s="1"/>
  <c r="AS188" i="1"/>
  <c r="BV212" i="1"/>
  <c r="FI149" i="1"/>
  <c r="FI120" i="1"/>
  <c r="FI199" i="1" s="1"/>
  <c r="CY143" i="1"/>
  <c r="CY120" i="1"/>
  <c r="CY199" i="1" s="1"/>
  <c r="FH116" i="1"/>
  <c r="DA116" i="1"/>
  <c r="FN212" i="1"/>
  <c r="AL212" i="1"/>
  <c r="BM212" i="1"/>
  <c r="EQ116" i="1"/>
  <c r="CT212" i="1"/>
  <c r="CH212" i="1"/>
  <c r="BU312" i="1"/>
  <c r="BU120" i="1"/>
  <c r="BU199" i="1" s="1"/>
  <c r="BU201" i="1" s="1"/>
  <c r="BU203" i="1" s="1"/>
  <c r="BU208" i="1" s="1"/>
  <c r="BU143" i="1"/>
  <c r="BU155" i="1" s="1"/>
  <c r="BU200" i="1" s="1"/>
  <c r="DU116" i="1"/>
  <c r="DA212" i="1"/>
  <c r="CJ212" i="1"/>
  <c r="DP143" i="1"/>
  <c r="DP155" i="1" s="1"/>
  <c r="DP200" i="1" s="1"/>
  <c r="DP120" i="1"/>
  <c r="DP199" i="1" s="1"/>
  <c r="FN149" i="1"/>
  <c r="FN120" i="1"/>
  <c r="FN199" i="1" s="1"/>
  <c r="S116" i="1"/>
  <c r="BJ212" i="1"/>
  <c r="G145" i="1"/>
  <c r="G120" i="1"/>
  <c r="G199" i="1" s="1"/>
  <c r="CE120" i="1"/>
  <c r="CE199" i="1" s="1"/>
  <c r="CE143" i="1"/>
  <c r="DM179" i="1"/>
  <c r="DM173" i="1"/>
  <c r="DM177" i="1"/>
  <c r="DM180" i="1"/>
  <c r="DM205" i="1" s="1"/>
  <c r="DM171" i="1"/>
  <c r="DM175" i="1"/>
  <c r="FK212" i="1"/>
  <c r="I120" i="1"/>
  <c r="I199" i="1" s="1"/>
  <c r="I149" i="1"/>
  <c r="BZ212" i="1"/>
  <c r="EF212" i="1"/>
  <c r="DC143" i="1"/>
  <c r="DC155" i="1" s="1"/>
  <c r="DC200" i="1" s="1"/>
  <c r="DC120" i="1"/>
  <c r="DC199" i="1" s="1"/>
  <c r="BC212" i="1"/>
  <c r="DE212" i="1"/>
  <c r="AN212" i="1"/>
  <c r="BO116" i="1"/>
  <c r="EV116" i="1"/>
  <c r="AC116" i="1"/>
  <c r="EN116" i="1"/>
  <c r="DW105" i="1"/>
  <c r="DW115" i="1" s="1"/>
  <c r="EB116" i="1"/>
  <c r="D212" i="1"/>
  <c r="BX212" i="1"/>
  <c r="N212" i="1"/>
  <c r="BV116" i="1"/>
  <c r="EN212" i="1"/>
  <c r="L116" i="1"/>
  <c r="CG188" i="1"/>
  <c r="CG243" i="1"/>
  <c r="CG256" i="1" s="1"/>
  <c r="AC212" i="1"/>
  <c r="BQ212" i="1"/>
  <c r="CM212" i="1"/>
  <c r="BL212" i="1"/>
  <c r="BY116" i="1"/>
  <c r="EL116" i="1"/>
  <c r="DI212" i="1"/>
  <c r="CO116" i="1"/>
  <c r="DL116" i="1"/>
  <c r="CB116" i="1"/>
  <c r="FS188" i="1"/>
  <c r="FS243" i="1"/>
  <c r="FS256" i="1" s="1"/>
  <c r="FA212" i="1"/>
  <c r="AQ116" i="1"/>
  <c r="W212" i="1"/>
  <c r="EG212" i="1"/>
  <c r="DK116" i="1"/>
  <c r="BG212" i="1"/>
  <c r="EM116" i="1"/>
  <c r="AT212" i="1"/>
  <c r="CJ116" i="1"/>
  <c r="BM116" i="1"/>
  <c r="DB116" i="1"/>
  <c r="CF116" i="1"/>
  <c r="BQ116" i="1"/>
  <c r="BA116" i="1"/>
  <c r="DO116" i="1"/>
  <c r="Q116" i="1"/>
  <c r="EJ212" i="1"/>
  <c r="AO212" i="1"/>
  <c r="CW116" i="1"/>
  <c r="U116" i="1"/>
  <c r="DS212" i="1"/>
  <c r="N120" i="1"/>
  <c r="N199" i="1" s="1"/>
  <c r="N145" i="1"/>
  <c r="EE120" i="1"/>
  <c r="EE199" i="1" s="1"/>
  <c r="EE143" i="1"/>
  <c r="X120" i="1"/>
  <c r="X199" i="1" s="1"/>
  <c r="X143" i="1"/>
  <c r="O212" i="1"/>
  <c r="EZ312" i="1"/>
  <c r="EZ120" i="1"/>
  <c r="EZ199" i="1" s="1"/>
  <c r="EZ143" i="1"/>
  <c r="EZ155" i="1" s="1"/>
  <c r="EZ200" i="1" s="1"/>
  <c r="C193" i="1"/>
  <c r="C196" i="1" s="1"/>
  <c r="FZ91" i="1"/>
  <c r="C119" i="1"/>
  <c r="C96" i="1"/>
  <c r="ES114" i="1"/>
  <c r="ES111" i="1"/>
  <c r="ES116" i="1" s="1"/>
  <c r="FQ212" i="1"/>
  <c r="CR212" i="1"/>
  <c r="DY212" i="1"/>
  <c r="CP120" i="1"/>
  <c r="CP199" i="1" s="1"/>
  <c r="CP145" i="1"/>
  <c r="CA116" i="1"/>
  <c r="BI212" i="1"/>
  <c r="E212" i="1"/>
  <c r="Q212" i="1"/>
  <c r="DD212" i="1"/>
  <c r="AD212" i="1"/>
  <c r="AB212" i="1"/>
  <c r="BT212" i="1"/>
  <c r="AP212" i="1"/>
  <c r="ES188" i="1"/>
  <c r="ES243" i="1"/>
  <c r="ES256" i="1" s="1"/>
  <c r="J212" i="1"/>
  <c r="CD212" i="1"/>
  <c r="Z212" i="1"/>
  <c r="EY116" i="1"/>
  <c r="AG212" i="1"/>
  <c r="EJ149" i="1"/>
  <c r="EJ120" i="1"/>
  <c r="EJ199" i="1" s="1"/>
  <c r="DI171" i="1"/>
  <c r="DI175" i="1" s="1"/>
  <c r="DI177" i="1" s="1"/>
  <c r="DI180" i="1" s="1"/>
  <c r="DI205" i="1" s="1"/>
  <c r="Y212" i="1"/>
  <c r="FW212" i="1"/>
  <c r="DO212" i="1"/>
  <c r="DL212" i="1"/>
  <c r="AA116" i="1"/>
  <c r="FL212" i="1"/>
  <c r="AX120" i="1"/>
  <c r="AX199" i="1" s="1"/>
  <c r="AX143" i="1"/>
  <c r="BS116" i="1"/>
  <c r="FC177" i="1"/>
  <c r="FC171" i="1"/>
  <c r="FC179" i="1"/>
  <c r="FC180" i="1"/>
  <c r="FC205" i="1" s="1"/>
  <c r="FC173" i="1"/>
  <c r="FC175" i="1"/>
  <c r="AF116" i="1"/>
  <c r="EE212" i="1"/>
  <c r="J116" i="1"/>
  <c r="CR116" i="1"/>
  <c r="DY312" i="1"/>
  <c r="DY120" i="1"/>
  <c r="DY199" i="1" s="1"/>
  <c r="DY143" i="1"/>
  <c r="DY155" i="1" s="1"/>
  <c r="DY200" i="1" s="1"/>
  <c r="CG114" i="1"/>
  <c r="CG111" i="1"/>
  <c r="CL116" i="1"/>
  <c r="BY212" i="1"/>
  <c r="BD212" i="1"/>
  <c r="BX120" i="1"/>
  <c r="BX199" i="1" s="1"/>
  <c r="BX143" i="1"/>
  <c r="BX155" i="1" s="1"/>
  <c r="BX200" i="1" s="1"/>
  <c r="BK116" i="1"/>
  <c r="EF116" i="1"/>
  <c r="BS212" i="1"/>
  <c r="M111" i="1"/>
  <c r="M114" i="1"/>
  <c r="M147" i="1"/>
  <c r="CP212" i="1"/>
  <c r="FM116" i="1"/>
  <c r="BZ120" i="1"/>
  <c r="BZ199" i="1" s="1"/>
  <c r="BZ143" i="1"/>
  <c r="E116" i="1"/>
  <c r="BN212" i="1"/>
  <c r="DV212" i="1"/>
  <c r="BN149" i="1"/>
  <c r="BN120" i="1"/>
  <c r="BN199" i="1" s="1"/>
  <c r="H116" i="1"/>
  <c r="CC212" i="1"/>
  <c r="FV120" i="1"/>
  <c r="FV199" i="1" s="1"/>
  <c r="FV149" i="1"/>
  <c r="FU212" i="1"/>
  <c r="FC188" i="1"/>
  <c r="FC243" i="1"/>
  <c r="FC256" i="1" s="1"/>
  <c r="DZ212" i="1"/>
  <c r="CQ105" i="1"/>
  <c r="CQ115" i="1" s="1"/>
  <c r="CZ116" i="1"/>
  <c r="P212" i="1"/>
  <c r="DS116" i="1"/>
  <c r="FF212" i="1"/>
  <c r="DR212" i="1"/>
  <c r="AM171" i="1"/>
  <c r="AM175" i="1" s="1"/>
  <c r="AM177" i="1" s="1"/>
  <c r="AM180" i="1" s="1"/>
  <c r="AM205" i="1" s="1"/>
  <c r="FP116" i="1"/>
  <c r="DW177" i="1"/>
  <c r="DW171" i="1"/>
  <c r="DW179" i="1"/>
  <c r="DW175" i="1"/>
  <c r="DW173" i="1"/>
  <c r="DW180" i="1"/>
  <c r="DW205" i="1" s="1"/>
  <c r="CC312" i="1"/>
  <c r="CC120" i="1"/>
  <c r="CC199" i="1" s="1"/>
  <c r="CC143" i="1"/>
  <c r="CC155" i="1" s="1"/>
  <c r="CC200" i="1" s="1"/>
  <c r="W120" i="1"/>
  <c r="W199" i="1" s="1"/>
  <c r="W143" i="1"/>
  <c r="FG143" i="1"/>
  <c r="FG155" i="1" s="1"/>
  <c r="FG200" i="1" s="1"/>
  <c r="FG120" i="1"/>
  <c r="FG199" i="1" s="1"/>
  <c r="AE212" i="1"/>
  <c r="M179" i="1"/>
  <c r="M173" i="1"/>
  <c r="BT143" i="1"/>
  <c r="BT155" i="1" s="1"/>
  <c r="BT200" i="1" s="1"/>
  <c r="BT120" i="1"/>
  <c r="BT199" i="1" s="1"/>
  <c r="BT201" i="1" s="1"/>
  <c r="BT203" i="1" s="1"/>
  <c r="BT208" i="1" s="1"/>
  <c r="BT213" i="1" s="1"/>
  <c r="BT221" i="1" s="1"/>
  <c r="CE212" i="1"/>
  <c r="EI149" i="1"/>
  <c r="EI120" i="1"/>
  <c r="EI199" i="1" s="1"/>
  <c r="FI212" i="1"/>
  <c r="BF145" i="1"/>
  <c r="BF120" i="1"/>
  <c r="BF199" i="1" s="1"/>
  <c r="AF212" i="1"/>
  <c r="EK212" i="1"/>
  <c r="BF212" i="1"/>
  <c r="DG212" i="1"/>
  <c r="CD116" i="1"/>
  <c r="AM212" i="1"/>
  <c r="EX143" i="1"/>
  <c r="EX120" i="1"/>
  <c r="EX199" i="1" s="1"/>
  <c r="AA212" i="1"/>
  <c r="BH212" i="1"/>
  <c r="FR212" i="1"/>
  <c r="T312" i="1"/>
  <c r="T143" i="1"/>
  <c r="T155" i="1" s="1"/>
  <c r="T200" i="1" s="1"/>
  <c r="T120" i="1"/>
  <c r="T199" i="1" s="1"/>
  <c r="T201" i="1" s="1"/>
  <c r="T203" i="1" s="1"/>
  <c r="T208" i="1" s="1"/>
  <c r="T213" i="1" s="1"/>
  <c r="AV212" i="1"/>
  <c r="CI116" i="1"/>
  <c r="BP212" i="1"/>
  <c r="FX312" i="1"/>
  <c r="FX120" i="1"/>
  <c r="FX199" i="1" s="1"/>
  <c r="FX201" i="1" s="1"/>
  <c r="FX203" i="1" s="1"/>
  <c r="FX208" i="1" s="1"/>
  <c r="FX213" i="1" s="1"/>
  <c r="FX221" i="1" s="1"/>
  <c r="FX143" i="1"/>
  <c r="FX155" i="1" s="1"/>
  <c r="FX200" i="1" s="1"/>
  <c r="AR116" i="1"/>
  <c r="AH120" i="1"/>
  <c r="AH199" i="1" s="1"/>
  <c r="AH149" i="1"/>
  <c r="R212" i="1"/>
  <c r="U212" i="1"/>
  <c r="EQ212" i="1"/>
  <c r="CX120" i="1"/>
  <c r="CX199" i="1" s="1"/>
  <c r="CX145" i="1"/>
  <c r="AZ212" i="1"/>
  <c r="BI116" i="1"/>
  <c r="AE116" i="1"/>
  <c r="EA171" i="1"/>
  <c r="EA175" i="1" s="1"/>
  <c r="EA177" i="1" s="1"/>
  <c r="EA180" i="1" s="1"/>
  <c r="EA205" i="1" s="1"/>
  <c r="FA116" i="1"/>
  <c r="FI171" i="1"/>
  <c r="FI175" i="1" s="1"/>
  <c r="FI177" i="1" s="1"/>
  <c r="FI180" i="1" s="1"/>
  <c r="FI205" i="1" s="1"/>
  <c r="FC111" i="1"/>
  <c r="FC114" i="1"/>
  <c r="CQ147" i="1"/>
  <c r="EW212" i="1"/>
  <c r="DM111" i="1"/>
  <c r="DM114" i="1"/>
  <c r="BW120" i="1"/>
  <c r="BW199" i="1" s="1"/>
  <c r="BW145" i="1"/>
  <c r="FH212" i="1"/>
  <c r="BC116" i="1"/>
  <c r="CS120" i="1"/>
  <c r="CS199" i="1" s="1"/>
  <c r="CS201" i="1" s="1"/>
  <c r="CS203" i="1" s="1"/>
  <c r="CS208" i="1" s="1"/>
  <c r="CS213" i="1" s="1"/>
  <c r="CS143" i="1"/>
  <c r="CS155" i="1" s="1"/>
  <c r="CS200" i="1" s="1"/>
  <c r="Z116" i="1"/>
  <c r="BR149" i="1"/>
  <c r="BR120" i="1"/>
  <c r="BR199" i="1" s="1"/>
  <c r="EC223" i="1"/>
  <c r="EC212" i="1"/>
  <c r="BG116" i="1"/>
  <c r="V116" i="1"/>
  <c r="AV116" i="1"/>
  <c r="AJ212" i="1"/>
  <c r="CL212" i="1"/>
  <c r="FU116" i="1"/>
  <c r="DJ212" i="1"/>
  <c r="FQ116" i="1"/>
  <c r="K212" i="1"/>
  <c r="CG105" i="1"/>
  <c r="CG115" i="1" s="1"/>
  <c r="BJ116" i="1"/>
  <c r="AY212" i="1"/>
  <c r="BW212" i="1"/>
  <c r="DP212" i="1"/>
  <c r="AI116" i="1"/>
  <c r="FZ132" i="1"/>
  <c r="C12" i="1"/>
  <c r="DH212" i="1"/>
  <c r="M243" i="1"/>
  <c r="M256" i="1" s="1"/>
  <c r="M188" i="1"/>
  <c r="BO212" i="1"/>
  <c r="DF212" i="1"/>
  <c r="DR116" i="1"/>
  <c r="AB116" i="1"/>
  <c r="EB212" i="1"/>
  <c r="FT212" i="1"/>
  <c r="ER212" i="1"/>
  <c r="DX116" i="1"/>
  <c r="Q139" i="1"/>
  <c r="Q141" i="1" s="1"/>
  <c r="FB116" i="1"/>
  <c r="CM116" i="1"/>
  <c r="FW116" i="1"/>
  <c r="BK212" i="1"/>
  <c r="FR116" i="1"/>
  <c r="DT212" i="1"/>
  <c r="AK116" i="1"/>
  <c r="AN116" i="1"/>
  <c r="BH116" i="1"/>
  <c r="FB212" i="1"/>
  <c r="DK212" i="1"/>
  <c r="CQ111" i="1"/>
  <c r="CQ114" i="1"/>
  <c r="CQ188" i="1"/>
  <c r="CQ243" i="1"/>
  <c r="CQ256" i="1" s="1"/>
  <c r="ET212" i="1"/>
  <c r="BP116" i="1"/>
  <c r="CV212" i="1"/>
  <c r="O116" i="1"/>
  <c r="DX212" i="1"/>
  <c r="AP116" i="1"/>
  <c r="CK116" i="1"/>
  <c r="DZ116" i="1"/>
  <c r="V212" i="1"/>
  <c r="I212" i="1"/>
  <c r="CW212" i="1"/>
  <c r="EA212" i="1"/>
  <c r="CT116" i="1"/>
  <c r="DN116" i="1"/>
  <c r="AG145" i="1"/>
  <c r="AG120" i="1"/>
  <c r="AG199" i="1" s="1"/>
  <c r="D120" i="1"/>
  <c r="D199" i="1" s="1"/>
  <c r="D145" i="1"/>
  <c r="CK212" i="1"/>
  <c r="ED212" i="1"/>
  <c r="EU120" i="1"/>
  <c r="EU199" i="1" s="1"/>
  <c r="EU149" i="1"/>
  <c r="AU212" i="1"/>
  <c r="BB212" i="1"/>
  <c r="DW188" i="1"/>
  <c r="DW243" i="1"/>
  <c r="DW256" i="1" s="1"/>
  <c r="EP212" i="1"/>
  <c r="CQ179" i="1"/>
  <c r="CQ173" i="1"/>
  <c r="FO212" i="1"/>
  <c r="FM212" i="1"/>
  <c r="DV143" i="1"/>
  <c r="DV120" i="1"/>
  <c r="DV199" i="1" s="1"/>
  <c r="AR212" i="1"/>
  <c r="Y116" i="1"/>
  <c r="EO120" i="1"/>
  <c r="EO199" i="1" s="1"/>
  <c r="EO143" i="1"/>
  <c r="EO155" i="1" s="1"/>
  <c r="EO200" i="1" s="1"/>
  <c r="FV212" i="1"/>
  <c r="EI212" i="1"/>
  <c r="AK212" i="1"/>
  <c r="EY212" i="1"/>
  <c r="AH212" i="1"/>
  <c r="AZ149" i="1"/>
  <c r="AZ120" i="1"/>
  <c r="AZ199" i="1" s="1"/>
  <c r="AQ212" i="1"/>
  <c r="AI212" i="1"/>
  <c r="EZ212" i="1"/>
  <c r="ED116" i="1"/>
  <c r="EK145" i="1"/>
  <c r="EK120" i="1"/>
  <c r="EK199" i="1" s="1"/>
  <c r="EV212" i="1"/>
  <c r="EJ171" i="1"/>
  <c r="EJ175" i="1" s="1"/>
  <c r="EJ177" i="1" s="1"/>
  <c r="EJ180" i="1" s="1"/>
  <c r="EJ205" i="1" s="1"/>
  <c r="FK116" i="1"/>
  <c r="F212" i="1"/>
  <c r="ER116" i="1"/>
  <c r="FF116" i="1"/>
  <c r="FX212" i="1"/>
  <c r="FX224" i="1"/>
  <c r="EH212" i="1"/>
  <c r="DJ116" i="1"/>
  <c r="FO149" i="1"/>
  <c r="FO120" i="1"/>
  <c r="FO199" i="1" s="1"/>
  <c r="EC120" i="1"/>
  <c r="EC199" i="1" s="1"/>
  <c r="EC201" i="1" s="1"/>
  <c r="EC203" i="1" s="1"/>
  <c r="EC208" i="1" s="1"/>
  <c r="EC213" i="1" s="1"/>
  <c r="EC143" i="1"/>
  <c r="EC155" i="1" s="1"/>
  <c r="EC200" i="1" s="1"/>
  <c r="DU212" i="1"/>
  <c r="E137" i="1"/>
  <c r="E170" i="1"/>
  <c r="E135" i="1"/>
  <c r="E145" i="1"/>
  <c r="CZ212" i="1"/>
  <c r="CH120" i="1"/>
  <c r="CH199" i="1" s="1"/>
  <c r="CH143" i="1"/>
  <c r="AW212" i="1"/>
  <c r="FS105" i="1"/>
  <c r="FS115" i="1" s="1"/>
  <c r="FT116" i="1"/>
  <c r="DN212" i="1"/>
  <c r="AS114" i="1"/>
  <c r="AS111" i="1"/>
  <c r="AS179" i="1"/>
  <c r="AS173" i="1"/>
  <c r="AS180" i="1"/>
  <c r="AS205" i="1" s="1"/>
  <c r="AS171" i="1"/>
  <c r="AS175" i="1"/>
  <c r="AS177" i="1"/>
  <c r="DQ116" i="1"/>
  <c r="EO212" i="1"/>
  <c r="FL120" i="1"/>
  <c r="FL199" i="1" s="1"/>
  <c r="FL145" i="1"/>
  <c r="CY212" i="1"/>
  <c r="DF116" i="1"/>
  <c r="T221" i="1"/>
  <c r="T225" i="1" s="1"/>
  <c r="T229" i="1" s="1"/>
  <c r="T234" i="1" s="1"/>
  <c r="T212" i="1"/>
  <c r="T223" i="1"/>
  <c r="T224" i="1"/>
  <c r="DB212" i="1"/>
  <c r="DH171" i="1"/>
  <c r="DH175" i="1" s="1"/>
  <c r="DH177" i="1" s="1"/>
  <c r="DH180" i="1" s="1"/>
  <c r="DH205" i="1" s="1"/>
  <c r="BU212" i="1"/>
  <c r="P116" i="1"/>
  <c r="EP116" i="1"/>
  <c r="ES179" i="1"/>
  <c r="ES180" i="1"/>
  <c r="ES205" i="1" s="1"/>
  <c r="ES173" i="1"/>
  <c r="ES177" i="1"/>
  <c r="ES175" i="1"/>
  <c r="ES171" i="1"/>
  <c r="DM243" i="1"/>
  <c r="DM256" i="1" s="1"/>
  <c r="DM188" i="1"/>
  <c r="EX212" i="1"/>
  <c r="FP212" i="1"/>
  <c r="S212" i="1"/>
  <c r="DG116" i="1"/>
  <c r="FJ212" i="1"/>
  <c r="EH116" i="1"/>
  <c r="CO212" i="1"/>
  <c r="EH120" i="1" l="1"/>
  <c r="EH199" i="1" s="1"/>
  <c r="EH143" i="1"/>
  <c r="AG147" i="1"/>
  <c r="AG149" i="1" s="1"/>
  <c r="DR120" i="1"/>
  <c r="DR199" i="1" s="1"/>
  <c r="DR149" i="1"/>
  <c r="DR171" i="1"/>
  <c r="DR175" i="1" s="1"/>
  <c r="DR177" i="1" s="1"/>
  <c r="DR180" i="1" s="1"/>
  <c r="DR205" i="1" s="1"/>
  <c r="AX147" i="1"/>
  <c r="AX149" i="1" s="1"/>
  <c r="DK120" i="1"/>
  <c r="DK199" i="1" s="1"/>
  <c r="DK143" i="1"/>
  <c r="DH151" i="1"/>
  <c r="DH153" i="1"/>
  <c r="DH155" i="1" s="1"/>
  <c r="EK147" i="1"/>
  <c r="EK149" i="1" s="1"/>
  <c r="EU201" i="1"/>
  <c r="EU203" i="1" s="1"/>
  <c r="EU208" i="1" s="1"/>
  <c r="EU213" i="1" s="1"/>
  <c r="FR120" i="1"/>
  <c r="FR199" i="1" s="1"/>
  <c r="FR143" i="1"/>
  <c r="FR155" i="1" s="1"/>
  <c r="FR200" i="1" s="1"/>
  <c r="H120" i="1"/>
  <c r="H199" i="1" s="1"/>
  <c r="H145" i="1"/>
  <c r="M116" i="1"/>
  <c r="DC312" i="1"/>
  <c r="DP312" i="1"/>
  <c r="AS212" i="1"/>
  <c r="DQ149" i="1"/>
  <c r="DQ120" i="1"/>
  <c r="DQ199" i="1" s="1"/>
  <c r="DQ171" i="1"/>
  <c r="DQ175" i="1" s="1"/>
  <c r="DQ177" i="1" s="1"/>
  <c r="DQ180" i="1" s="1"/>
  <c r="DQ205" i="1" s="1"/>
  <c r="E139" i="1"/>
  <c r="E141" i="1" s="1"/>
  <c r="EC233" i="1"/>
  <c r="EC215" i="1"/>
  <c r="CK145" i="1"/>
  <c r="CK120" i="1"/>
  <c r="CK199" i="1" s="1"/>
  <c r="FW120" i="1"/>
  <c r="FW199" i="1" s="1"/>
  <c r="FW143" i="1"/>
  <c r="BJ145" i="1"/>
  <c r="BJ120" i="1"/>
  <c r="BJ199" i="1" s="1"/>
  <c r="EC221" i="1"/>
  <c r="CS233" i="1"/>
  <c r="CS215" i="1"/>
  <c r="BI143" i="1"/>
  <c r="BI120" i="1"/>
  <c r="BI199" i="1" s="1"/>
  <c r="AR145" i="1"/>
  <c r="AR120" i="1"/>
  <c r="AR199" i="1" s="1"/>
  <c r="CI149" i="1"/>
  <c r="CI120" i="1"/>
  <c r="CI199" i="1" s="1"/>
  <c r="CI171" i="1"/>
  <c r="CI175" i="1" s="1"/>
  <c r="CI177" i="1" s="1"/>
  <c r="CI180" i="1" s="1"/>
  <c r="CI205" i="1" s="1"/>
  <c r="CZ120" i="1"/>
  <c r="CZ199" i="1" s="1"/>
  <c r="CZ149" i="1"/>
  <c r="CZ171" i="1"/>
  <c r="CZ175" i="1" s="1"/>
  <c r="CZ177" i="1" s="1"/>
  <c r="CZ180" i="1" s="1"/>
  <c r="CZ205" i="1" s="1"/>
  <c r="BZ147" i="1"/>
  <c r="BZ149" i="1" s="1"/>
  <c r="EF120" i="1"/>
  <c r="EF199" i="1" s="1"/>
  <c r="EF149" i="1"/>
  <c r="EF171" i="1"/>
  <c r="EF175" i="1" s="1"/>
  <c r="EF177" i="1" s="1"/>
  <c r="EF180" i="1" s="1"/>
  <c r="EF205" i="1" s="1"/>
  <c r="BS120" i="1"/>
  <c r="BS199" i="1" s="1"/>
  <c r="BS149" i="1"/>
  <c r="BS171" i="1"/>
  <c r="BS175" i="1" s="1"/>
  <c r="BS177" i="1" s="1"/>
  <c r="BS180" i="1" s="1"/>
  <c r="BS205" i="1" s="1"/>
  <c r="ES212" i="1"/>
  <c r="BT224" i="1"/>
  <c r="X147" i="1"/>
  <c r="X149" i="1" s="1"/>
  <c r="CW143" i="1"/>
  <c r="CW120" i="1"/>
  <c r="CW199" i="1" s="1"/>
  <c r="CJ149" i="1"/>
  <c r="CJ120" i="1"/>
  <c r="CJ199" i="1" s="1"/>
  <c r="CJ171" i="1"/>
  <c r="CJ175" i="1" s="1"/>
  <c r="CJ177" i="1" s="1"/>
  <c r="CJ180" i="1" s="1"/>
  <c r="CJ205" i="1" s="1"/>
  <c r="CS223" i="1"/>
  <c r="R147" i="1"/>
  <c r="R149" i="1" s="1"/>
  <c r="AM153" i="1"/>
  <c r="AM155" i="1" s="1"/>
  <c r="AM200" i="1" s="1"/>
  <c r="AM201" i="1" s="1"/>
  <c r="AM203" i="1" s="1"/>
  <c r="AM208" i="1" s="1"/>
  <c r="AM213" i="1" s="1"/>
  <c r="AM151" i="1"/>
  <c r="BL147" i="1"/>
  <c r="BL149" i="1" s="1"/>
  <c r="FL147" i="1"/>
  <c r="FL149" i="1" s="1"/>
  <c r="E173" i="1"/>
  <c r="E175" i="1"/>
  <c r="E177" i="1"/>
  <c r="E180" i="1" s="1"/>
  <c r="E205" i="1" s="1"/>
  <c r="E171" i="1"/>
  <c r="E179" i="1"/>
  <c r="EC312" i="1"/>
  <c r="DW212" i="1"/>
  <c r="AP149" i="1"/>
  <c r="AP120" i="1"/>
  <c r="AP199" i="1" s="1"/>
  <c r="AP171" i="1"/>
  <c r="AP175" i="1" s="1"/>
  <c r="AP177" i="1" s="1"/>
  <c r="AP180" i="1" s="1"/>
  <c r="AP205" i="1" s="1"/>
  <c r="CQ212" i="1"/>
  <c r="CM120" i="1"/>
  <c r="CM199" i="1" s="1"/>
  <c r="CM145" i="1"/>
  <c r="AB120" i="1"/>
  <c r="AB199" i="1" s="1"/>
  <c r="AB145" i="1"/>
  <c r="C137" i="1"/>
  <c r="C135" i="1"/>
  <c r="C139" i="1" s="1"/>
  <c r="C141" i="1" s="1"/>
  <c r="C170" i="1"/>
  <c r="CS312" i="1"/>
  <c r="FG201" i="1"/>
  <c r="FG203" i="1" s="1"/>
  <c r="FG208" i="1" s="1"/>
  <c r="FG213" i="1" s="1"/>
  <c r="CC201" i="1"/>
  <c r="CC203" i="1" s="1"/>
  <c r="CC208" i="1" s="1"/>
  <c r="CC213" i="1" s="1"/>
  <c r="FP120" i="1"/>
  <c r="FP199" i="1" s="1"/>
  <c r="FP149" i="1"/>
  <c r="FP171" i="1"/>
  <c r="FP175" i="1" s="1"/>
  <c r="FP177" i="1" s="1"/>
  <c r="FP180" i="1" s="1"/>
  <c r="FP205" i="1" s="1"/>
  <c r="BK120" i="1"/>
  <c r="BK199" i="1" s="1"/>
  <c r="BK145" i="1"/>
  <c r="DY201" i="1"/>
  <c r="DY203" i="1" s="1"/>
  <c r="DY208" i="1" s="1"/>
  <c r="DY213" i="1" s="1"/>
  <c r="AF143" i="1"/>
  <c r="AF155" i="1" s="1"/>
  <c r="AF200" i="1" s="1"/>
  <c r="AF120" i="1"/>
  <c r="AF199" i="1" s="1"/>
  <c r="AA145" i="1"/>
  <c r="AA120" i="1"/>
  <c r="AA199" i="1" s="1"/>
  <c r="CA143" i="1"/>
  <c r="CA120" i="1"/>
  <c r="CA199" i="1" s="1"/>
  <c r="EZ201" i="1"/>
  <c r="EZ203" i="1" s="1"/>
  <c r="EZ208" i="1" s="1"/>
  <c r="EZ213" i="1" s="1"/>
  <c r="Q120" i="1"/>
  <c r="Q199" i="1" s="1"/>
  <c r="Q149" i="1"/>
  <c r="Q171" i="1"/>
  <c r="Q175" i="1" s="1"/>
  <c r="Q177" i="1" s="1"/>
  <c r="Q180" i="1" s="1"/>
  <c r="Q205" i="1" s="1"/>
  <c r="FS212" i="1"/>
  <c r="FS223" i="1"/>
  <c r="EL145" i="1"/>
  <c r="EL120" i="1"/>
  <c r="EL199" i="1" s="1"/>
  <c r="EN120" i="1"/>
  <c r="EN199" i="1" s="1"/>
  <c r="EN149" i="1"/>
  <c r="EN171" i="1"/>
  <c r="EN175" i="1" s="1"/>
  <c r="EN177" i="1" s="1"/>
  <c r="EN180" i="1" s="1"/>
  <c r="EN205" i="1" s="1"/>
  <c r="DC201" i="1"/>
  <c r="DC203" i="1" s="1"/>
  <c r="DC208" i="1" s="1"/>
  <c r="DC213" i="1" s="1"/>
  <c r="CE147" i="1"/>
  <c r="CE149" i="1" s="1"/>
  <c r="DP201" i="1"/>
  <c r="DP203" i="1" s="1"/>
  <c r="DP208" i="1" s="1"/>
  <c r="DP213" i="1" s="1"/>
  <c r="EQ145" i="1"/>
  <c r="EQ120" i="1"/>
  <c r="EQ199" i="1" s="1"/>
  <c r="EA151" i="1"/>
  <c r="EA153" i="1" s="1"/>
  <c r="EA155" i="1" s="1"/>
  <c r="BD147" i="1"/>
  <c r="BD149" i="1" s="1"/>
  <c r="AD147" i="1"/>
  <c r="AD149" i="1" s="1"/>
  <c r="AU201" i="1"/>
  <c r="AU203" i="1" s="1"/>
  <c r="AU208" i="1" s="1"/>
  <c r="AU213" i="1" s="1"/>
  <c r="CU143" i="1"/>
  <c r="CU155" i="1" s="1"/>
  <c r="CU200" i="1" s="1"/>
  <c r="CU120" i="1"/>
  <c r="CU199" i="1" s="1"/>
  <c r="AL147" i="1"/>
  <c r="AL149" i="1" s="1"/>
  <c r="DW116" i="1"/>
  <c r="BC120" i="1"/>
  <c r="BC199" i="1" s="1"/>
  <c r="BC149" i="1"/>
  <c r="BC171" i="1"/>
  <c r="BC175" i="1" s="1"/>
  <c r="BC177" i="1" s="1"/>
  <c r="BC180" i="1" s="1"/>
  <c r="BC205" i="1" s="1"/>
  <c r="EY120" i="1"/>
  <c r="EY199" i="1" s="1"/>
  <c r="EY145" i="1"/>
  <c r="CB145" i="1"/>
  <c r="CB120" i="1"/>
  <c r="CB199" i="1" s="1"/>
  <c r="CY147" i="1"/>
  <c r="CY149" i="1" s="1"/>
  <c r="CH147" i="1"/>
  <c r="CH149" i="1" s="1"/>
  <c r="EO201" i="1"/>
  <c r="EO203" i="1" s="1"/>
  <c r="EO208" i="1" s="1"/>
  <c r="EO213" i="1" s="1"/>
  <c r="BP143" i="1"/>
  <c r="BP120" i="1"/>
  <c r="BP199" i="1" s="1"/>
  <c r="M212" i="1"/>
  <c r="FC116" i="1"/>
  <c r="FG312" i="1"/>
  <c r="AQ143" i="1"/>
  <c r="AQ155" i="1" s="1"/>
  <c r="AQ200" i="1" s="1"/>
  <c r="AQ120" i="1"/>
  <c r="AQ199" i="1" s="1"/>
  <c r="AQ201" i="1" s="1"/>
  <c r="AQ203" i="1" s="1"/>
  <c r="AQ208" i="1" s="1"/>
  <c r="AQ213" i="1" s="1"/>
  <c r="EV143" i="1"/>
  <c r="EV120" i="1"/>
  <c r="EV199" i="1" s="1"/>
  <c r="FS143" i="1"/>
  <c r="FS155" i="1" s="1"/>
  <c r="FS200" i="1" s="1"/>
  <c r="FS120" i="1"/>
  <c r="FS199" i="1" s="1"/>
  <c r="FS201" i="1" s="1"/>
  <c r="FS203" i="1" s="1"/>
  <c r="FS208" i="1" s="1"/>
  <c r="FS213" i="1" s="1"/>
  <c r="FS221" i="1" s="1"/>
  <c r="AW213" i="1"/>
  <c r="EP312" i="1"/>
  <c r="EP120" i="1"/>
  <c r="EP199" i="1" s="1"/>
  <c r="EP143" i="1"/>
  <c r="EP155" i="1" s="1"/>
  <c r="EP200" i="1" s="1"/>
  <c r="EO312" i="1"/>
  <c r="FV151" i="1"/>
  <c r="FV153" i="1"/>
  <c r="FV155" i="1" s="1"/>
  <c r="EJ151" i="1"/>
  <c r="EJ153" i="1"/>
  <c r="EJ155" i="1" s="1"/>
  <c r="C169" i="1"/>
  <c r="C145" i="1"/>
  <c r="C147" i="1" s="1"/>
  <c r="FZ96" i="1"/>
  <c r="C107" i="1"/>
  <c r="C101" i="1"/>
  <c r="C103" i="1" s="1"/>
  <c r="C104" i="1"/>
  <c r="C186" i="1"/>
  <c r="C143" i="1"/>
  <c r="C97" i="1"/>
  <c r="FZ97" i="1" s="1"/>
  <c r="CO120" i="1"/>
  <c r="CO199" i="1" s="1"/>
  <c r="CO145" i="1"/>
  <c r="FE147" i="1"/>
  <c r="FE149" i="1" s="1"/>
  <c r="FD143" i="1"/>
  <c r="FD155" i="1" s="1"/>
  <c r="FD200" i="1" s="1"/>
  <c r="FD120" i="1"/>
  <c r="FD199" i="1" s="1"/>
  <c r="FD201" i="1" s="1"/>
  <c r="FD203" i="1" s="1"/>
  <c r="FD208" i="1" s="1"/>
  <c r="FD213" i="1" s="1"/>
  <c r="FT312" i="1"/>
  <c r="FT120" i="1"/>
  <c r="FT199" i="1" s="1"/>
  <c r="FT143" i="1"/>
  <c r="FT155" i="1" s="1"/>
  <c r="FT200" i="1" s="1"/>
  <c r="E147" i="1"/>
  <c r="E149" i="1" s="1"/>
  <c r="DJ120" i="1"/>
  <c r="DJ199" i="1" s="1"/>
  <c r="DJ149" i="1"/>
  <c r="DJ171" i="1"/>
  <c r="DJ175" i="1" s="1"/>
  <c r="DJ177" i="1" s="1"/>
  <c r="DJ180" i="1" s="1"/>
  <c r="DJ205" i="1" s="1"/>
  <c r="Y149" i="1"/>
  <c r="Y120" i="1"/>
  <c r="Y199" i="1" s="1"/>
  <c r="Y171" i="1"/>
  <c r="Y175" i="1" s="1"/>
  <c r="Y177" i="1" s="1"/>
  <c r="Y180" i="1" s="1"/>
  <c r="Y205" i="1" s="1"/>
  <c r="DN120" i="1"/>
  <c r="DN199" i="1" s="1"/>
  <c r="DN149" i="1"/>
  <c r="DN171" i="1"/>
  <c r="DN175" i="1" s="1"/>
  <c r="DN177" i="1" s="1"/>
  <c r="DN180" i="1" s="1"/>
  <c r="DN205" i="1" s="1"/>
  <c r="AN143" i="1"/>
  <c r="AN120" i="1"/>
  <c r="AN199" i="1" s="1"/>
  <c r="V143" i="1"/>
  <c r="V120" i="1"/>
  <c r="V199" i="1" s="1"/>
  <c r="FA145" i="1"/>
  <c r="FA120" i="1"/>
  <c r="FA199" i="1" s="1"/>
  <c r="CX147" i="1"/>
  <c r="CX149" i="1" s="1"/>
  <c r="AH151" i="1"/>
  <c r="AH153" i="1" s="1"/>
  <c r="AH155" i="1" s="1"/>
  <c r="T233" i="1"/>
  <c r="T235" i="1" s="1"/>
  <c r="T215" i="1"/>
  <c r="W147" i="1"/>
  <c r="W149" i="1" s="1"/>
  <c r="BN151" i="1"/>
  <c r="BN153" i="1" s="1"/>
  <c r="BN155" i="1" s="1"/>
  <c r="CL145" i="1"/>
  <c r="CL120" i="1"/>
  <c r="CL199" i="1" s="1"/>
  <c r="CF143" i="1"/>
  <c r="CF155" i="1" s="1"/>
  <c r="CF200" i="1" s="1"/>
  <c r="CF120" i="1"/>
  <c r="CF199" i="1" s="1"/>
  <c r="EM149" i="1"/>
  <c r="EM120" i="1"/>
  <c r="EM199" i="1" s="1"/>
  <c r="EM171" i="1"/>
  <c r="EM175" i="1" s="1"/>
  <c r="EM177" i="1" s="1"/>
  <c r="EM180" i="1" s="1"/>
  <c r="EM205" i="1" s="1"/>
  <c r="L149" i="1"/>
  <c r="L120" i="1"/>
  <c r="L199" i="1" s="1"/>
  <c r="L171" i="1"/>
  <c r="L175" i="1" s="1"/>
  <c r="L177" i="1" s="1"/>
  <c r="L180" i="1" s="1"/>
  <c r="L205" i="1" s="1"/>
  <c r="S149" i="1"/>
  <c r="S120" i="1"/>
  <c r="S199" i="1" s="1"/>
  <c r="S171" i="1"/>
  <c r="S175" i="1" s="1"/>
  <c r="S177" i="1" s="1"/>
  <c r="S180" i="1" s="1"/>
  <c r="S205" i="1" s="1"/>
  <c r="DU120" i="1"/>
  <c r="DU199" i="1" s="1"/>
  <c r="DU143" i="1"/>
  <c r="FI151" i="1"/>
  <c r="FI153" i="1"/>
  <c r="FI155" i="1" s="1"/>
  <c r="BB147" i="1"/>
  <c r="BB149" i="1" s="1"/>
  <c r="AJ147" i="1"/>
  <c r="AJ149" i="1" s="1"/>
  <c r="F147" i="1"/>
  <c r="F149" i="1" s="1"/>
  <c r="AW312" i="1"/>
  <c r="EU153" i="1"/>
  <c r="EU155" i="1" s="1"/>
  <c r="EU200" i="1" s="1"/>
  <c r="EU151" i="1"/>
  <c r="FX233" i="1"/>
  <c r="FX215" i="1"/>
  <c r="ES120" i="1"/>
  <c r="ES199" i="1" s="1"/>
  <c r="ES143" i="1"/>
  <c r="BV120" i="1"/>
  <c r="BV199" i="1" s="1"/>
  <c r="BV145" i="1"/>
  <c r="DD147" i="1"/>
  <c r="DD149" i="1" s="1"/>
  <c r="AI120" i="1"/>
  <c r="AI199" i="1" s="1"/>
  <c r="AI143" i="1"/>
  <c r="CR143" i="1"/>
  <c r="CR120" i="1"/>
  <c r="CR199" i="1" s="1"/>
  <c r="CP147" i="1"/>
  <c r="CP149" i="1" s="1"/>
  <c r="DL149" i="1"/>
  <c r="DL120" i="1"/>
  <c r="DL199" i="1" s="1"/>
  <c r="DL171" i="1"/>
  <c r="DL175" i="1" s="1"/>
  <c r="DL177" i="1" s="1"/>
  <c r="DL180" i="1" s="1"/>
  <c r="DL205" i="1" s="1"/>
  <c r="AU312" i="1"/>
  <c r="ET147" i="1"/>
  <c r="ET149" i="1" s="1"/>
  <c r="DE201" i="1"/>
  <c r="DE203" i="1" s="1"/>
  <c r="DE208" i="1" s="1"/>
  <c r="DE213" i="1" s="1"/>
  <c r="DM212" i="1"/>
  <c r="AZ151" i="1"/>
  <c r="AZ153" i="1"/>
  <c r="AZ155" i="1" s="1"/>
  <c r="BH145" i="1"/>
  <c r="BH120" i="1"/>
  <c r="BH199" i="1" s="1"/>
  <c r="DX312" i="1"/>
  <c r="DX120" i="1"/>
  <c r="DX199" i="1" s="1"/>
  <c r="DX201" i="1" s="1"/>
  <c r="DX203" i="1" s="1"/>
  <c r="DX208" i="1" s="1"/>
  <c r="DX213" i="1" s="1"/>
  <c r="DX143" i="1"/>
  <c r="DX155" i="1" s="1"/>
  <c r="DX200" i="1" s="1"/>
  <c r="BR153" i="1"/>
  <c r="BR155" i="1" s="1"/>
  <c r="BR151" i="1"/>
  <c r="DM116" i="1"/>
  <c r="CD120" i="1"/>
  <c r="CD199" i="1" s="1"/>
  <c r="CD143" i="1"/>
  <c r="CD155" i="1" s="1"/>
  <c r="CD200" i="1" s="1"/>
  <c r="BX312" i="1"/>
  <c r="BQ120" i="1"/>
  <c r="BQ199" i="1" s="1"/>
  <c r="BQ145" i="1"/>
  <c r="BO120" i="1"/>
  <c r="BO199" i="1" s="1"/>
  <c r="BO149" i="1"/>
  <c r="BO171" i="1"/>
  <c r="BO175" i="1" s="1"/>
  <c r="BO177" i="1" s="1"/>
  <c r="BO180" i="1" s="1"/>
  <c r="BO205" i="1" s="1"/>
  <c r="CV147" i="1"/>
  <c r="CV149" i="1" s="1"/>
  <c r="DI151" i="1"/>
  <c r="DI153" i="1" s="1"/>
  <c r="DI155" i="1" s="1"/>
  <c r="DE312" i="1"/>
  <c r="P120" i="1"/>
  <c r="P199" i="1" s="1"/>
  <c r="P143" i="1"/>
  <c r="FF120" i="1"/>
  <c r="FF199" i="1" s="1"/>
  <c r="FF143" i="1"/>
  <c r="FF155" i="1" s="1"/>
  <c r="FF200" i="1" s="1"/>
  <c r="ED145" i="1"/>
  <c r="ED120" i="1"/>
  <c r="ED199" i="1" s="1"/>
  <c r="D147" i="1"/>
  <c r="D149" i="1" s="1"/>
  <c r="CT143" i="1"/>
  <c r="CT120" i="1"/>
  <c r="CT199" i="1" s="1"/>
  <c r="O120" i="1"/>
  <c r="O199" i="1" s="1"/>
  <c r="O145" i="1"/>
  <c r="AK120" i="1"/>
  <c r="AK199" i="1" s="1"/>
  <c r="AK143" i="1"/>
  <c r="FQ149" i="1"/>
  <c r="FQ120" i="1"/>
  <c r="FQ199" i="1" s="1"/>
  <c r="FQ171" i="1"/>
  <c r="FQ175" i="1" s="1"/>
  <c r="FQ177" i="1" s="1"/>
  <c r="FQ180" i="1" s="1"/>
  <c r="FQ205" i="1" s="1"/>
  <c r="BG120" i="1"/>
  <c r="BG199" i="1" s="1"/>
  <c r="BG149" i="1"/>
  <c r="BG171" i="1"/>
  <c r="BG175" i="1" s="1"/>
  <c r="BG177" i="1" s="1"/>
  <c r="BG180" i="1" s="1"/>
  <c r="BG205" i="1" s="1"/>
  <c r="Z143" i="1"/>
  <c r="Z120" i="1"/>
  <c r="Z199" i="1" s="1"/>
  <c r="EX147" i="1"/>
  <c r="EX149" i="1" s="1"/>
  <c r="EI151" i="1"/>
  <c r="EI153" i="1" s="1"/>
  <c r="EI155" i="1" s="1"/>
  <c r="BT312" i="1"/>
  <c r="CG116" i="1"/>
  <c r="DB120" i="1"/>
  <c r="DB199" i="1" s="1"/>
  <c r="DB143" i="1"/>
  <c r="DB155" i="1" s="1"/>
  <c r="DB200" i="1" s="1"/>
  <c r="DA312" i="1"/>
  <c r="DA120" i="1"/>
  <c r="DA199" i="1" s="1"/>
  <c r="DA201" i="1" s="1"/>
  <c r="DA203" i="1" s="1"/>
  <c r="DA208" i="1" s="1"/>
  <c r="DA213" i="1" s="1"/>
  <c r="DA143" i="1"/>
  <c r="DA155" i="1" s="1"/>
  <c r="DA200" i="1" s="1"/>
  <c r="EW147" i="1"/>
  <c r="EW149" i="1" s="1"/>
  <c r="CS224" i="1"/>
  <c r="BE147" i="1"/>
  <c r="BE149" i="1" s="1"/>
  <c r="AO151" i="1"/>
  <c r="AO153" i="1" s="1"/>
  <c r="AO155" i="1" s="1"/>
  <c r="CN147" i="1"/>
  <c r="CN149" i="1" s="1"/>
  <c r="AY151" i="1"/>
  <c r="AY153" i="1" s="1"/>
  <c r="AY155" i="1" s="1"/>
  <c r="FB120" i="1"/>
  <c r="FB199" i="1" s="1"/>
  <c r="FB143" i="1"/>
  <c r="DO120" i="1"/>
  <c r="DO199" i="1" s="1"/>
  <c r="DO149" i="1"/>
  <c r="DO171" i="1"/>
  <c r="DO175" i="1" s="1"/>
  <c r="DO177" i="1" s="1"/>
  <c r="DO180" i="1" s="1"/>
  <c r="DO205" i="1" s="1"/>
  <c r="BY120" i="1"/>
  <c r="BY199" i="1" s="1"/>
  <c r="BY149" i="1"/>
  <c r="BY171" i="1"/>
  <c r="BY175" i="1" s="1"/>
  <c r="BY177" i="1" s="1"/>
  <c r="BY180" i="1" s="1"/>
  <c r="BY205" i="1" s="1"/>
  <c r="AC120" i="1"/>
  <c r="AC199" i="1" s="1"/>
  <c r="AC145" i="1"/>
  <c r="FJ145" i="1"/>
  <c r="FJ120" i="1"/>
  <c r="FJ199" i="1" s="1"/>
  <c r="K147" i="1"/>
  <c r="K149" i="1" s="1"/>
  <c r="DF120" i="1"/>
  <c r="DF199" i="1" s="1"/>
  <c r="DF149" i="1"/>
  <c r="DF171" i="1"/>
  <c r="DF175" i="1" s="1"/>
  <c r="DF177" i="1" s="1"/>
  <c r="DF180" i="1" s="1"/>
  <c r="DF205" i="1" s="1"/>
  <c r="FO151" i="1"/>
  <c r="FO153" i="1" s="1"/>
  <c r="FO155" i="1" s="1"/>
  <c r="FX223" i="1"/>
  <c r="FX225" i="1" s="1"/>
  <c r="FX229" i="1" s="1"/>
  <c r="FX234" i="1" s="1"/>
  <c r="CQ116" i="1"/>
  <c r="FU120" i="1"/>
  <c r="FU199" i="1" s="1"/>
  <c r="FU149" i="1"/>
  <c r="FU171" i="1"/>
  <c r="FU175" i="1" s="1"/>
  <c r="FU177" i="1" s="1"/>
  <c r="FU180" i="1" s="1"/>
  <c r="FU205" i="1" s="1"/>
  <c r="DS120" i="1"/>
  <c r="DS199" i="1" s="1"/>
  <c r="DS149" i="1"/>
  <c r="DS171" i="1"/>
  <c r="DS175" i="1" s="1"/>
  <c r="DS177" i="1" s="1"/>
  <c r="DS180" i="1" s="1"/>
  <c r="DS205" i="1" s="1"/>
  <c r="BX201" i="1"/>
  <c r="BX203" i="1" s="1"/>
  <c r="BX208" i="1" s="1"/>
  <c r="BX213" i="1" s="1"/>
  <c r="BA120" i="1"/>
  <c r="BA199" i="1" s="1"/>
  <c r="BA149" i="1"/>
  <c r="BA171" i="1"/>
  <c r="BA175" i="1" s="1"/>
  <c r="BA177" i="1" s="1"/>
  <c r="BA180" i="1" s="1"/>
  <c r="BA205" i="1" s="1"/>
  <c r="AT147" i="1"/>
  <c r="AT149" i="1" s="1"/>
  <c r="FK120" i="1"/>
  <c r="FK199" i="1" s="1"/>
  <c r="FK149" i="1"/>
  <c r="FK171" i="1"/>
  <c r="FK175" i="1" s="1"/>
  <c r="FK177" i="1" s="1"/>
  <c r="FK180" i="1" s="1"/>
  <c r="FK205" i="1" s="1"/>
  <c r="DV147" i="1"/>
  <c r="DV149" i="1" s="1"/>
  <c r="AV120" i="1"/>
  <c r="AV199" i="1" s="1"/>
  <c r="AV143" i="1"/>
  <c r="AV155" i="1" s="1"/>
  <c r="AV200" i="1" s="1"/>
  <c r="BT233" i="1"/>
  <c r="BT215" i="1"/>
  <c r="FM120" i="1"/>
  <c r="FM199" i="1" s="1"/>
  <c r="FM145" i="1"/>
  <c r="J120" i="1"/>
  <c r="J199" i="1" s="1"/>
  <c r="J149" i="1"/>
  <c r="J171" i="1"/>
  <c r="J175" i="1" s="1"/>
  <c r="J177" i="1" s="1"/>
  <c r="J180" i="1" s="1"/>
  <c r="J205" i="1" s="1"/>
  <c r="EE147" i="1"/>
  <c r="EE149" i="1" s="1"/>
  <c r="CG212" i="1"/>
  <c r="I151" i="1"/>
  <c r="I153" i="1"/>
  <c r="I155" i="1" s="1"/>
  <c r="DG312" i="1"/>
  <c r="DG120" i="1"/>
  <c r="DG199" i="1" s="1"/>
  <c r="DG201" i="1" s="1"/>
  <c r="DG203" i="1" s="1"/>
  <c r="DG208" i="1" s="1"/>
  <c r="DG213" i="1" s="1"/>
  <c r="DG143" i="1"/>
  <c r="DG155" i="1" s="1"/>
  <c r="DG200" i="1" s="1"/>
  <c r="AS116" i="1"/>
  <c r="ER120" i="1"/>
  <c r="ER199" i="1" s="1"/>
  <c r="ER143" i="1"/>
  <c r="ER155" i="1" s="1"/>
  <c r="ER200" i="1" s="1"/>
  <c r="DZ145" i="1"/>
  <c r="DZ120" i="1"/>
  <c r="DZ199" i="1" s="1"/>
  <c r="EC224" i="1"/>
  <c r="BW147" i="1"/>
  <c r="BW149" i="1" s="1"/>
  <c r="AE120" i="1"/>
  <c r="AE199" i="1" s="1"/>
  <c r="AE143" i="1"/>
  <c r="AE155" i="1" s="1"/>
  <c r="AE200" i="1" s="1"/>
  <c r="BF147" i="1"/>
  <c r="BF149" i="1" s="1"/>
  <c r="FC212" i="1"/>
  <c r="E120" i="1"/>
  <c r="E199" i="1" s="1"/>
  <c r="BT223" i="1"/>
  <c r="BT225" i="1" s="1"/>
  <c r="BT229" i="1" s="1"/>
  <c r="BT234" i="1" s="1"/>
  <c r="FZ196" i="1"/>
  <c r="C204" i="1"/>
  <c r="FZ204" i="1" s="1"/>
  <c r="N147" i="1"/>
  <c r="N149" i="1" s="1"/>
  <c r="U143" i="1"/>
  <c r="U120" i="1"/>
  <c r="U199" i="1" s="1"/>
  <c r="BM143" i="1"/>
  <c r="BM120" i="1"/>
  <c r="BM199" i="1" s="1"/>
  <c r="EB120" i="1"/>
  <c r="EB199" i="1" s="1"/>
  <c r="EB149" i="1"/>
  <c r="EB171" i="1"/>
  <c r="EB175" i="1" s="1"/>
  <c r="EB177" i="1" s="1"/>
  <c r="EB180" i="1" s="1"/>
  <c r="EB205" i="1" s="1"/>
  <c r="G147" i="1"/>
  <c r="G149" i="1" s="1"/>
  <c r="FN153" i="1"/>
  <c r="FN155" i="1" s="1"/>
  <c r="FN151" i="1"/>
  <c r="BU213" i="1"/>
  <c r="FH120" i="1"/>
  <c r="FH199" i="1" s="1"/>
  <c r="FH143" i="1"/>
  <c r="CS221" i="1"/>
  <c r="EG147" i="1"/>
  <c r="EG149" i="1" s="1"/>
  <c r="DT143" i="1"/>
  <c r="DT120" i="1"/>
  <c r="DT199" i="1" s="1"/>
  <c r="EA200" i="1" l="1"/>
  <c r="EA201" i="1" s="1"/>
  <c r="EA203" i="1" s="1"/>
  <c r="EA208" i="1" s="1"/>
  <c r="EA213" i="1" s="1"/>
  <c r="EA312" i="1"/>
  <c r="AY200" i="1"/>
  <c r="AY201" i="1" s="1"/>
  <c r="AY203" i="1" s="1"/>
  <c r="AY208" i="1" s="1"/>
  <c r="AY213" i="1" s="1"/>
  <c r="AY312" i="1"/>
  <c r="AO200" i="1"/>
  <c r="AO201" i="1" s="1"/>
  <c r="AO203" i="1" s="1"/>
  <c r="AO208" i="1" s="1"/>
  <c r="AO213" i="1" s="1"/>
  <c r="AO312" i="1"/>
  <c r="BN200" i="1"/>
  <c r="BN201" i="1" s="1"/>
  <c r="BN203" i="1" s="1"/>
  <c r="BN208" i="1" s="1"/>
  <c r="BN213" i="1" s="1"/>
  <c r="BN312" i="1"/>
  <c r="AM233" i="1"/>
  <c r="AM215" i="1"/>
  <c r="AM221" i="1"/>
  <c r="AM223" i="1"/>
  <c r="AM224" i="1"/>
  <c r="EI200" i="1"/>
  <c r="EI201" i="1" s="1"/>
  <c r="EI203" i="1" s="1"/>
  <c r="EI208" i="1" s="1"/>
  <c r="EI213" i="1" s="1"/>
  <c r="EI312" i="1"/>
  <c r="DI200" i="1"/>
  <c r="DI201" i="1" s="1"/>
  <c r="DI203" i="1" s="1"/>
  <c r="DI208" i="1" s="1"/>
  <c r="DI213" i="1" s="1"/>
  <c r="DI312" i="1"/>
  <c r="FO200" i="1"/>
  <c r="FO201" i="1" s="1"/>
  <c r="FO203" i="1" s="1"/>
  <c r="FO208" i="1" s="1"/>
  <c r="FO213" i="1" s="1"/>
  <c r="FO312" i="1"/>
  <c r="AH200" i="1"/>
  <c r="AH201" i="1" s="1"/>
  <c r="AH203" i="1" s="1"/>
  <c r="AH208" i="1" s="1"/>
  <c r="AH213" i="1" s="1"/>
  <c r="AH312" i="1"/>
  <c r="FN200" i="1"/>
  <c r="FN201" i="1" s="1"/>
  <c r="FN203" i="1" s="1"/>
  <c r="FN208" i="1" s="1"/>
  <c r="FN213" i="1" s="1"/>
  <c r="FN312" i="1"/>
  <c r="CN153" i="1"/>
  <c r="CN155" i="1" s="1"/>
  <c r="CN151" i="1"/>
  <c r="ED147" i="1"/>
  <c r="ED149" i="1" s="1"/>
  <c r="DC215" i="1"/>
  <c r="DC233" i="1"/>
  <c r="DC224" i="1"/>
  <c r="DC221" i="1"/>
  <c r="DC225" i="1" s="1"/>
  <c r="DC229" i="1" s="1"/>
  <c r="DC234" i="1" s="1"/>
  <c r="DC223" i="1"/>
  <c r="AG151" i="1"/>
  <c r="AG153" i="1"/>
  <c r="AG155" i="1" s="1"/>
  <c r="BW151" i="1"/>
  <c r="BW153" i="1" s="1"/>
  <c r="BW155" i="1" s="1"/>
  <c r="EX151" i="1"/>
  <c r="EX153" i="1" s="1"/>
  <c r="EX155" i="1" s="1"/>
  <c r="EY147" i="1"/>
  <c r="EY149" i="1" s="1"/>
  <c r="CC233" i="1"/>
  <c r="CC215" i="1"/>
  <c r="CC221" i="1"/>
  <c r="CC225" i="1" s="1"/>
  <c r="CC229" i="1" s="1"/>
  <c r="CC234" i="1" s="1"/>
  <c r="CC224" i="1"/>
  <c r="CC223" i="1"/>
  <c r="AR147" i="1"/>
  <c r="AR149" i="1" s="1"/>
  <c r="EC235" i="1"/>
  <c r="BT235" i="1"/>
  <c r="DF151" i="1"/>
  <c r="DF153" i="1" s="1"/>
  <c r="DF155" i="1" s="1"/>
  <c r="CD312" i="1"/>
  <c r="AL151" i="1"/>
  <c r="AL153" i="1" s="1"/>
  <c r="AL155" i="1" s="1"/>
  <c r="CS235" i="1"/>
  <c r="CP151" i="1"/>
  <c r="CP153" i="1"/>
  <c r="CP155" i="1" s="1"/>
  <c r="CX151" i="1"/>
  <c r="CX153" i="1" s="1"/>
  <c r="CX155" i="1" s="1"/>
  <c r="AQ312" i="1"/>
  <c r="EZ233" i="1"/>
  <c r="EZ215" i="1"/>
  <c r="EZ224" i="1"/>
  <c r="EZ221" i="1"/>
  <c r="EZ223" i="1"/>
  <c r="EF151" i="1"/>
  <c r="EF153" i="1"/>
  <c r="EF155" i="1" s="1"/>
  <c r="EC225" i="1"/>
  <c r="EC229" i="1" s="1"/>
  <c r="EC234" i="1" s="1"/>
  <c r="DH200" i="1"/>
  <c r="DH201" i="1" s="1"/>
  <c r="DH203" i="1" s="1"/>
  <c r="DH208" i="1" s="1"/>
  <c r="DH213" i="1" s="1"/>
  <c r="DH312" i="1"/>
  <c r="EH147" i="1"/>
  <c r="EH149" i="1" s="1"/>
  <c r="EB151" i="1"/>
  <c r="EB153" i="1" s="1"/>
  <c r="EB155" i="1" s="1"/>
  <c r="DZ147" i="1"/>
  <c r="DZ149" i="1" s="1"/>
  <c r="AV201" i="1"/>
  <c r="AV203" i="1" s="1"/>
  <c r="AV208" i="1" s="1"/>
  <c r="AV213" i="1" s="1"/>
  <c r="BX233" i="1"/>
  <c r="BX215" i="1"/>
  <c r="BX223" i="1"/>
  <c r="BX224" i="1"/>
  <c r="BX221" i="1"/>
  <c r="O147" i="1"/>
  <c r="O149" i="1" s="1"/>
  <c r="FF312" i="1"/>
  <c r="CV151" i="1"/>
  <c r="CV153" i="1" s="1"/>
  <c r="CV155" i="1" s="1"/>
  <c r="ET151" i="1"/>
  <c r="ET153" i="1" s="1"/>
  <c r="ET155" i="1" s="1"/>
  <c r="F153" i="1"/>
  <c r="F155" i="1" s="1"/>
  <c r="F151" i="1"/>
  <c r="E151" i="1"/>
  <c r="E153" i="1" s="1"/>
  <c r="E155" i="1" s="1"/>
  <c r="FD312" i="1"/>
  <c r="FS312" i="1"/>
  <c r="CU201" i="1"/>
  <c r="CU203" i="1" s="1"/>
  <c r="CU208" i="1" s="1"/>
  <c r="CU213" i="1" s="1"/>
  <c r="BD151" i="1"/>
  <c r="BD153" i="1" s="1"/>
  <c r="BD155" i="1" s="1"/>
  <c r="AF201" i="1"/>
  <c r="AF203" i="1" s="1"/>
  <c r="AF208" i="1" s="1"/>
  <c r="AF213" i="1" s="1"/>
  <c r="FL151" i="1"/>
  <c r="FL153" i="1" s="1"/>
  <c r="FL155" i="1" s="1"/>
  <c r="DR151" i="1"/>
  <c r="DR153" i="1"/>
  <c r="DR155" i="1" s="1"/>
  <c r="N151" i="1"/>
  <c r="N153" i="1" s="1"/>
  <c r="N155" i="1" s="1"/>
  <c r="I200" i="1"/>
  <c r="I201" i="1" s="1"/>
  <c r="I203" i="1" s="1"/>
  <c r="I208" i="1" s="1"/>
  <c r="I213" i="1" s="1"/>
  <c r="I312" i="1"/>
  <c r="DD151" i="1"/>
  <c r="DD153" i="1" s="1"/>
  <c r="DD155" i="1" s="1"/>
  <c r="C111" i="1"/>
  <c r="C114" i="1"/>
  <c r="CS225" i="1"/>
  <c r="CS229" i="1" s="1"/>
  <c r="CS234" i="1" s="1"/>
  <c r="BM147" i="1"/>
  <c r="BM149" i="1" s="1"/>
  <c r="ER201" i="1"/>
  <c r="ER203" i="1" s="1"/>
  <c r="ER208" i="1" s="1"/>
  <c r="ER213" i="1" s="1"/>
  <c r="FB147" i="1"/>
  <c r="FB149" i="1" s="1"/>
  <c r="BG151" i="1"/>
  <c r="BG153" i="1" s="1"/>
  <c r="BG155" i="1" s="1"/>
  <c r="DL151" i="1"/>
  <c r="DL153" i="1" s="1"/>
  <c r="DL155" i="1" s="1"/>
  <c r="AQ215" i="1"/>
  <c r="AQ233" i="1"/>
  <c r="AQ223" i="1"/>
  <c r="AQ221" i="1"/>
  <c r="AQ224" i="1"/>
  <c r="AA147" i="1"/>
  <c r="AA149" i="1" s="1"/>
  <c r="H147" i="1"/>
  <c r="H149" i="1" s="1"/>
  <c r="G151" i="1"/>
  <c r="G153" i="1" s="1"/>
  <c r="G155" i="1" s="1"/>
  <c r="FU151" i="1"/>
  <c r="FU153" i="1" s="1"/>
  <c r="FU155" i="1" s="1"/>
  <c r="BQ147" i="1"/>
  <c r="BQ149" i="1" s="1"/>
  <c r="BV147" i="1"/>
  <c r="BV149" i="1" s="1"/>
  <c r="FS233" i="1"/>
  <c r="FS215" i="1"/>
  <c r="FG233" i="1"/>
  <c r="FG215" i="1"/>
  <c r="FG224" i="1"/>
  <c r="FG221" i="1"/>
  <c r="FG225" i="1" s="1"/>
  <c r="FG229" i="1" s="1"/>
  <c r="FG234" i="1" s="1"/>
  <c r="FG223" i="1"/>
  <c r="EK153" i="1"/>
  <c r="EK155" i="1" s="1"/>
  <c r="EK151" i="1"/>
  <c r="BF151" i="1"/>
  <c r="BF153" i="1"/>
  <c r="BF155" i="1" s="1"/>
  <c r="FF201" i="1"/>
  <c r="FF203" i="1" s="1"/>
  <c r="FF208" i="1" s="1"/>
  <c r="FF213" i="1" s="1"/>
  <c r="DM120" i="1"/>
  <c r="DM199" i="1" s="1"/>
  <c r="DM143" i="1"/>
  <c r="FI200" i="1"/>
  <c r="FI201" i="1" s="1"/>
  <c r="FI203" i="1" s="1"/>
  <c r="FI208" i="1" s="1"/>
  <c r="FI213" i="1" s="1"/>
  <c r="FI312" i="1"/>
  <c r="W151" i="1"/>
  <c r="W153" i="1" s="1"/>
  <c r="W155" i="1" s="1"/>
  <c r="V147" i="1"/>
  <c r="V149" i="1" s="1"/>
  <c r="CY151" i="1"/>
  <c r="CY153" i="1" s="1"/>
  <c r="CY155" i="1" s="1"/>
  <c r="AC147" i="1"/>
  <c r="AC149" i="1" s="1"/>
  <c r="D153" i="1"/>
  <c r="D155" i="1" s="1"/>
  <c r="D151" i="1"/>
  <c r="AZ200" i="1"/>
  <c r="AZ201" i="1" s="1"/>
  <c r="AZ203" i="1" s="1"/>
  <c r="AZ208" i="1" s="1"/>
  <c r="AZ213" i="1" s="1"/>
  <c r="AZ312" i="1"/>
  <c r="AJ151" i="1"/>
  <c r="AJ153" i="1" s="1"/>
  <c r="AJ155" i="1" s="1"/>
  <c r="DU147" i="1"/>
  <c r="DU149" i="1" s="1"/>
  <c r="EM153" i="1"/>
  <c r="EM155" i="1" s="1"/>
  <c r="EM151" i="1"/>
  <c r="CL147" i="1"/>
  <c r="CL149" i="1" s="1"/>
  <c r="FE151" i="1"/>
  <c r="FE153" i="1"/>
  <c r="FE155" i="1" s="1"/>
  <c r="C243" i="1"/>
  <c r="C256" i="1" s="1"/>
  <c r="C188" i="1"/>
  <c r="BP147" i="1"/>
  <c r="BP149" i="1" s="1"/>
  <c r="BC151" i="1"/>
  <c r="BC153" i="1" s="1"/>
  <c r="BC155" i="1" s="1"/>
  <c r="DP215" i="1"/>
  <c r="DP233" i="1"/>
  <c r="DP224" i="1"/>
  <c r="DP223" i="1"/>
  <c r="DP221" i="1"/>
  <c r="CA147" i="1"/>
  <c r="CA149" i="1" s="1"/>
  <c r="AP151" i="1"/>
  <c r="AP153" i="1" s="1"/>
  <c r="AP155" i="1" s="1"/>
  <c r="BL151" i="1"/>
  <c r="BL153" i="1"/>
  <c r="BL155" i="1" s="1"/>
  <c r="CW147" i="1"/>
  <c r="CW149" i="1" s="1"/>
  <c r="CK147" i="1"/>
  <c r="CK149" i="1" s="1"/>
  <c r="DQ151" i="1"/>
  <c r="DQ153" i="1"/>
  <c r="DQ155" i="1" s="1"/>
  <c r="DK147" i="1"/>
  <c r="DK149" i="1" s="1"/>
  <c r="CH151" i="1"/>
  <c r="CH153" i="1" s="1"/>
  <c r="CH155" i="1" s="1"/>
  <c r="FW147" i="1"/>
  <c r="FW149" i="1" s="1"/>
  <c r="FK151" i="1"/>
  <c r="FK153" i="1" s="1"/>
  <c r="FK155" i="1" s="1"/>
  <c r="BA151" i="1"/>
  <c r="BA153" i="1"/>
  <c r="BA155" i="1" s="1"/>
  <c r="DB201" i="1"/>
  <c r="DB203" i="1" s="1"/>
  <c r="DB208" i="1" s="1"/>
  <c r="DB213" i="1" s="1"/>
  <c r="AK147" i="1"/>
  <c r="AK149" i="1" s="1"/>
  <c r="CD201" i="1"/>
  <c r="CD203" i="1" s="1"/>
  <c r="CD208" i="1" s="1"/>
  <c r="CD213" i="1" s="1"/>
  <c r="AI147" i="1"/>
  <c r="AI149" i="1" s="1"/>
  <c r="BB151" i="1"/>
  <c r="BB153" i="1"/>
  <c r="BB155" i="1" s="1"/>
  <c r="CF312" i="1"/>
  <c r="DJ151" i="1"/>
  <c r="DJ153" i="1"/>
  <c r="DJ155" i="1" s="1"/>
  <c r="BK147" i="1"/>
  <c r="BK149" i="1" s="1"/>
  <c r="CJ151" i="1"/>
  <c r="CJ153" i="1" s="1"/>
  <c r="CJ155" i="1" s="1"/>
  <c r="ER312" i="1"/>
  <c r="FJ147" i="1"/>
  <c r="FJ149" i="1" s="1"/>
  <c r="FD215" i="1"/>
  <c r="FD233" i="1"/>
  <c r="FD223" i="1"/>
  <c r="FD221" i="1"/>
  <c r="FD224" i="1"/>
  <c r="EN151" i="1"/>
  <c r="EN153" i="1" s="1"/>
  <c r="EN155" i="1" s="1"/>
  <c r="AS145" i="1"/>
  <c r="AS120" i="1"/>
  <c r="AS199" i="1" s="1"/>
  <c r="CG120" i="1"/>
  <c r="CG199" i="1" s="1"/>
  <c r="CG143" i="1"/>
  <c r="DE233" i="1"/>
  <c r="DE215" i="1"/>
  <c r="DE223" i="1"/>
  <c r="DE224" i="1"/>
  <c r="DE221" i="1"/>
  <c r="DE225" i="1" s="1"/>
  <c r="DE229" i="1" s="1"/>
  <c r="DE234" i="1" s="1"/>
  <c r="FX235" i="1"/>
  <c r="S151" i="1"/>
  <c r="S153" i="1" s="1"/>
  <c r="S155" i="1" s="1"/>
  <c r="EQ147" i="1"/>
  <c r="EQ149" i="1" s="1"/>
  <c r="FS224" i="1"/>
  <c r="FS225" i="1" s="1"/>
  <c r="FS229" i="1" s="1"/>
  <c r="FS234" i="1" s="1"/>
  <c r="DT147" i="1"/>
  <c r="DT149" i="1" s="1"/>
  <c r="AT151" i="1"/>
  <c r="AT153" i="1"/>
  <c r="AT155" i="1" s="1"/>
  <c r="DA215" i="1"/>
  <c r="DA233" i="1"/>
  <c r="DA223" i="1"/>
  <c r="DA224" i="1"/>
  <c r="DA221" i="1"/>
  <c r="DA225" i="1" s="1"/>
  <c r="DA229" i="1" s="1"/>
  <c r="DA234" i="1" s="1"/>
  <c r="P147" i="1"/>
  <c r="P149" i="1" s="1"/>
  <c r="AE201" i="1"/>
  <c r="AE203" i="1" s="1"/>
  <c r="AE208" i="1" s="1"/>
  <c r="AE213" i="1" s="1"/>
  <c r="DV151" i="1"/>
  <c r="DV153" i="1"/>
  <c r="DV155" i="1" s="1"/>
  <c r="DS151" i="1"/>
  <c r="DS153" i="1" s="1"/>
  <c r="DS155" i="1" s="1"/>
  <c r="K151" i="1"/>
  <c r="K153" i="1" s="1"/>
  <c r="K155" i="1" s="1"/>
  <c r="BE151" i="1"/>
  <c r="BE153" i="1" s="1"/>
  <c r="BE155" i="1" s="1"/>
  <c r="Z147" i="1"/>
  <c r="Z149" i="1" s="1"/>
  <c r="FQ151" i="1"/>
  <c r="FQ153" i="1" s="1"/>
  <c r="FQ155" i="1" s="1"/>
  <c r="FA147" i="1"/>
  <c r="FA149" i="1" s="1"/>
  <c r="FC120" i="1"/>
  <c r="FC199" i="1" s="1"/>
  <c r="FC145" i="1"/>
  <c r="CU312" i="1"/>
  <c r="CE153" i="1"/>
  <c r="CE155" i="1" s="1"/>
  <c r="CE151" i="1"/>
  <c r="Q153" i="1"/>
  <c r="Q155" i="1" s="1"/>
  <c r="Q151" i="1"/>
  <c r="AF312" i="1"/>
  <c r="FP151" i="1"/>
  <c r="FP153" i="1"/>
  <c r="FP155" i="1" s="1"/>
  <c r="BZ151" i="1"/>
  <c r="BZ153" i="1" s="1"/>
  <c r="BZ155" i="1" s="1"/>
  <c r="CI151" i="1"/>
  <c r="CI153" i="1" s="1"/>
  <c r="CI155" i="1" s="1"/>
  <c r="BI147" i="1"/>
  <c r="BI149" i="1" s="1"/>
  <c r="BJ147" i="1"/>
  <c r="BJ149" i="1" s="1"/>
  <c r="FR201" i="1"/>
  <c r="FR203" i="1" s="1"/>
  <c r="FR208" i="1" s="1"/>
  <c r="FR213" i="1" s="1"/>
  <c r="T264" i="1"/>
  <c r="T240" i="1"/>
  <c r="T246" i="1" s="1"/>
  <c r="EJ200" i="1"/>
  <c r="EJ201" i="1" s="1"/>
  <c r="EJ203" i="1" s="1"/>
  <c r="EJ208" i="1" s="1"/>
  <c r="EJ213" i="1" s="1"/>
  <c r="EJ312" i="1"/>
  <c r="AU233" i="1"/>
  <c r="AU215" i="1"/>
  <c r="AU223" i="1"/>
  <c r="AU221" i="1"/>
  <c r="AU224" i="1"/>
  <c r="EU233" i="1"/>
  <c r="EU215" i="1"/>
  <c r="EU221" i="1"/>
  <c r="EU223" i="1"/>
  <c r="EU224" i="1"/>
  <c r="L151" i="1"/>
  <c r="L153" i="1" s="1"/>
  <c r="L155" i="1" s="1"/>
  <c r="AW233" i="1"/>
  <c r="AW215" i="1"/>
  <c r="AW224" i="1"/>
  <c r="AW223" i="1"/>
  <c r="AW221" i="1"/>
  <c r="AW225" i="1" s="1"/>
  <c r="AW229" i="1" s="1"/>
  <c r="AW234" i="1" s="1"/>
  <c r="DW143" i="1"/>
  <c r="DW155" i="1" s="1"/>
  <c r="DW200" i="1" s="1"/>
  <c r="DW120" i="1"/>
  <c r="DW199" i="1" s="1"/>
  <c r="DW201" i="1" s="1"/>
  <c r="DW203" i="1" s="1"/>
  <c r="DW208" i="1" s="1"/>
  <c r="DW213" i="1" s="1"/>
  <c r="CZ151" i="1"/>
  <c r="CZ153" i="1"/>
  <c r="CZ155" i="1" s="1"/>
  <c r="AX151" i="1"/>
  <c r="AX153" i="1"/>
  <c r="AX155" i="1" s="1"/>
  <c r="FH147" i="1"/>
  <c r="FH149" i="1" s="1"/>
  <c r="J151" i="1"/>
  <c r="J153" i="1" s="1"/>
  <c r="J155" i="1" s="1"/>
  <c r="BY151" i="1"/>
  <c r="BY153" i="1" s="1"/>
  <c r="BY155" i="1" s="1"/>
  <c r="BY200" i="1" s="1"/>
  <c r="BY201" i="1" s="1"/>
  <c r="BY203" i="1" s="1"/>
  <c r="BY208" i="1" s="1"/>
  <c r="BY213" i="1" s="1"/>
  <c r="DB312" i="1"/>
  <c r="CT147" i="1"/>
  <c r="CT149" i="1" s="1"/>
  <c r="BH147" i="1"/>
  <c r="BH149" i="1" s="1"/>
  <c r="DN153" i="1"/>
  <c r="DN155" i="1" s="1"/>
  <c r="DN151" i="1"/>
  <c r="FV200" i="1"/>
  <c r="FV201" i="1" s="1"/>
  <c r="FV203" i="1" s="1"/>
  <c r="FV208" i="1" s="1"/>
  <c r="FV213" i="1" s="1"/>
  <c r="FV312" i="1"/>
  <c r="AD151" i="1"/>
  <c r="AD153" i="1" s="1"/>
  <c r="AD155" i="1" s="1"/>
  <c r="R151" i="1"/>
  <c r="R153" i="1" s="1"/>
  <c r="R155" i="1" s="1"/>
  <c r="EW151" i="1"/>
  <c r="EW153" i="1"/>
  <c r="EW155" i="1" s="1"/>
  <c r="CM147" i="1"/>
  <c r="CM149" i="1" s="1"/>
  <c r="U147" i="1"/>
  <c r="U149" i="1" s="1"/>
  <c r="DG233" i="1"/>
  <c r="DG215" i="1"/>
  <c r="DG224" i="1"/>
  <c r="DG223" i="1"/>
  <c r="DG221" i="1"/>
  <c r="FM147" i="1"/>
  <c r="FM149" i="1" s="1"/>
  <c r="AV312" i="1"/>
  <c r="CQ120" i="1"/>
  <c r="CQ199" i="1" s="1"/>
  <c r="CQ149" i="1"/>
  <c r="CQ171" i="1"/>
  <c r="CQ175" i="1" s="1"/>
  <c r="CQ177" i="1" s="1"/>
  <c r="CQ180" i="1" s="1"/>
  <c r="CQ205" i="1" s="1"/>
  <c r="DO151" i="1"/>
  <c r="DO153" i="1" s="1"/>
  <c r="DO155" i="1" s="1"/>
  <c r="BR200" i="1"/>
  <c r="BR201" i="1" s="1"/>
  <c r="BR203" i="1" s="1"/>
  <c r="BR208" i="1" s="1"/>
  <c r="BR213" i="1" s="1"/>
  <c r="BR312" i="1"/>
  <c r="BU215" i="1"/>
  <c r="BU233" i="1"/>
  <c r="BU224" i="1"/>
  <c r="BU223" i="1"/>
  <c r="BU221" i="1"/>
  <c r="EE153" i="1"/>
  <c r="EE155" i="1" s="1"/>
  <c r="EE151" i="1"/>
  <c r="EG151" i="1"/>
  <c r="EG153" i="1"/>
  <c r="EG155" i="1" s="1"/>
  <c r="AE312" i="1"/>
  <c r="BO151" i="1"/>
  <c r="BO153" i="1"/>
  <c r="BO155" i="1" s="1"/>
  <c r="DX233" i="1"/>
  <c r="DX215" i="1"/>
  <c r="DX223" i="1"/>
  <c r="DX221" i="1"/>
  <c r="DX224" i="1"/>
  <c r="CR147" i="1"/>
  <c r="CR149" i="1" s="1"/>
  <c r="ES147" i="1"/>
  <c r="ES149" i="1" s="1"/>
  <c r="CF201" i="1"/>
  <c r="CF203" i="1" s="1"/>
  <c r="CF208" i="1" s="1"/>
  <c r="CF213" i="1" s="1"/>
  <c r="AN147" i="1"/>
  <c r="AN149" i="1" s="1"/>
  <c r="Y151" i="1"/>
  <c r="Y153" i="1" s="1"/>
  <c r="Y155" i="1" s="1"/>
  <c r="Y200" i="1" s="1"/>
  <c r="Y201" i="1" s="1"/>
  <c r="Y203" i="1" s="1"/>
  <c r="Y208" i="1" s="1"/>
  <c r="Y213" i="1" s="1"/>
  <c r="FT201" i="1"/>
  <c r="FT203" i="1" s="1"/>
  <c r="FT208" i="1" s="1"/>
  <c r="FT213" i="1" s="1"/>
  <c r="CO147" i="1"/>
  <c r="CO149" i="1" s="1"/>
  <c r="C105" i="1"/>
  <c r="C115" i="1" s="1"/>
  <c r="C179" i="1"/>
  <c r="C173" i="1"/>
  <c r="EP201" i="1"/>
  <c r="EP203" i="1" s="1"/>
  <c r="EP208" i="1" s="1"/>
  <c r="EP213" i="1" s="1"/>
  <c r="EV147" i="1"/>
  <c r="EV149" i="1" s="1"/>
  <c r="EO233" i="1"/>
  <c r="EO215" i="1"/>
  <c r="EO224" i="1"/>
  <c r="EO221" i="1"/>
  <c r="EO223" i="1"/>
  <c r="CB147" i="1"/>
  <c r="CB149" i="1" s="1"/>
  <c r="EL147" i="1"/>
  <c r="EL149" i="1" s="1"/>
  <c r="DY233" i="1"/>
  <c r="DY215" i="1"/>
  <c r="DY223" i="1"/>
  <c r="DY224" i="1"/>
  <c r="DY221" i="1"/>
  <c r="DY225" i="1" s="1"/>
  <c r="DY229" i="1" s="1"/>
  <c r="DY234" i="1" s="1"/>
  <c r="AB147" i="1"/>
  <c r="AB149" i="1" s="1"/>
  <c r="X151" i="1"/>
  <c r="X153" i="1"/>
  <c r="X155" i="1" s="1"/>
  <c r="BS151" i="1"/>
  <c r="BS153" i="1" s="1"/>
  <c r="BS155" i="1" s="1"/>
  <c r="M120" i="1"/>
  <c r="M199" i="1" s="1"/>
  <c r="M149" i="1"/>
  <c r="M171" i="1"/>
  <c r="M175" i="1" s="1"/>
  <c r="M177" i="1" s="1"/>
  <c r="M180" i="1" s="1"/>
  <c r="M205" i="1" s="1"/>
  <c r="FR312" i="1"/>
  <c r="EN200" i="1" l="1"/>
  <c r="EN201" i="1" s="1"/>
  <c r="EN203" i="1" s="1"/>
  <c r="EN208" i="1" s="1"/>
  <c r="EN213" i="1" s="1"/>
  <c r="EN312" i="1"/>
  <c r="AJ200" i="1"/>
  <c r="AJ201" i="1" s="1"/>
  <c r="AJ203" i="1" s="1"/>
  <c r="AJ208" i="1" s="1"/>
  <c r="AJ213" i="1" s="1"/>
  <c r="AJ312" i="1"/>
  <c r="FQ200" i="1"/>
  <c r="FQ201" i="1" s="1"/>
  <c r="FQ203" i="1" s="1"/>
  <c r="FQ208" i="1" s="1"/>
  <c r="FQ213" i="1" s="1"/>
  <c r="FQ312" i="1"/>
  <c r="R200" i="1"/>
  <c r="R201" i="1" s="1"/>
  <c r="R203" i="1" s="1"/>
  <c r="R208" i="1" s="1"/>
  <c r="R213" i="1" s="1"/>
  <c r="R312" i="1"/>
  <c r="Y233" i="1"/>
  <c r="Y215" i="1"/>
  <c r="Y224" i="1"/>
  <c r="Y223" i="1"/>
  <c r="Y221" i="1"/>
  <c r="Y225" i="1" s="1"/>
  <c r="Y229" i="1" s="1"/>
  <c r="Y234" i="1" s="1"/>
  <c r="DO200" i="1"/>
  <c r="DO201" i="1" s="1"/>
  <c r="DO203" i="1" s="1"/>
  <c r="DO208" i="1" s="1"/>
  <c r="DO213" i="1" s="1"/>
  <c r="DO312" i="1"/>
  <c r="BY233" i="1"/>
  <c r="BY215" i="1"/>
  <c r="BY223" i="1"/>
  <c r="BY221" i="1"/>
  <c r="BY224" i="1"/>
  <c r="CI200" i="1"/>
  <c r="CI201" i="1" s="1"/>
  <c r="CI203" i="1" s="1"/>
  <c r="CI208" i="1" s="1"/>
  <c r="CI213" i="1" s="1"/>
  <c r="CI312" i="1"/>
  <c r="K200" i="1"/>
  <c r="K201" i="1" s="1"/>
  <c r="K203" i="1" s="1"/>
  <c r="K208" i="1" s="1"/>
  <c r="K213" i="1" s="1"/>
  <c r="K312" i="1"/>
  <c r="S200" i="1"/>
  <c r="S201" i="1" s="1"/>
  <c r="S203" i="1" s="1"/>
  <c r="S208" i="1" s="1"/>
  <c r="S213" i="1" s="1"/>
  <c r="S312" i="1"/>
  <c r="FK200" i="1"/>
  <c r="FK201" i="1" s="1"/>
  <c r="FK203" i="1" s="1"/>
  <c r="FK208" i="1" s="1"/>
  <c r="FK213" i="1" s="1"/>
  <c r="FK312" i="1"/>
  <c r="BG200" i="1"/>
  <c r="BG201" i="1" s="1"/>
  <c r="BG203" i="1" s="1"/>
  <c r="BG208" i="1" s="1"/>
  <c r="BG213" i="1" s="1"/>
  <c r="BG312" i="1"/>
  <c r="BS200" i="1"/>
  <c r="BS201" i="1" s="1"/>
  <c r="BS203" i="1" s="1"/>
  <c r="BS208" i="1" s="1"/>
  <c r="BS213" i="1" s="1"/>
  <c r="BS312" i="1"/>
  <c r="J200" i="1"/>
  <c r="J201" i="1" s="1"/>
  <c r="J203" i="1" s="1"/>
  <c r="J208" i="1" s="1"/>
  <c r="J213" i="1" s="1"/>
  <c r="J312" i="1"/>
  <c r="BZ200" i="1"/>
  <c r="BZ201" i="1" s="1"/>
  <c r="BZ203" i="1" s="1"/>
  <c r="BZ208" i="1" s="1"/>
  <c r="BZ213" i="1" s="1"/>
  <c r="BZ312" i="1"/>
  <c r="DS200" i="1"/>
  <c r="DS201" i="1" s="1"/>
  <c r="DS203" i="1" s="1"/>
  <c r="DS208" i="1" s="1"/>
  <c r="DS213" i="1" s="1"/>
  <c r="DS312" i="1"/>
  <c r="BC200" i="1"/>
  <c r="BC201" i="1" s="1"/>
  <c r="BC203" i="1" s="1"/>
  <c r="BC208" i="1" s="1"/>
  <c r="BC213" i="1" s="1"/>
  <c r="BC312" i="1"/>
  <c r="CY200" i="1"/>
  <c r="CY201" i="1" s="1"/>
  <c r="CY203" i="1" s="1"/>
  <c r="CY208" i="1" s="1"/>
  <c r="CY213" i="1" s="1"/>
  <c r="CY312" i="1"/>
  <c r="EB200" i="1"/>
  <c r="EB201" i="1" s="1"/>
  <c r="EB203" i="1" s="1"/>
  <c r="EB208" i="1" s="1"/>
  <c r="EB213" i="1" s="1"/>
  <c r="EB312" i="1"/>
  <c r="CH200" i="1"/>
  <c r="CH201" i="1" s="1"/>
  <c r="CH203" i="1" s="1"/>
  <c r="CH208" i="1" s="1"/>
  <c r="CH213" i="1" s="1"/>
  <c r="CH312" i="1"/>
  <c r="AP200" i="1"/>
  <c r="AP201" i="1" s="1"/>
  <c r="AP203" i="1" s="1"/>
  <c r="AP208" i="1" s="1"/>
  <c r="AP213" i="1" s="1"/>
  <c r="AP312" i="1"/>
  <c r="N200" i="1"/>
  <c r="N201" i="1" s="1"/>
  <c r="N203" i="1" s="1"/>
  <c r="N208" i="1" s="1"/>
  <c r="N213" i="1" s="1"/>
  <c r="N312" i="1"/>
  <c r="AL200" i="1"/>
  <c r="AL201" i="1" s="1"/>
  <c r="AL203" i="1" s="1"/>
  <c r="AL208" i="1" s="1"/>
  <c r="AL213" i="1" s="1"/>
  <c r="AL312" i="1"/>
  <c r="W200" i="1"/>
  <c r="W201" i="1" s="1"/>
  <c r="W203" i="1" s="1"/>
  <c r="W208" i="1" s="1"/>
  <c r="W213" i="1" s="1"/>
  <c r="W312" i="1"/>
  <c r="L200" i="1"/>
  <c r="L201" i="1" s="1"/>
  <c r="L203" i="1" s="1"/>
  <c r="L208" i="1" s="1"/>
  <c r="L213" i="1" s="1"/>
  <c r="L312" i="1"/>
  <c r="FU200" i="1"/>
  <c r="FU201" i="1" s="1"/>
  <c r="FU203" i="1" s="1"/>
  <c r="FU208" i="1" s="1"/>
  <c r="FU213" i="1" s="1"/>
  <c r="FU312" i="1"/>
  <c r="ET200" i="1"/>
  <c r="ET201" i="1" s="1"/>
  <c r="ET203" i="1" s="1"/>
  <c r="ET208" i="1" s="1"/>
  <c r="ET213" i="1" s="1"/>
  <c r="ET312" i="1"/>
  <c r="CX200" i="1"/>
  <c r="CX201" i="1" s="1"/>
  <c r="CX203" i="1" s="1"/>
  <c r="CX208" i="1" s="1"/>
  <c r="CX213" i="1" s="1"/>
  <c r="CX312" i="1"/>
  <c r="EX200" i="1"/>
  <c r="EX201" i="1" s="1"/>
  <c r="EX203" i="1" s="1"/>
  <c r="EX208" i="1" s="1"/>
  <c r="EX213" i="1" s="1"/>
  <c r="EX312" i="1"/>
  <c r="CJ200" i="1"/>
  <c r="CJ201" i="1" s="1"/>
  <c r="CJ203" i="1" s="1"/>
  <c r="CJ208" i="1" s="1"/>
  <c r="CJ213" i="1" s="1"/>
  <c r="CJ312" i="1"/>
  <c r="DF200" i="1"/>
  <c r="DF201" i="1" s="1"/>
  <c r="DF203" i="1" s="1"/>
  <c r="DF208" i="1" s="1"/>
  <c r="DF213" i="1" s="1"/>
  <c r="DF312" i="1"/>
  <c r="BE200" i="1"/>
  <c r="BE201" i="1" s="1"/>
  <c r="BE203" i="1" s="1"/>
  <c r="BE208" i="1" s="1"/>
  <c r="BE213" i="1" s="1"/>
  <c r="BE312" i="1"/>
  <c r="DL200" i="1"/>
  <c r="DL201" i="1" s="1"/>
  <c r="DL203" i="1" s="1"/>
  <c r="DL208" i="1" s="1"/>
  <c r="DL213" i="1" s="1"/>
  <c r="DL312" i="1"/>
  <c r="DD200" i="1"/>
  <c r="DD201" i="1" s="1"/>
  <c r="DD203" i="1" s="1"/>
  <c r="DD208" i="1" s="1"/>
  <c r="DD213" i="1" s="1"/>
  <c r="DD312" i="1"/>
  <c r="BD200" i="1"/>
  <c r="BD201" i="1" s="1"/>
  <c r="BD203" i="1" s="1"/>
  <c r="BD208" i="1" s="1"/>
  <c r="BD213" i="1" s="1"/>
  <c r="BD312" i="1"/>
  <c r="CV200" i="1"/>
  <c r="CV201" i="1" s="1"/>
  <c r="CV203" i="1" s="1"/>
  <c r="CV208" i="1" s="1"/>
  <c r="CV213" i="1" s="1"/>
  <c r="CV312" i="1"/>
  <c r="BW200" i="1"/>
  <c r="BW201" i="1" s="1"/>
  <c r="BW203" i="1" s="1"/>
  <c r="BW208" i="1" s="1"/>
  <c r="BW213" i="1" s="1"/>
  <c r="BW312" i="1"/>
  <c r="E200" i="1"/>
  <c r="E201" i="1" s="1"/>
  <c r="E203" i="1" s="1"/>
  <c r="E208" i="1" s="1"/>
  <c r="E213" i="1" s="1"/>
  <c r="E312" i="1"/>
  <c r="FL200" i="1"/>
  <c r="FL201" i="1" s="1"/>
  <c r="FL203" i="1" s="1"/>
  <c r="FL208" i="1" s="1"/>
  <c r="FL213" i="1" s="1"/>
  <c r="FL312" i="1"/>
  <c r="G200" i="1"/>
  <c r="G201" i="1" s="1"/>
  <c r="G203" i="1" s="1"/>
  <c r="G208" i="1" s="1"/>
  <c r="G213" i="1" s="1"/>
  <c r="G312" i="1"/>
  <c r="AD200" i="1"/>
  <c r="AD201" i="1" s="1"/>
  <c r="AD203" i="1" s="1"/>
  <c r="AD208" i="1" s="1"/>
  <c r="AD213" i="1" s="1"/>
  <c r="AD312" i="1"/>
  <c r="CF233" i="1"/>
  <c r="CF215" i="1"/>
  <c r="CF221" i="1"/>
  <c r="CF223" i="1"/>
  <c r="CF224" i="1"/>
  <c r="DW233" i="1"/>
  <c r="DW215" i="1"/>
  <c r="DW224" i="1"/>
  <c r="DW221" i="1"/>
  <c r="DW223" i="1"/>
  <c r="AK151" i="1"/>
  <c r="AK153" i="1" s="1"/>
  <c r="AK155" i="1" s="1"/>
  <c r="EM200" i="1"/>
  <c r="EM201" i="1" s="1"/>
  <c r="EM203" i="1" s="1"/>
  <c r="EM208" i="1" s="1"/>
  <c r="EM213" i="1" s="1"/>
  <c r="EM312" i="1"/>
  <c r="CQ151" i="1"/>
  <c r="CQ153" i="1" s="1"/>
  <c r="CQ155" i="1" s="1"/>
  <c r="FH151" i="1"/>
  <c r="FH153" i="1" s="1"/>
  <c r="FH155" i="1" s="1"/>
  <c r="T311" i="1"/>
  <c r="T267" i="1"/>
  <c r="T274" i="1" s="1"/>
  <c r="T281" i="1"/>
  <c r="T296" i="1" s="1"/>
  <c r="T277" i="1"/>
  <c r="T271" i="1"/>
  <c r="T320" i="1" s="1"/>
  <c r="T75" i="1"/>
  <c r="FF233" i="1"/>
  <c r="FF215" i="1"/>
  <c r="FF223" i="1"/>
  <c r="FF221" i="1"/>
  <c r="FF224" i="1"/>
  <c r="FN233" i="1"/>
  <c r="FN215" i="1"/>
  <c r="FN224" i="1"/>
  <c r="FN223" i="1"/>
  <c r="FN221" i="1"/>
  <c r="ES151" i="1"/>
  <c r="ES153" i="1"/>
  <c r="ES155" i="1" s="1"/>
  <c r="DW312" i="1"/>
  <c r="Z151" i="1"/>
  <c r="Z153" i="1"/>
  <c r="Z155" i="1" s="1"/>
  <c r="CK151" i="1"/>
  <c r="CK153" i="1"/>
  <c r="CK155" i="1" s="1"/>
  <c r="BF200" i="1"/>
  <c r="BF201" i="1" s="1"/>
  <c r="BF203" i="1" s="1"/>
  <c r="BF208" i="1" s="1"/>
  <c r="BF213" i="1" s="1"/>
  <c r="BF312" i="1"/>
  <c r="BT264" i="1"/>
  <c r="BT240" i="1"/>
  <c r="BT246" i="1" s="1"/>
  <c r="CC235" i="1"/>
  <c r="FT233" i="1"/>
  <c r="FT215" i="1"/>
  <c r="FT223" i="1"/>
  <c r="FT224" i="1"/>
  <c r="FT221" i="1"/>
  <c r="FT225" i="1" s="1"/>
  <c r="FT229" i="1" s="1"/>
  <c r="FT234" i="1" s="1"/>
  <c r="BI151" i="1"/>
  <c r="BI153" i="1" s="1"/>
  <c r="BI155" i="1" s="1"/>
  <c r="FC147" i="1"/>
  <c r="FC149" i="1" s="1"/>
  <c r="DV200" i="1"/>
  <c r="DV201" i="1" s="1"/>
  <c r="DV203" i="1" s="1"/>
  <c r="DV208" i="1" s="1"/>
  <c r="DV213" i="1" s="1"/>
  <c r="DV312" i="1"/>
  <c r="EQ151" i="1"/>
  <c r="EQ153" i="1"/>
  <c r="EQ155" i="1" s="1"/>
  <c r="AS147" i="1"/>
  <c r="AS149" i="1" s="1"/>
  <c r="FD225" i="1"/>
  <c r="FD229" i="1" s="1"/>
  <c r="FD234" i="1" s="1"/>
  <c r="BB200" i="1"/>
  <c r="BB201" i="1" s="1"/>
  <c r="BB203" i="1" s="1"/>
  <c r="BB208" i="1" s="1"/>
  <c r="BB213" i="1" s="1"/>
  <c r="BB312" i="1"/>
  <c r="BA200" i="1"/>
  <c r="BA201" i="1" s="1"/>
  <c r="BA203" i="1" s="1"/>
  <c r="BA208" i="1" s="1"/>
  <c r="BA213" i="1" s="1"/>
  <c r="BA312" i="1"/>
  <c r="FG235" i="1"/>
  <c r="CU233" i="1"/>
  <c r="CU235" i="1" s="1"/>
  <c r="CU215" i="1"/>
  <c r="CU221" i="1"/>
  <c r="CU225" i="1" s="1"/>
  <c r="CU229" i="1" s="1"/>
  <c r="CU234" i="1" s="1"/>
  <c r="CU223" i="1"/>
  <c r="CU224" i="1"/>
  <c r="EH151" i="1"/>
  <c r="EH153" i="1"/>
  <c r="EH155" i="1" s="1"/>
  <c r="CP200" i="1"/>
  <c r="CP201" i="1" s="1"/>
  <c r="CP203" i="1" s="1"/>
  <c r="CP208" i="1" s="1"/>
  <c r="CP213" i="1" s="1"/>
  <c r="CP312" i="1"/>
  <c r="EC264" i="1"/>
  <c r="EC240" i="1"/>
  <c r="EC246" i="1" s="1"/>
  <c r="AG200" i="1"/>
  <c r="AG201" i="1" s="1"/>
  <c r="AG203" i="1" s="1"/>
  <c r="AG208" i="1" s="1"/>
  <c r="AG213" i="1" s="1"/>
  <c r="AG312" i="1"/>
  <c r="AH233" i="1"/>
  <c r="AH215" i="1"/>
  <c r="AH224" i="1"/>
  <c r="AH223" i="1"/>
  <c r="AH221" i="1"/>
  <c r="AO215" i="1"/>
  <c r="AO233" i="1"/>
  <c r="AO223" i="1"/>
  <c r="AO221" i="1"/>
  <c r="AO224" i="1"/>
  <c r="DY235" i="1"/>
  <c r="CR151" i="1"/>
  <c r="CR153" i="1" s="1"/>
  <c r="CR155" i="1" s="1"/>
  <c r="BR233" i="1"/>
  <c r="BR215" i="1"/>
  <c r="BR224" i="1"/>
  <c r="BR221" i="1"/>
  <c r="BR223" i="1"/>
  <c r="U153" i="1"/>
  <c r="U155" i="1" s="1"/>
  <c r="U151" i="1"/>
  <c r="DA235" i="1"/>
  <c r="DE235" i="1"/>
  <c r="CA151" i="1"/>
  <c r="CA153" i="1" s="1"/>
  <c r="CA155" i="1" s="1"/>
  <c r="FI233" i="1"/>
  <c r="FI215" i="1"/>
  <c r="FI223" i="1"/>
  <c r="FI224" i="1"/>
  <c r="FI221" i="1"/>
  <c r="AA151" i="1"/>
  <c r="AA153" i="1"/>
  <c r="AA155" i="1" s="1"/>
  <c r="AV215" i="1"/>
  <c r="AV233" i="1"/>
  <c r="AV224" i="1"/>
  <c r="AV223" i="1"/>
  <c r="AV221" i="1"/>
  <c r="EZ225" i="1"/>
  <c r="EZ229" i="1" s="1"/>
  <c r="EZ234" i="1" s="1"/>
  <c r="EY151" i="1"/>
  <c r="EY153" i="1"/>
  <c r="EY155" i="1" s="1"/>
  <c r="EY200" i="1" s="1"/>
  <c r="EY201" i="1" s="1"/>
  <c r="EY203" i="1" s="1"/>
  <c r="EY208" i="1" s="1"/>
  <c r="EY213" i="1" s="1"/>
  <c r="AM225" i="1"/>
  <c r="AM229" i="1" s="1"/>
  <c r="AM234" i="1" s="1"/>
  <c r="FR233" i="1"/>
  <c r="FR215" i="1"/>
  <c r="FR224" i="1"/>
  <c r="FR223" i="1"/>
  <c r="FR221" i="1"/>
  <c r="DT151" i="1"/>
  <c r="DT153" i="1"/>
  <c r="DT155" i="1" s="1"/>
  <c r="DJ200" i="1"/>
  <c r="DJ201" i="1" s="1"/>
  <c r="DJ203" i="1" s="1"/>
  <c r="DJ208" i="1" s="1"/>
  <c r="DJ213" i="1" s="1"/>
  <c r="DJ312" i="1"/>
  <c r="C212" i="1"/>
  <c r="FZ212" i="1" s="1"/>
  <c r="FZ188" i="1"/>
  <c r="BV151" i="1"/>
  <c r="BV153" i="1"/>
  <c r="BV155" i="1" s="1"/>
  <c r="AQ235" i="1"/>
  <c r="EF200" i="1"/>
  <c r="EF201" i="1" s="1"/>
  <c r="EF203" i="1" s="1"/>
  <c r="EF208" i="1" s="1"/>
  <c r="EF213" i="1" s="1"/>
  <c r="EF312" i="1"/>
  <c r="EI215" i="1"/>
  <c r="EI233" i="1"/>
  <c r="EI223" i="1"/>
  <c r="EI224" i="1"/>
  <c r="EI221" i="1"/>
  <c r="EI225" i="1" s="1"/>
  <c r="EI229" i="1" s="1"/>
  <c r="EI234" i="1" s="1"/>
  <c r="CO153" i="1"/>
  <c r="CO155" i="1" s="1"/>
  <c r="CO151" i="1"/>
  <c r="AU225" i="1"/>
  <c r="AU229" i="1" s="1"/>
  <c r="AU234" i="1" s="1"/>
  <c r="DB233" i="1"/>
  <c r="DB215" i="1"/>
  <c r="DB223" i="1"/>
  <c r="DB224" i="1"/>
  <c r="DB221" i="1"/>
  <c r="DB225" i="1" s="1"/>
  <c r="DB229" i="1" s="1"/>
  <c r="DB234" i="1" s="1"/>
  <c r="DC235" i="1"/>
  <c r="X200" i="1"/>
  <c r="X201" i="1" s="1"/>
  <c r="X203" i="1" s="1"/>
  <c r="X208" i="1" s="1"/>
  <c r="X213" i="1" s="1"/>
  <c r="X312" i="1"/>
  <c r="BO200" i="1"/>
  <c r="BO201" i="1" s="1"/>
  <c r="BO203" i="1" s="1"/>
  <c r="BO208" i="1" s="1"/>
  <c r="BO213" i="1" s="1"/>
  <c r="BO312" i="1"/>
  <c r="FV233" i="1"/>
  <c r="FV215" i="1"/>
  <c r="FV224" i="1"/>
  <c r="FV223" i="1"/>
  <c r="FV221" i="1"/>
  <c r="EE200" i="1"/>
  <c r="EE201" i="1" s="1"/>
  <c r="EE203" i="1" s="1"/>
  <c r="EE208" i="1" s="1"/>
  <c r="EE213" i="1" s="1"/>
  <c r="EE312" i="1"/>
  <c r="CZ200" i="1"/>
  <c r="CZ201" i="1" s="1"/>
  <c r="CZ203" i="1" s="1"/>
  <c r="CZ208" i="1" s="1"/>
  <c r="CZ213" i="1" s="1"/>
  <c r="CZ312" i="1"/>
  <c r="EU225" i="1"/>
  <c r="EU229" i="1" s="1"/>
  <c r="EU234" i="1" s="1"/>
  <c r="AU235" i="1"/>
  <c r="Q200" i="1"/>
  <c r="Q201" i="1" s="1"/>
  <c r="Q203" i="1" s="1"/>
  <c r="Q208" i="1" s="1"/>
  <c r="Q213" i="1" s="1"/>
  <c r="Q312" i="1"/>
  <c r="AE215" i="1"/>
  <c r="AE233" i="1"/>
  <c r="AE223" i="1"/>
  <c r="AE224" i="1"/>
  <c r="AE221" i="1"/>
  <c r="AE225" i="1" s="1"/>
  <c r="AE229" i="1" s="1"/>
  <c r="AE234" i="1" s="1"/>
  <c r="FD235" i="1"/>
  <c r="AI153" i="1"/>
  <c r="AI155" i="1" s="1"/>
  <c r="AI151" i="1"/>
  <c r="EK200" i="1"/>
  <c r="EK201" i="1" s="1"/>
  <c r="EK203" i="1" s="1"/>
  <c r="EK208" i="1" s="1"/>
  <c r="EK213" i="1" s="1"/>
  <c r="EK312" i="1"/>
  <c r="C116" i="1"/>
  <c r="DR200" i="1"/>
  <c r="DR201" i="1" s="1"/>
  <c r="DR203" i="1" s="1"/>
  <c r="DR208" i="1" s="1"/>
  <c r="DR213" i="1" s="1"/>
  <c r="DR312" i="1"/>
  <c r="F200" i="1"/>
  <c r="F201" i="1" s="1"/>
  <c r="F203" i="1" s="1"/>
  <c r="F208" i="1" s="1"/>
  <c r="F213" i="1" s="1"/>
  <c r="F312" i="1"/>
  <c r="AR151" i="1"/>
  <c r="AR153" i="1" s="1"/>
  <c r="AR155" i="1" s="1"/>
  <c r="ED153" i="1"/>
  <c r="ED155" i="1" s="1"/>
  <c r="ED151" i="1"/>
  <c r="FO215" i="1"/>
  <c r="FO233" i="1"/>
  <c r="FO221" i="1"/>
  <c r="FO224" i="1"/>
  <c r="FO223" i="1"/>
  <c r="AY233" i="1"/>
  <c r="AY215" i="1"/>
  <c r="AY224" i="1"/>
  <c r="AY221" i="1"/>
  <c r="AY223" i="1"/>
  <c r="CB151" i="1"/>
  <c r="CB153" i="1" s="1"/>
  <c r="CB155" i="1" s="1"/>
  <c r="BH151" i="1"/>
  <c r="BH153" i="1" s="1"/>
  <c r="BH155" i="1" s="1"/>
  <c r="CE200" i="1"/>
  <c r="CE201" i="1" s="1"/>
  <c r="CE203" i="1" s="1"/>
  <c r="CE208" i="1" s="1"/>
  <c r="CE213" i="1" s="1"/>
  <c r="CE312" i="1"/>
  <c r="BL200" i="1"/>
  <c r="BL201" i="1" s="1"/>
  <c r="BL203" i="1" s="1"/>
  <c r="BL208" i="1" s="1"/>
  <c r="BL213" i="1" s="1"/>
  <c r="BL312" i="1"/>
  <c r="D200" i="1"/>
  <c r="D201" i="1" s="1"/>
  <c r="D203" i="1" s="1"/>
  <c r="D208" i="1" s="1"/>
  <c r="D213" i="1" s="1"/>
  <c r="D312" i="1"/>
  <c r="ER233" i="1"/>
  <c r="ER215" i="1"/>
  <c r="ER223" i="1"/>
  <c r="ER224" i="1"/>
  <c r="ER221" i="1"/>
  <c r="ER225" i="1" s="1"/>
  <c r="ER229" i="1" s="1"/>
  <c r="ER234" i="1" s="1"/>
  <c r="EP233" i="1"/>
  <c r="EP215" i="1"/>
  <c r="EP223" i="1"/>
  <c r="EP221" i="1"/>
  <c r="EP224" i="1"/>
  <c r="BU235" i="1"/>
  <c r="CT151" i="1"/>
  <c r="CT153" i="1" s="1"/>
  <c r="CT155" i="1" s="1"/>
  <c r="FP200" i="1"/>
  <c r="FP201" i="1" s="1"/>
  <c r="FP203" i="1" s="1"/>
  <c r="FP208" i="1" s="1"/>
  <c r="FP213" i="1" s="1"/>
  <c r="FP312" i="1"/>
  <c r="DU151" i="1"/>
  <c r="DU153" i="1" s="1"/>
  <c r="DU155" i="1" s="1"/>
  <c r="BM153" i="1"/>
  <c r="BM155" i="1" s="1"/>
  <c r="BM151" i="1"/>
  <c r="CS264" i="1"/>
  <c r="CS240" i="1"/>
  <c r="CS246" i="1" s="1"/>
  <c r="BN233" i="1"/>
  <c r="BN215" i="1"/>
  <c r="BN223" i="1"/>
  <c r="BN221" i="1"/>
  <c r="BN224" i="1"/>
  <c r="EG200" i="1"/>
  <c r="EG201" i="1" s="1"/>
  <c r="EG203" i="1" s="1"/>
  <c r="EG208" i="1" s="1"/>
  <c r="EG213" i="1" s="1"/>
  <c r="EG312" i="1"/>
  <c r="BJ151" i="1"/>
  <c r="BJ153" i="1"/>
  <c r="BJ155" i="1" s="1"/>
  <c r="AC151" i="1"/>
  <c r="AC153" i="1" s="1"/>
  <c r="AC155" i="1" s="1"/>
  <c r="BQ151" i="1"/>
  <c r="BQ153" i="1" s="1"/>
  <c r="BQ155" i="1" s="1"/>
  <c r="EO225" i="1"/>
  <c r="EO229" i="1" s="1"/>
  <c r="EO234" i="1" s="1"/>
  <c r="AB151" i="1"/>
  <c r="AB153" i="1"/>
  <c r="AB155" i="1" s="1"/>
  <c r="EO235" i="1"/>
  <c r="AN151" i="1"/>
  <c r="AN153" i="1" s="1"/>
  <c r="AN155" i="1" s="1"/>
  <c r="BU225" i="1"/>
  <c r="BU229" i="1" s="1"/>
  <c r="BU234" i="1" s="1"/>
  <c r="FM151" i="1"/>
  <c r="FM153" i="1" s="1"/>
  <c r="FM155" i="1" s="1"/>
  <c r="P151" i="1"/>
  <c r="P153" i="1" s="1"/>
  <c r="P155" i="1" s="1"/>
  <c r="AT200" i="1"/>
  <c r="AT201" i="1" s="1"/>
  <c r="AT203" i="1" s="1"/>
  <c r="AT208" i="1" s="1"/>
  <c r="AT213" i="1" s="1"/>
  <c r="AT312" i="1"/>
  <c r="CG147" i="1"/>
  <c r="CG149" i="1" s="1"/>
  <c r="DK153" i="1"/>
  <c r="DK155" i="1" s="1"/>
  <c r="DK151" i="1"/>
  <c r="CW151" i="1"/>
  <c r="CW153" i="1"/>
  <c r="CW155" i="1" s="1"/>
  <c r="DP225" i="1"/>
  <c r="DP229" i="1" s="1"/>
  <c r="DP234" i="1" s="1"/>
  <c r="DP235" i="1" s="1"/>
  <c r="BP151" i="1"/>
  <c r="BP153" i="1" s="1"/>
  <c r="BP155" i="1" s="1"/>
  <c r="CL151" i="1"/>
  <c r="CL153" i="1"/>
  <c r="CL155" i="1" s="1"/>
  <c r="AZ215" i="1"/>
  <c r="AZ233" i="1"/>
  <c r="AZ221" i="1"/>
  <c r="AZ223" i="1"/>
  <c r="AZ224" i="1"/>
  <c r="DM147" i="1"/>
  <c r="DM149" i="1" s="1"/>
  <c r="AQ225" i="1"/>
  <c r="AQ229" i="1" s="1"/>
  <c r="AQ234" i="1" s="1"/>
  <c r="FB151" i="1"/>
  <c r="FB153" i="1" s="1"/>
  <c r="FB155" i="1" s="1"/>
  <c r="O151" i="1"/>
  <c r="O153" i="1" s="1"/>
  <c r="O155" i="1" s="1"/>
  <c r="DZ151" i="1"/>
  <c r="DZ153" i="1"/>
  <c r="DZ155" i="1" s="1"/>
  <c r="DH233" i="1"/>
  <c r="DH215" i="1"/>
  <c r="DH223" i="1"/>
  <c r="DH221" i="1"/>
  <c r="DH224" i="1"/>
  <c r="AM235" i="1"/>
  <c r="DQ200" i="1"/>
  <c r="DQ201" i="1" s="1"/>
  <c r="DQ203" i="1" s="1"/>
  <c r="DQ208" i="1" s="1"/>
  <c r="DQ213" i="1" s="1"/>
  <c r="DQ312" i="1"/>
  <c r="EW200" i="1"/>
  <c r="EW201" i="1" s="1"/>
  <c r="EW203" i="1" s="1"/>
  <c r="EW208" i="1" s="1"/>
  <c r="EW213" i="1" s="1"/>
  <c r="EW312" i="1"/>
  <c r="FJ153" i="1"/>
  <c r="FJ155" i="1" s="1"/>
  <c r="FJ151" i="1"/>
  <c r="I233" i="1"/>
  <c r="I215" i="1"/>
  <c r="I223" i="1"/>
  <c r="I221" i="1"/>
  <c r="I225" i="1" s="1"/>
  <c r="I229" i="1" s="1"/>
  <c r="I234" i="1" s="1"/>
  <c r="I224" i="1"/>
  <c r="DX235" i="1"/>
  <c r="FA153" i="1"/>
  <c r="FA155" i="1" s="1"/>
  <c r="FA151" i="1"/>
  <c r="FE200" i="1"/>
  <c r="FE201" i="1" s="1"/>
  <c r="FE203" i="1" s="1"/>
  <c r="FE208" i="1" s="1"/>
  <c r="FE213" i="1" s="1"/>
  <c r="FE312" i="1"/>
  <c r="H151" i="1"/>
  <c r="H153" i="1"/>
  <c r="H155" i="1" s="1"/>
  <c r="AX200" i="1"/>
  <c r="AX201" i="1" s="1"/>
  <c r="AX203" i="1" s="1"/>
  <c r="AX208" i="1" s="1"/>
  <c r="AX213" i="1" s="1"/>
  <c r="AX312" i="1"/>
  <c r="DN200" i="1"/>
  <c r="DN201" i="1" s="1"/>
  <c r="DN203" i="1" s="1"/>
  <c r="DN208" i="1" s="1"/>
  <c r="DN213" i="1" s="1"/>
  <c r="DN312" i="1"/>
  <c r="M151" i="1"/>
  <c r="M153" i="1" s="1"/>
  <c r="M155" i="1" s="1"/>
  <c r="EL151" i="1"/>
  <c r="EL153" i="1"/>
  <c r="EL155" i="1" s="1"/>
  <c r="EV151" i="1"/>
  <c r="EV153" i="1" s="1"/>
  <c r="EV155" i="1" s="1"/>
  <c r="DX225" i="1"/>
  <c r="DX229" i="1" s="1"/>
  <c r="DX234" i="1" s="1"/>
  <c r="DG225" i="1"/>
  <c r="DG229" i="1" s="1"/>
  <c r="DG234" i="1" s="1"/>
  <c r="DG235" i="1" s="1"/>
  <c r="CM151" i="1"/>
  <c r="CM153" i="1" s="1"/>
  <c r="CM155" i="1" s="1"/>
  <c r="AW235" i="1"/>
  <c r="EU235" i="1"/>
  <c r="EJ233" i="1"/>
  <c r="EJ215" i="1"/>
  <c r="EJ224" i="1"/>
  <c r="EJ223" i="1"/>
  <c r="EJ221" i="1"/>
  <c r="EJ225" i="1" s="1"/>
  <c r="EJ229" i="1" s="1"/>
  <c r="EJ234" i="1" s="1"/>
  <c r="FX264" i="1"/>
  <c r="FX240" i="1"/>
  <c r="FX246" i="1" s="1"/>
  <c r="BK153" i="1"/>
  <c r="BK155" i="1" s="1"/>
  <c r="BK151" i="1"/>
  <c r="CD233" i="1"/>
  <c r="CD215" i="1"/>
  <c r="CD224" i="1"/>
  <c r="CD223" i="1"/>
  <c r="CD221" i="1"/>
  <c r="FW151" i="1"/>
  <c r="FW153" i="1" s="1"/>
  <c r="FW155" i="1" s="1"/>
  <c r="V151" i="1"/>
  <c r="V153" i="1"/>
  <c r="V155" i="1" s="1"/>
  <c r="FS235" i="1"/>
  <c r="AF215" i="1"/>
  <c r="AF233" i="1"/>
  <c r="AF224" i="1"/>
  <c r="AF223" i="1"/>
  <c r="AF221" i="1"/>
  <c r="BX225" i="1"/>
  <c r="BX229" i="1" s="1"/>
  <c r="BX234" i="1" s="1"/>
  <c r="BX235" i="1" s="1"/>
  <c r="EZ235" i="1"/>
  <c r="CN200" i="1"/>
  <c r="CN201" i="1" s="1"/>
  <c r="CN203" i="1" s="1"/>
  <c r="CN208" i="1" s="1"/>
  <c r="CN213" i="1" s="1"/>
  <c r="CN312" i="1"/>
  <c r="DI233" i="1"/>
  <c r="DI215" i="1"/>
  <c r="DI223" i="1"/>
  <c r="DI224" i="1"/>
  <c r="DI221" i="1"/>
  <c r="EA215" i="1"/>
  <c r="EA233" i="1"/>
  <c r="EA221" i="1"/>
  <c r="EA225" i="1" s="1"/>
  <c r="EA229" i="1" s="1"/>
  <c r="EA234" i="1" s="1"/>
  <c r="EA224" i="1"/>
  <c r="EA223" i="1"/>
  <c r="AN200" i="1" l="1"/>
  <c r="AN201" i="1" s="1"/>
  <c r="AN203" i="1" s="1"/>
  <c r="AN208" i="1" s="1"/>
  <c r="AN213" i="1" s="1"/>
  <c r="AN312" i="1"/>
  <c r="O200" i="1"/>
  <c r="O201" i="1" s="1"/>
  <c r="O203" i="1" s="1"/>
  <c r="O208" i="1" s="1"/>
  <c r="O213" i="1" s="1"/>
  <c r="O312" i="1"/>
  <c r="M200" i="1"/>
  <c r="M201" i="1" s="1"/>
  <c r="M203" i="1" s="1"/>
  <c r="M208" i="1" s="1"/>
  <c r="M213" i="1" s="1"/>
  <c r="M312" i="1"/>
  <c r="FW200" i="1"/>
  <c r="FW201" i="1" s="1"/>
  <c r="FW203" i="1" s="1"/>
  <c r="FW208" i="1" s="1"/>
  <c r="FW213" i="1" s="1"/>
  <c r="FW312" i="1"/>
  <c r="CM200" i="1"/>
  <c r="CM201" i="1" s="1"/>
  <c r="CM203" i="1" s="1"/>
  <c r="CM208" i="1" s="1"/>
  <c r="CM213" i="1" s="1"/>
  <c r="CM312" i="1"/>
  <c r="BP200" i="1"/>
  <c r="BP201" i="1" s="1"/>
  <c r="BP203" i="1" s="1"/>
  <c r="BP208" i="1" s="1"/>
  <c r="BP213" i="1" s="1"/>
  <c r="BP312" i="1"/>
  <c r="DU200" i="1"/>
  <c r="DU201" i="1" s="1"/>
  <c r="DU203" i="1" s="1"/>
  <c r="DU208" i="1" s="1"/>
  <c r="DU213" i="1" s="1"/>
  <c r="DU312" i="1"/>
  <c r="DG264" i="1"/>
  <c r="DG240" i="1"/>
  <c r="DG246" i="1" s="1"/>
  <c r="DP240" i="1"/>
  <c r="DP246" i="1" s="1"/>
  <c r="DP264" i="1"/>
  <c r="P200" i="1"/>
  <c r="P201" i="1" s="1"/>
  <c r="P203" i="1" s="1"/>
  <c r="P208" i="1" s="1"/>
  <c r="P213" i="1" s="1"/>
  <c r="P312" i="1"/>
  <c r="BQ200" i="1"/>
  <c r="BQ201" i="1" s="1"/>
  <c r="BQ203" i="1" s="1"/>
  <c r="BQ208" i="1" s="1"/>
  <c r="BQ213" i="1" s="1"/>
  <c r="BQ312" i="1"/>
  <c r="BI200" i="1"/>
  <c r="BI201" i="1" s="1"/>
  <c r="BI203" i="1" s="1"/>
  <c r="BI208" i="1" s="1"/>
  <c r="BI213" i="1" s="1"/>
  <c r="BI312" i="1"/>
  <c r="FM200" i="1"/>
  <c r="FM201" i="1" s="1"/>
  <c r="FM203" i="1" s="1"/>
  <c r="FM208" i="1" s="1"/>
  <c r="FM213" i="1" s="1"/>
  <c r="FM312" i="1"/>
  <c r="AC200" i="1"/>
  <c r="AC201" i="1" s="1"/>
  <c r="AC203" i="1" s="1"/>
  <c r="AC208" i="1" s="1"/>
  <c r="AC213" i="1" s="1"/>
  <c r="AC312" i="1"/>
  <c r="CA200" i="1"/>
  <c r="CA201" i="1" s="1"/>
  <c r="CA203" i="1" s="1"/>
  <c r="CA208" i="1" s="1"/>
  <c r="CA213" i="1" s="1"/>
  <c r="CA312" i="1"/>
  <c r="EV200" i="1"/>
  <c r="EV201" i="1" s="1"/>
  <c r="EV203" i="1" s="1"/>
  <c r="EV208" i="1" s="1"/>
  <c r="EV213" i="1" s="1"/>
  <c r="EV312" i="1"/>
  <c r="CT200" i="1"/>
  <c r="CT201" i="1" s="1"/>
  <c r="CT203" i="1" s="1"/>
  <c r="CT208" i="1" s="1"/>
  <c r="CT213" i="1" s="1"/>
  <c r="CT312" i="1"/>
  <c r="AR200" i="1"/>
  <c r="AR201" i="1" s="1"/>
  <c r="AR203" i="1" s="1"/>
  <c r="AR208" i="1" s="1"/>
  <c r="AR213" i="1" s="1"/>
  <c r="AR312" i="1"/>
  <c r="FH200" i="1"/>
  <c r="FH201" i="1" s="1"/>
  <c r="FH203" i="1" s="1"/>
  <c r="FH208" i="1" s="1"/>
  <c r="FH213" i="1" s="1"/>
  <c r="FH312" i="1"/>
  <c r="BH200" i="1"/>
  <c r="BH201" i="1" s="1"/>
  <c r="BH203" i="1" s="1"/>
  <c r="BH208" i="1" s="1"/>
  <c r="BH213" i="1" s="1"/>
  <c r="BH312" i="1"/>
  <c r="BX264" i="1"/>
  <c r="BX240" i="1"/>
  <c r="BX246" i="1" s="1"/>
  <c r="AK200" i="1"/>
  <c r="AK201" i="1" s="1"/>
  <c r="AK203" i="1" s="1"/>
  <c r="AK208" i="1" s="1"/>
  <c r="AK213" i="1" s="1"/>
  <c r="AK312" i="1"/>
  <c r="CR200" i="1"/>
  <c r="CR201" i="1" s="1"/>
  <c r="CR203" i="1" s="1"/>
  <c r="CR208" i="1" s="1"/>
  <c r="CR213" i="1" s="1"/>
  <c r="CR312" i="1"/>
  <c r="CB200" i="1"/>
  <c r="CB201" i="1" s="1"/>
  <c r="CB203" i="1" s="1"/>
  <c r="CB208" i="1" s="1"/>
  <c r="CB213" i="1" s="1"/>
  <c r="CB312" i="1"/>
  <c r="CQ200" i="1"/>
  <c r="CQ201" i="1" s="1"/>
  <c r="CQ203" i="1" s="1"/>
  <c r="CQ208" i="1" s="1"/>
  <c r="CQ213" i="1" s="1"/>
  <c r="CQ312" i="1"/>
  <c r="FB200" i="1"/>
  <c r="FB201" i="1" s="1"/>
  <c r="FB203" i="1" s="1"/>
  <c r="FB208" i="1" s="1"/>
  <c r="FB213" i="1" s="1"/>
  <c r="FB312" i="1"/>
  <c r="H200" i="1"/>
  <c r="H201" i="1" s="1"/>
  <c r="H203" i="1" s="1"/>
  <c r="H208" i="1" s="1"/>
  <c r="H213" i="1" s="1"/>
  <c r="H312" i="1"/>
  <c r="EF233" i="1"/>
  <c r="EF215" i="1"/>
  <c r="EF224" i="1"/>
  <c r="EF223" i="1"/>
  <c r="EF221" i="1"/>
  <c r="EF225" i="1" s="1"/>
  <c r="EF229" i="1" s="1"/>
  <c r="EF234" i="1" s="1"/>
  <c r="CP215" i="1"/>
  <c r="CP233" i="1"/>
  <c r="CP224" i="1"/>
  <c r="CP223" i="1"/>
  <c r="CP221" i="1"/>
  <c r="BT311" i="1"/>
  <c r="BT267" i="1"/>
  <c r="BT274" i="1" s="1"/>
  <c r="BT277" i="1" s="1"/>
  <c r="BT271" i="1"/>
  <c r="BT320" i="1" s="1"/>
  <c r="BT281" i="1"/>
  <c r="BT296" i="1" s="1"/>
  <c r="BT75" i="1"/>
  <c r="T286" i="1"/>
  <c r="T289" i="1" s="1"/>
  <c r="T291" i="1" s="1"/>
  <c r="T283" i="1"/>
  <c r="T319" i="1" s="1"/>
  <c r="T280" i="1"/>
  <c r="DQ233" i="1"/>
  <c r="DQ215" i="1"/>
  <c r="DQ224" i="1"/>
  <c r="DQ221" i="1"/>
  <c r="DQ225" i="1" s="1"/>
  <c r="DQ229" i="1" s="1"/>
  <c r="DQ234" i="1" s="1"/>
  <c r="DQ223" i="1"/>
  <c r="FO225" i="1"/>
  <c r="FO229" i="1" s="1"/>
  <c r="FO234" i="1" s="1"/>
  <c r="FO235" i="1" s="1"/>
  <c r="FD240" i="1"/>
  <c r="FD246" i="1" s="1"/>
  <c r="FD264" i="1"/>
  <c r="AU264" i="1"/>
  <c r="AU240" i="1"/>
  <c r="AU246" i="1" s="1"/>
  <c r="AQ264" i="1"/>
  <c r="AQ240" i="1"/>
  <c r="AQ246" i="1" s="1"/>
  <c r="EQ200" i="1"/>
  <c r="EQ201" i="1" s="1"/>
  <c r="EQ203" i="1" s="1"/>
  <c r="EQ208" i="1" s="1"/>
  <c r="EQ213" i="1" s="1"/>
  <c r="EQ312" i="1"/>
  <c r="EM215" i="1"/>
  <c r="EM233" i="1"/>
  <c r="EM223" i="1"/>
  <c r="EM224" i="1"/>
  <c r="EM221" i="1"/>
  <c r="EM225" i="1" s="1"/>
  <c r="EM229" i="1" s="1"/>
  <c r="EM234" i="1" s="1"/>
  <c r="CV233" i="1"/>
  <c r="CV215" i="1"/>
  <c r="CV224" i="1"/>
  <c r="CV221" i="1"/>
  <c r="CV223" i="1"/>
  <c r="CH233" i="1"/>
  <c r="CH215" i="1"/>
  <c r="CH221" i="1"/>
  <c r="CH225" i="1" s="1"/>
  <c r="CH229" i="1" s="1"/>
  <c r="CH234" i="1" s="1"/>
  <c r="CH224" i="1"/>
  <c r="CH223" i="1"/>
  <c r="BG215" i="1"/>
  <c r="BG233" i="1"/>
  <c r="BG221" i="1"/>
  <c r="BG224" i="1"/>
  <c r="BG223" i="1"/>
  <c r="EU264" i="1"/>
  <c r="EU240" i="1"/>
  <c r="EU246" i="1" s="1"/>
  <c r="EL200" i="1"/>
  <c r="EL201" i="1" s="1"/>
  <c r="EL203" i="1" s="1"/>
  <c r="EL208" i="1" s="1"/>
  <c r="EL213" i="1" s="1"/>
  <c r="EL312" i="1"/>
  <c r="AX233" i="1"/>
  <c r="AX215" i="1"/>
  <c r="AX221" i="1"/>
  <c r="AX224" i="1"/>
  <c r="AX223" i="1"/>
  <c r="DX264" i="1"/>
  <c r="DX240" i="1"/>
  <c r="DX246" i="1" s="1"/>
  <c r="CL200" i="1"/>
  <c r="CL201" i="1" s="1"/>
  <c r="CL203" i="1" s="1"/>
  <c r="CL208" i="1" s="1"/>
  <c r="CL213" i="1" s="1"/>
  <c r="CL312" i="1"/>
  <c r="DK200" i="1"/>
  <c r="DK201" i="1" s="1"/>
  <c r="DK203" i="1" s="1"/>
  <c r="DK208" i="1" s="1"/>
  <c r="DK213" i="1" s="1"/>
  <c r="DK312" i="1"/>
  <c r="BM200" i="1"/>
  <c r="BM201" i="1" s="1"/>
  <c r="BM203" i="1" s="1"/>
  <c r="BM208" i="1" s="1"/>
  <c r="BM213" i="1" s="1"/>
  <c r="BM312" i="1"/>
  <c r="EK233" i="1"/>
  <c r="EK215" i="1"/>
  <c r="EK221" i="1"/>
  <c r="EK224" i="1"/>
  <c r="EK223" i="1"/>
  <c r="EE233" i="1"/>
  <c r="EE215" i="1"/>
  <c r="EE223" i="1"/>
  <c r="EE224" i="1"/>
  <c r="EE221" i="1"/>
  <c r="AV225" i="1"/>
  <c r="AV229" i="1" s="1"/>
  <c r="AV234" i="1" s="1"/>
  <c r="AV235" i="1" s="1"/>
  <c r="AH225" i="1"/>
  <c r="AH229" i="1" s="1"/>
  <c r="AH234" i="1" s="1"/>
  <c r="EC281" i="1"/>
  <c r="EC296" i="1" s="1"/>
  <c r="EC311" i="1"/>
  <c r="EC277" i="1"/>
  <c r="EC267" i="1"/>
  <c r="EC274" i="1" s="1"/>
  <c r="EC271" i="1"/>
  <c r="EC320" i="1" s="1"/>
  <c r="EC75" i="1"/>
  <c r="FC151" i="1"/>
  <c r="FC153" i="1" s="1"/>
  <c r="FC155" i="1" s="1"/>
  <c r="CC264" i="1"/>
  <c r="CC240" i="1"/>
  <c r="CC246" i="1" s="1"/>
  <c r="Z200" i="1"/>
  <c r="Z201" i="1" s="1"/>
  <c r="Z203" i="1" s="1"/>
  <c r="Z208" i="1" s="1"/>
  <c r="Z213" i="1" s="1"/>
  <c r="Z312" i="1"/>
  <c r="BY235" i="1"/>
  <c r="CD225" i="1"/>
  <c r="CD229" i="1" s="1"/>
  <c r="CD234" i="1" s="1"/>
  <c r="AW264" i="1"/>
  <c r="AW240" i="1"/>
  <c r="AW246" i="1" s="1"/>
  <c r="EW233" i="1"/>
  <c r="EW235" i="1" s="1"/>
  <c r="EW215" i="1"/>
  <c r="EW221" i="1"/>
  <c r="EW225" i="1" s="1"/>
  <c r="EW229" i="1" s="1"/>
  <c r="EW234" i="1" s="1"/>
  <c r="EW224" i="1"/>
  <c r="EW223" i="1"/>
  <c r="DM151" i="1"/>
  <c r="DM153" i="1"/>
  <c r="DM155" i="1" s="1"/>
  <c r="CG153" i="1"/>
  <c r="CG155" i="1" s="1"/>
  <c r="CG151" i="1"/>
  <c r="BN225" i="1"/>
  <c r="BN229" i="1" s="1"/>
  <c r="BN234" i="1" s="1"/>
  <c r="BN235" i="1" s="1"/>
  <c r="EP225" i="1"/>
  <c r="EP229" i="1" s="1"/>
  <c r="EP234" i="1" s="1"/>
  <c r="ER235" i="1"/>
  <c r="FV225" i="1"/>
  <c r="FV229" i="1" s="1"/>
  <c r="FV234" i="1" s="1"/>
  <c r="FV235" i="1" s="1"/>
  <c r="X215" i="1"/>
  <c r="X233" i="1"/>
  <c r="X224" i="1"/>
  <c r="X223" i="1"/>
  <c r="X221" i="1"/>
  <c r="AD233" i="1"/>
  <c r="AD215" i="1"/>
  <c r="AD224" i="1"/>
  <c r="AD223" i="1"/>
  <c r="AD221" i="1"/>
  <c r="AD225" i="1" s="1"/>
  <c r="AD229" i="1" s="1"/>
  <c r="AD234" i="1" s="1"/>
  <c r="BW215" i="1"/>
  <c r="BW233" i="1"/>
  <c r="BW224" i="1"/>
  <c r="BW223" i="1"/>
  <c r="BW221" i="1"/>
  <c r="DL233" i="1"/>
  <c r="DL215" i="1"/>
  <c r="DL223" i="1"/>
  <c r="DL224" i="1"/>
  <c r="DL221" i="1"/>
  <c r="EX233" i="1"/>
  <c r="EX215" i="1"/>
  <c r="EX221" i="1"/>
  <c r="EX224" i="1"/>
  <c r="EX223" i="1"/>
  <c r="L215" i="1"/>
  <c r="L233" i="1"/>
  <c r="L224" i="1"/>
  <c r="L223" i="1"/>
  <c r="L221" i="1"/>
  <c r="AP233" i="1"/>
  <c r="AP215" i="1"/>
  <c r="AP224" i="1"/>
  <c r="AP223" i="1"/>
  <c r="AP221" i="1"/>
  <c r="AP225" i="1" s="1"/>
  <c r="AP229" i="1" s="1"/>
  <c r="AP234" i="1" s="1"/>
  <c r="BC233" i="1"/>
  <c r="BC215" i="1"/>
  <c r="BC224" i="1"/>
  <c r="BC223" i="1"/>
  <c r="BC221" i="1"/>
  <c r="BC225" i="1" s="1"/>
  <c r="BC229" i="1" s="1"/>
  <c r="BC234" i="1" s="1"/>
  <c r="BS233" i="1"/>
  <c r="BS215" i="1"/>
  <c r="BS221" i="1"/>
  <c r="BS225" i="1" s="1"/>
  <c r="BS229" i="1" s="1"/>
  <c r="BS234" i="1" s="1"/>
  <c r="BS223" i="1"/>
  <c r="BS224" i="1"/>
  <c r="K215" i="1"/>
  <c r="K233" i="1"/>
  <c r="K221" i="1"/>
  <c r="K223" i="1"/>
  <c r="K224" i="1"/>
  <c r="R233" i="1"/>
  <c r="R215" i="1"/>
  <c r="R223" i="1"/>
  <c r="R224" i="1"/>
  <c r="R221" i="1"/>
  <c r="FX311" i="1"/>
  <c r="FX267" i="1"/>
  <c r="FX274" i="1" s="1"/>
  <c r="FX277" i="1" s="1"/>
  <c r="FX281" i="1"/>
  <c r="FX296" i="1" s="1"/>
  <c r="FX271" i="1"/>
  <c r="FX320" i="1" s="1"/>
  <c r="FX75" i="1"/>
  <c r="DZ200" i="1"/>
  <c r="DZ201" i="1" s="1"/>
  <c r="DZ203" i="1" s="1"/>
  <c r="DZ208" i="1" s="1"/>
  <c r="DZ213" i="1" s="1"/>
  <c r="DZ312" i="1"/>
  <c r="AI200" i="1"/>
  <c r="AI201" i="1" s="1"/>
  <c r="AI203" i="1" s="1"/>
  <c r="AI208" i="1" s="1"/>
  <c r="AI213" i="1" s="1"/>
  <c r="AI312" i="1"/>
  <c r="DY264" i="1"/>
  <c r="DY240" i="1"/>
  <c r="DY246" i="1" s="1"/>
  <c r="DO233" i="1"/>
  <c r="DO215" i="1"/>
  <c r="DO223" i="1"/>
  <c r="DO221" i="1"/>
  <c r="DO224" i="1"/>
  <c r="EA235" i="1"/>
  <c r="F215" i="1"/>
  <c r="F233" i="1"/>
  <c r="F224" i="1"/>
  <c r="F221" i="1"/>
  <c r="F223" i="1"/>
  <c r="BE233" i="1"/>
  <c r="BE215" i="1"/>
  <c r="BE223" i="1"/>
  <c r="BE221" i="1"/>
  <c r="BE224" i="1"/>
  <c r="DS215" i="1"/>
  <c r="DS233" i="1"/>
  <c r="DS224" i="1"/>
  <c r="DS223" i="1"/>
  <c r="DS221" i="1"/>
  <c r="DS225" i="1" s="1"/>
  <c r="DS229" i="1" s="1"/>
  <c r="DS234" i="1" s="1"/>
  <c r="FQ233" i="1"/>
  <c r="FQ215" i="1"/>
  <c r="FQ224" i="1"/>
  <c r="FQ223" i="1"/>
  <c r="FQ221" i="1"/>
  <c r="EZ264" i="1"/>
  <c r="EZ240" i="1"/>
  <c r="EZ246" i="1" s="1"/>
  <c r="AT215" i="1"/>
  <c r="AT233" i="1"/>
  <c r="AT224" i="1"/>
  <c r="AT223" i="1"/>
  <c r="AT221" i="1"/>
  <c r="FP233" i="1"/>
  <c r="FP215" i="1"/>
  <c r="FP221" i="1"/>
  <c r="FP223" i="1"/>
  <c r="FP224" i="1"/>
  <c r="BR225" i="1"/>
  <c r="BR229" i="1" s="1"/>
  <c r="BR234" i="1" s="1"/>
  <c r="BR235" i="1" s="1"/>
  <c r="AH235" i="1"/>
  <c r="DI225" i="1"/>
  <c r="DI229" i="1" s="1"/>
  <c r="DI234" i="1" s="1"/>
  <c r="DI235" i="1" s="1"/>
  <c r="V200" i="1"/>
  <c r="V201" i="1" s="1"/>
  <c r="V203" i="1" s="1"/>
  <c r="V208" i="1" s="1"/>
  <c r="V213" i="1" s="1"/>
  <c r="V312" i="1"/>
  <c r="CD235" i="1"/>
  <c r="FE233" i="1"/>
  <c r="FE215" i="1"/>
  <c r="FE223" i="1"/>
  <c r="FE221" i="1"/>
  <c r="FE224" i="1"/>
  <c r="AZ225" i="1"/>
  <c r="AZ229" i="1" s="1"/>
  <c r="AZ234" i="1" s="1"/>
  <c r="BL215" i="1"/>
  <c r="BL233" i="1"/>
  <c r="BL224" i="1"/>
  <c r="BL223" i="1"/>
  <c r="BL221" i="1"/>
  <c r="AY225" i="1"/>
  <c r="AY229" i="1" s="1"/>
  <c r="AY234" i="1" s="1"/>
  <c r="AY235" i="1" s="1"/>
  <c r="DR233" i="1"/>
  <c r="DR215" i="1"/>
  <c r="DR223" i="1"/>
  <c r="DR221" i="1"/>
  <c r="DR224" i="1"/>
  <c r="DT200" i="1"/>
  <c r="DT201" i="1" s="1"/>
  <c r="DT203" i="1" s="1"/>
  <c r="DT208" i="1" s="1"/>
  <c r="DT213" i="1" s="1"/>
  <c r="DT312" i="1"/>
  <c r="EY215" i="1"/>
  <c r="EY233" i="1"/>
  <c r="EY224" i="1"/>
  <c r="EY221" i="1"/>
  <c r="EY223" i="1"/>
  <c r="AA200" i="1"/>
  <c r="AA201" i="1" s="1"/>
  <c r="AA203" i="1" s="1"/>
  <c r="AA208" i="1" s="1"/>
  <c r="AA213" i="1" s="1"/>
  <c r="AA312" i="1"/>
  <c r="BA233" i="1"/>
  <c r="BA215" i="1"/>
  <c r="BA223" i="1"/>
  <c r="BA224" i="1"/>
  <c r="BA221" i="1"/>
  <c r="BA225" i="1" s="1"/>
  <c r="BA229" i="1" s="1"/>
  <c r="BA234" i="1" s="1"/>
  <c r="CK200" i="1"/>
  <c r="CK201" i="1" s="1"/>
  <c r="CK203" i="1" s="1"/>
  <c r="CK208" i="1" s="1"/>
  <c r="CK213" i="1" s="1"/>
  <c r="CK312" i="1"/>
  <c r="CF225" i="1"/>
  <c r="CF229" i="1" s="1"/>
  <c r="CF234" i="1" s="1"/>
  <c r="FL233" i="1"/>
  <c r="FL215" i="1"/>
  <c r="FL223" i="1"/>
  <c r="FL221" i="1"/>
  <c r="FL224" i="1"/>
  <c r="BD215" i="1"/>
  <c r="BD233" i="1"/>
  <c r="BD223" i="1"/>
  <c r="BD221" i="1"/>
  <c r="BD224" i="1"/>
  <c r="DF233" i="1"/>
  <c r="DF215" i="1"/>
  <c r="DF223" i="1"/>
  <c r="DF224" i="1"/>
  <c r="DF221" i="1"/>
  <c r="ET215" i="1"/>
  <c r="ET233" i="1"/>
  <c r="ET223" i="1"/>
  <c r="ET224" i="1"/>
  <c r="ET221" i="1"/>
  <c r="ET225" i="1" s="1"/>
  <c r="ET229" i="1" s="1"/>
  <c r="ET234" i="1" s="1"/>
  <c r="AL215" i="1"/>
  <c r="AL233" i="1"/>
  <c r="AL221" i="1"/>
  <c r="AL223" i="1"/>
  <c r="AL224" i="1"/>
  <c r="EB215" i="1"/>
  <c r="EB233" i="1"/>
  <c r="EB224" i="1"/>
  <c r="EB223" i="1"/>
  <c r="EB221" i="1"/>
  <c r="EB225" i="1" s="1"/>
  <c r="EB229" i="1" s="1"/>
  <c r="EB234" i="1" s="1"/>
  <c r="BZ233" i="1"/>
  <c r="BZ215" i="1"/>
  <c r="BZ224" i="1"/>
  <c r="BZ221" i="1"/>
  <c r="BZ223" i="1"/>
  <c r="FK233" i="1"/>
  <c r="FK215" i="1"/>
  <c r="FK224" i="1"/>
  <c r="FK221" i="1"/>
  <c r="FK223" i="1"/>
  <c r="BY225" i="1"/>
  <c r="BY229" i="1" s="1"/>
  <c r="BY234" i="1" s="1"/>
  <c r="AJ233" i="1"/>
  <c r="AJ215" i="1"/>
  <c r="AJ221" i="1"/>
  <c r="AJ223" i="1"/>
  <c r="AJ224" i="1"/>
  <c r="CO200" i="1"/>
  <c r="CO201" i="1" s="1"/>
  <c r="CO203" i="1" s="1"/>
  <c r="CO208" i="1" s="1"/>
  <c r="CO213" i="1" s="1"/>
  <c r="CO312" i="1"/>
  <c r="U200" i="1"/>
  <c r="U201" i="1" s="1"/>
  <c r="U203" i="1" s="1"/>
  <c r="U208" i="1" s="1"/>
  <c r="U213" i="1" s="1"/>
  <c r="U312" i="1"/>
  <c r="CU264" i="1"/>
  <c r="CU240" i="1"/>
  <c r="CU246" i="1" s="1"/>
  <c r="FN235" i="1"/>
  <c r="FS264" i="1"/>
  <c r="FS240" i="1"/>
  <c r="FS246" i="1" s="1"/>
  <c r="G233" i="1"/>
  <c r="G215" i="1"/>
  <c r="G224" i="1"/>
  <c r="G221" i="1"/>
  <c r="G223" i="1"/>
  <c r="W233" i="1"/>
  <c r="W215" i="1"/>
  <c r="W223" i="1"/>
  <c r="W224" i="1"/>
  <c r="W221" i="1"/>
  <c r="CI233" i="1"/>
  <c r="CI215" i="1"/>
  <c r="CI223" i="1"/>
  <c r="CI224" i="1"/>
  <c r="CI221" i="1"/>
  <c r="EO264" i="1"/>
  <c r="EO240" i="1"/>
  <c r="EO246" i="1" s="1"/>
  <c r="DJ233" i="1"/>
  <c r="DJ215" i="1"/>
  <c r="DJ223" i="1"/>
  <c r="DJ221" i="1"/>
  <c r="DJ225" i="1" s="1"/>
  <c r="DJ229" i="1" s="1"/>
  <c r="DJ234" i="1" s="1"/>
  <c r="DJ224" i="1"/>
  <c r="AO225" i="1"/>
  <c r="AO229" i="1" s="1"/>
  <c r="AO234" i="1" s="1"/>
  <c r="BF233" i="1"/>
  <c r="BF215" i="1"/>
  <c r="BF223" i="1"/>
  <c r="BF221" i="1"/>
  <c r="BF224" i="1"/>
  <c r="FF225" i="1"/>
  <c r="FF229" i="1" s="1"/>
  <c r="FF234" i="1" s="1"/>
  <c r="I235" i="1"/>
  <c r="CW200" i="1"/>
  <c r="CW201" i="1" s="1"/>
  <c r="CW203" i="1" s="1"/>
  <c r="CW208" i="1" s="1"/>
  <c r="CW213" i="1" s="1"/>
  <c r="CW312" i="1"/>
  <c r="AB200" i="1"/>
  <c r="AB201" i="1" s="1"/>
  <c r="AB203" i="1" s="1"/>
  <c r="AB208" i="1" s="1"/>
  <c r="AB213" i="1" s="1"/>
  <c r="AB312" i="1"/>
  <c r="AF225" i="1"/>
  <c r="AF229" i="1" s="1"/>
  <c r="AF234" i="1" s="1"/>
  <c r="AF235" i="1" s="1"/>
  <c r="DN215" i="1"/>
  <c r="DN233" i="1"/>
  <c r="DN221" i="1"/>
  <c r="DN224" i="1"/>
  <c r="DN223" i="1"/>
  <c r="DH225" i="1"/>
  <c r="DH229" i="1" s="1"/>
  <c r="DH234" i="1" s="1"/>
  <c r="DH235" i="1" s="1"/>
  <c r="AZ235" i="1"/>
  <c r="CS311" i="1"/>
  <c r="CS267" i="1"/>
  <c r="CS274" i="1" s="1"/>
  <c r="CS277" i="1" s="1"/>
  <c r="CS271" i="1"/>
  <c r="CS320" i="1" s="1"/>
  <c r="CS75" i="1"/>
  <c r="C120" i="1"/>
  <c r="C149" i="1"/>
  <c r="C171" i="1"/>
  <c r="C175" i="1" s="1"/>
  <c r="C177" i="1" s="1"/>
  <c r="C180" i="1" s="1"/>
  <c r="CZ233" i="1"/>
  <c r="CZ215" i="1"/>
  <c r="CZ223" i="1"/>
  <c r="CZ221" i="1"/>
  <c r="CZ224" i="1"/>
  <c r="EI235" i="1"/>
  <c r="DE264" i="1"/>
  <c r="DE240" i="1"/>
  <c r="DE246" i="1" s="1"/>
  <c r="AO235" i="1"/>
  <c r="AG233" i="1"/>
  <c r="AG215" i="1"/>
  <c r="AG221" i="1"/>
  <c r="AG224" i="1"/>
  <c r="AG223" i="1"/>
  <c r="DV233" i="1"/>
  <c r="DV215" i="1"/>
  <c r="DV221" i="1"/>
  <c r="DV225" i="1" s="1"/>
  <c r="DV229" i="1" s="1"/>
  <c r="DV234" i="1" s="1"/>
  <c r="DV224" i="1"/>
  <c r="DV223" i="1"/>
  <c r="FN225" i="1"/>
  <c r="FN229" i="1" s="1"/>
  <c r="FN234" i="1" s="1"/>
  <c r="Q215" i="1"/>
  <c r="Q233" i="1"/>
  <c r="Q224" i="1"/>
  <c r="Q223" i="1"/>
  <c r="Q221" i="1"/>
  <c r="Q225" i="1" s="1"/>
  <c r="Q229" i="1" s="1"/>
  <c r="Q234" i="1" s="1"/>
  <c r="DC264" i="1"/>
  <c r="DC240" i="1"/>
  <c r="DC246" i="1" s="1"/>
  <c r="AS153" i="1"/>
  <c r="AS155" i="1" s="1"/>
  <c r="AS151" i="1"/>
  <c r="CN233" i="1"/>
  <c r="CN215" i="1"/>
  <c r="CN223" i="1"/>
  <c r="CN224" i="1"/>
  <c r="CN221" i="1"/>
  <c r="D215" i="1"/>
  <c r="D233" i="1"/>
  <c r="D221" i="1"/>
  <c r="D224" i="1"/>
  <c r="D223" i="1"/>
  <c r="EH200" i="1"/>
  <c r="EH201" i="1" s="1"/>
  <c r="EH203" i="1" s="1"/>
  <c r="EH208" i="1" s="1"/>
  <c r="EH213" i="1" s="1"/>
  <c r="EH312" i="1"/>
  <c r="FG264" i="1"/>
  <c r="FG240" i="1"/>
  <c r="FG246" i="1" s="1"/>
  <c r="CX215" i="1"/>
  <c r="CX233" i="1"/>
  <c r="CX224" i="1"/>
  <c r="CX221" i="1"/>
  <c r="CX223" i="1"/>
  <c r="AM264" i="1"/>
  <c r="AM240" i="1"/>
  <c r="AM246" i="1" s="1"/>
  <c r="BJ200" i="1"/>
  <c r="BJ201" i="1" s="1"/>
  <c r="BJ203" i="1" s="1"/>
  <c r="BJ208" i="1" s="1"/>
  <c r="BJ213" i="1" s="1"/>
  <c r="BJ312" i="1"/>
  <c r="EP235" i="1"/>
  <c r="BV200" i="1"/>
  <c r="BV201" i="1" s="1"/>
  <c r="BV203" i="1" s="1"/>
  <c r="BV208" i="1" s="1"/>
  <c r="BV213" i="1" s="1"/>
  <c r="BV312" i="1"/>
  <c r="ES200" i="1"/>
  <c r="ES201" i="1" s="1"/>
  <c r="ES203" i="1" s="1"/>
  <c r="ES208" i="1" s="1"/>
  <c r="ES213" i="1" s="1"/>
  <c r="ES312" i="1"/>
  <c r="BK200" i="1"/>
  <c r="BK201" i="1" s="1"/>
  <c r="BK203" i="1" s="1"/>
  <c r="BK208" i="1" s="1"/>
  <c r="BK213" i="1" s="1"/>
  <c r="BK312" i="1"/>
  <c r="EJ235" i="1"/>
  <c r="FA200" i="1"/>
  <c r="FA201" i="1" s="1"/>
  <c r="FA203" i="1" s="1"/>
  <c r="FA208" i="1" s="1"/>
  <c r="FA213" i="1" s="1"/>
  <c r="FA312" i="1"/>
  <c r="FJ200" i="1"/>
  <c r="FJ201" i="1" s="1"/>
  <c r="FJ203" i="1" s="1"/>
  <c r="FJ208" i="1" s="1"/>
  <c r="FJ213" i="1" s="1"/>
  <c r="FJ312" i="1"/>
  <c r="EG233" i="1"/>
  <c r="EG215" i="1"/>
  <c r="EG224" i="1"/>
  <c r="EG223" i="1"/>
  <c r="EG221" i="1"/>
  <c r="BU264" i="1"/>
  <c r="BU240" i="1"/>
  <c r="BU246" i="1" s="1"/>
  <c r="CE233" i="1"/>
  <c r="CE215" i="1"/>
  <c r="CE221" i="1"/>
  <c r="CE224" i="1"/>
  <c r="CE223" i="1"/>
  <c r="ED200" i="1"/>
  <c r="ED201" i="1" s="1"/>
  <c r="ED203" i="1" s="1"/>
  <c r="ED208" i="1" s="1"/>
  <c r="ED213" i="1" s="1"/>
  <c r="ED312" i="1"/>
  <c r="AE235" i="1"/>
  <c r="BO215" i="1"/>
  <c r="BO233" i="1"/>
  <c r="BO221" i="1"/>
  <c r="BO224" i="1"/>
  <c r="BO223" i="1"/>
  <c r="DB235" i="1"/>
  <c r="FR225" i="1"/>
  <c r="FR229" i="1" s="1"/>
  <c r="FR234" i="1" s="1"/>
  <c r="FR235" i="1" s="1"/>
  <c r="FI225" i="1"/>
  <c r="FI229" i="1" s="1"/>
  <c r="FI234" i="1" s="1"/>
  <c r="FI235" i="1" s="1"/>
  <c r="DA264" i="1"/>
  <c r="DA240" i="1"/>
  <c r="DA246" i="1" s="1"/>
  <c r="BB215" i="1"/>
  <c r="BB233" i="1"/>
  <c r="BB224" i="1"/>
  <c r="BB221" i="1"/>
  <c r="BB223" i="1"/>
  <c r="FT235" i="1"/>
  <c r="FF235" i="1"/>
  <c r="DW225" i="1"/>
  <c r="DW229" i="1" s="1"/>
  <c r="DW234" i="1" s="1"/>
  <c r="DW235" i="1" s="1"/>
  <c r="CF235" i="1"/>
  <c r="E233" i="1"/>
  <c r="E215" i="1"/>
  <c r="E224" i="1"/>
  <c r="E223" i="1"/>
  <c r="E221" i="1"/>
  <c r="E225" i="1" s="1"/>
  <c r="E229" i="1" s="1"/>
  <c r="E234" i="1" s="1"/>
  <c r="DD233" i="1"/>
  <c r="DD235" i="1" s="1"/>
  <c r="DD215" i="1"/>
  <c r="DD221" i="1"/>
  <c r="DD225" i="1" s="1"/>
  <c r="DD229" i="1" s="1"/>
  <c r="DD234" i="1" s="1"/>
  <c r="DD224" i="1"/>
  <c r="DD223" i="1"/>
  <c r="CJ233" i="1"/>
  <c r="CJ215" i="1"/>
  <c r="CJ224" i="1"/>
  <c r="CJ223" i="1"/>
  <c r="CJ221" i="1"/>
  <c r="FU233" i="1"/>
  <c r="FU215" i="1"/>
  <c r="FU221" i="1"/>
  <c r="FU224" i="1"/>
  <c r="FU223" i="1"/>
  <c r="N215" i="1"/>
  <c r="N233" i="1"/>
  <c r="N223" i="1"/>
  <c r="N224" i="1"/>
  <c r="N221" i="1"/>
  <c r="CY233" i="1"/>
  <c r="CY215" i="1"/>
  <c r="CY221" i="1"/>
  <c r="CY224" i="1"/>
  <c r="CY223" i="1"/>
  <c r="J233" i="1"/>
  <c r="J215" i="1"/>
  <c r="J223" i="1"/>
  <c r="J221" i="1"/>
  <c r="J224" i="1"/>
  <c r="S215" i="1"/>
  <c r="S233" i="1"/>
  <c r="S221" i="1"/>
  <c r="S225" i="1" s="1"/>
  <c r="S229" i="1" s="1"/>
  <c r="S234" i="1" s="1"/>
  <c r="S224" i="1"/>
  <c r="S223" i="1"/>
  <c r="Y235" i="1"/>
  <c r="EN233" i="1"/>
  <c r="EN215" i="1"/>
  <c r="EN221" i="1"/>
  <c r="EN224" i="1"/>
  <c r="EN223" i="1"/>
  <c r="DI264" i="1" l="1"/>
  <c r="DI240" i="1"/>
  <c r="DI246" i="1" s="1"/>
  <c r="FC200" i="1"/>
  <c r="FC201" i="1" s="1"/>
  <c r="FC203" i="1" s="1"/>
  <c r="FC208" i="1" s="1"/>
  <c r="FC213" i="1" s="1"/>
  <c r="FC312" i="1"/>
  <c r="AV264" i="1"/>
  <c r="AV240" i="1"/>
  <c r="AV246" i="1" s="1"/>
  <c r="FO264" i="1"/>
  <c r="FO240" i="1"/>
  <c r="FO246" i="1" s="1"/>
  <c r="AF264" i="1"/>
  <c r="AF240" i="1"/>
  <c r="AF246" i="1" s="1"/>
  <c r="AY264" i="1"/>
  <c r="AY240" i="1"/>
  <c r="AY246" i="1" s="1"/>
  <c r="DW264" i="1"/>
  <c r="DW240" i="1"/>
  <c r="DW246" i="1" s="1"/>
  <c r="BR264" i="1"/>
  <c r="BR240" i="1"/>
  <c r="BR246" i="1" s="1"/>
  <c r="FX283" i="1"/>
  <c r="FX319" i="1" s="1"/>
  <c r="FX286" i="1"/>
  <c r="FX289" i="1" s="1"/>
  <c r="FX291" i="1" s="1"/>
  <c r="FX280" i="1"/>
  <c r="FX294" i="1" s="1"/>
  <c r="DH264" i="1"/>
  <c r="DH240" i="1"/>
  <c r="DH246" i="1" s="1"/>
  <c r="FV264" i="1"/>
  <c r="FV240" i="1"/>
  <c r="FV246" i="1" s="1"/>
  <c r="FI264" i="1"/>
  <c r="FI240" i="1"/>
  <c r="FI246" i="1" s="1"/>
  <c r="BT283" i="1"/>
  <c r="BT319" i="1" s="1"/>
  <c r="BT280" i="1"/>
  <c r="BT286" i="1"/>
  <c r="BT289" i="1" s="1"/>
  <c r="BT291" i="1" s="1"/>
  <c r="FR264" i="1"/>
  <c r="FR240" i="1"/>
  <c r="FR246" i="1" s="1"/>
  <c r="BN264" i="1"/>
  <c r="BN240" i="1"/>
  <c r="BN246" i="1" s="1"/>
  <c r="CS280" i="1"/>
  <c r="AL235" i="1"/>
  <c r="EW264" i="1"/>
  <c r="EW240" i="1"/>
  <c r="EW246" i="1" s="1"/>
  <c r="EC283" i="1"/>
  <c r="EC319" i="1" s="1"/>
  <c r="EC291" i="1"/>
  <c r="EC280" i="1"/>
  <c r="EC294" i="1" s="1"/>
  <c r="EC286" i="1"/>
  <c r="EC289" i="1" s="1"/>
  <c r="S235" i="1"/>
  <c r="FT264" i="1"/>
  <c r="FT240" i="1"/>
  <c r="FT246" i="1" s="1"/>
  <c r="DA311" i="1"/>
  <c r="DA267" i="1"/>
  <c r="DA274" i="1" s="1"/>
  <c r="DA281" i="1" s="1"/>
  <c r="DA296" i="1" s="1"/>
  <c r="DA271" i="1"/>
  <c r="DA320" i="1" s="1"/>
  <c r="DA75" i="1"/>
  <c r="ES233" i="1"/>
  <c r="ES215" i="1"/>
  <c r="ES221" i="1"/>
  <c r="ES223" i="1"/>
  <c r="ES224" i="1"/>
  <c r="CS281" i="1"/>
  <c r="CS296" i="1" s="1"/>
  <c r="FH233" i="1"/>
  <c r="FH215" i="1"/>
  <c r="FH223" i="1"/>
  <c r="FH221" i="1"/>
  <c r="FH224" i="1"/>
  <c r="M233" i="1"/>
  <c r="M235" i="1" s="1"/>
  <c r="M215" i="1"/>
  <c r="M224" i="1"/>
  <c r="M221" i="1"/>
  <c r="M225" i="1" s="1"/>
  <c r="M229" i="1" s="1"/>
  <c r="M234" i="1" s="1"/>
  <c r="M223" i="1"/>
  <c r="CY225" i="1"/>
  <c r="CY229" i="1" s="1"/>
  <c r="CY234" i="1" s="1"/>
  <c r="FU235" i="1"/>
  <c r="CF264" i="1"/>
  <c r="CF240" i="1"/>
  <c r="CF246" i="1" s="1"/>
  <c r="BJ233" i="1"/>
  <c r="BJ215" i="1"/>
  <c r="BJ224" i="1"/>
  <c r="BJ223" i="1"/>
  <c r="BJ221" i="1"/>
  <c r="CW233" i="1"/>
  <c r="CW215" i="1"/>
  <c r="CW223" i="1"/>
  <c r="CW224" i="1"/>
  <c r="CW221" i="1"/>
  <c r="EO311" i="1"/>
  <c r="EO267" i="1"/>
  <c r="EO274" i="1" s="1"/>
  <c r="EO281" i="1" s="1"/>
  <c r="EO296" i="1" s="1"/>
  <c r="EO271" i="1"/>
  <c r="EO320" i="1" s="1"/>
  <c r="EO75" i="1"/>
  <c r="DT233" i="1"/>
  <c r="DT215" i="1"/>
  <c r="DT223" i="1"/>
  <c r="DT221" i="1"/>
  <c r="DT224" i="1"/>
  <c r="BL225" i="1"/>
  <c r="BL229" i="1" s="1"/>
  <c r="BL234" i="1" s="1"/>
  <c r="EX235" i="1"/>
  <c r="X225" i="1"/>
  <c r="X229" i="1" s="1"/>
  <c r="X234" i="1" s="1"/>
  <c r="X235" i="1" s="1"/>
  <c r="BY264" i="1"/>
  <c r="BY240" i="1"/>
  <c r="BY246" i="1" s="1"/>
  <c r="EL215" i="1"/>
  <c r="EL233" i="1"/>
  <c r="EL224" i="1"/>
  <c r="EL221" i="1"/>
  <c r="EL223" i="1"/>
  <c r="EQ233" i="1"/>
  <c r="EQ215" i="1"/>
  <c r="EQ221" i="1"/>
  <c r="EQ224" i="1"/>
  <c r="EQ223" i="1"/>
  <c r="CP225" i="1"/>
  <c r="CP229" i="1" s="1"/>
  <c r="CP234" i="1" s="1"/>
  <c r="CP235" i="1" s="1"/>
  <c r="CJ225" i="1"/>
  <c r="CJ229" i="1" s="1"/>
  <c r="CJ234" i="1" s="1"/>
  <c r="CJ235" i="1" s="1"/>
  <c r="BO225" i="1"/>
  <c r="BO229" i="1" s="1"/>
  <c r="BO234" i="1" s="1"/>
  <c r="CE225" i="1"/>
  <c r="CE229" i="1" s="1"/>
  <c r="CE234" i="1" s="1"/>
  <c r="BK233" i="1"/>
  <c r="BK215" i="1"/>
  <c r="BK221" i="1"/>
  <c r="BK224" i="1"/>
  <c r="BK223" i="1"/>
  <c r="FG311" i="1"/>
  <c r="FG267" i="1"/>
  <c r="FG274" i="1" s="1"/>
  <c r="FG277" i="1" s="1"/>
  <c r="FG271" i="1"/>
  <c r="FG320" i="1" s="1"/>
  <c r="FG75" i="1"/>
  <c r="CN225" i="1"/>
  <c r="CN229" i="1" s="1"/>
  <c r="CN234" i="1" s="1"/>
  <c r="DC311" i="1"/>
  <c r="DC277" i="1"/>
  <c r="DC271" i="1"/>
  <c r="DC320" i="1" s="1"/>
  <c r="DC267" i="1"/>
  <c r="DC274" i="1" s="1"/>
  <c r="DC281" i="1" s="1"/>
  <c r="DC296" i="1" s="1"/>
  <c r="DC75" i="1"/>
  <c r="AG235" i="1"/>
  <c r="DN225" i="1"/>
  <c r="DN229" i="1" s="1"/>
  <c r="DN234" i="1" s="1"/>
  <c r="DN235" i="1" s="1"/>
  <c r="I264" i="1"/>
  <c r="I240" i="1"/>
  <c r="I246" i="1" s="1"/>
  <c r="CI225" i="1"/>
  <c r="CI229" i="1" s="1"/>
  <c r="CI234" i="1" s="1"/>
  <c r="CO233" i="1"/>
  <c r="CO215" i="1"/>
  <c r="CO221" i="1"/>
  <c r="CO223" i="1"/>
  <c r="CO224" i="1"/>
  <c r="FK225" i="1"/>
  <c r="FK229" i="1" s="1"/>
  <c r="FK234" i="1" s="1"/>
  <c r="FK235" i="1" s="1"/>
  <c r="BZ235" i="1"/>
  <c r="AL225" i="1"/>
  <c r="AL229" i="1" s="1"/>
  <c r="AL234" i="1" s="1"/>
  <c r="DF225" i="1"/>
  <c r="DF229" i="1" s="1"/>
  <c r="DF234" i="1" s="1"/>
  <c r="DF235" i="1" s="1"/>
  <c r="AA215" i="1"/>
  <c r="AA233" i="1"/>
  <c r="AA224" i="1"/>
  <c r="AA221" i="1"/>
  <c r="AA223" i="1"/>
  <c r="BE225" i="1"/>
  <c r="BE229" i="1" s="1"/>
  <c r="BE234" i="1" s="1"/>
  <c r="BC235" i="1"/>
  <c r="DL225" i="1"/>
  <c r="DL229" i="1" s="1"/>
  <c r="DL234" i="1" s="1"/>
  <c r="DX311" i="1"/>
  <c r="DX277" i="1"/>
  <c r="DX271" i="1"/>
  <c r="DX320" i="1" s="1"/>
  <c r="DX267" i="1"/>
  <c r="DX274" i="1" s="1"/>
  <c r="DX281" i="1" s="1"/>
  <c r="DX296" i="1" s="1"/>
  <c r="DX75" i="1"/>
  <c r="CV235" i="1"/>
  <c r="EF235" i="1"/>
  <c r="CB233" i="1"/>
  <c r="CB215" i="1"/>
  <c r="CB224" i="1"/>
  <c r="CB223" i="1"/>
  <c r="CB221" i="1"/>
  <c r="BH233" i="1"/>
  <c r="BH215" i="1"/>
  <c r="BH221" i="1"/>
  <c r="BH224" i="1"/>
  <c r="BH223" i="1"/>
  <c r="EV233" i="1"/>
  <c r="EV235" i="1" s="1"/>
  <c r="EV215" i="1"/>
  <c r="EV221" i="1"/>
  <c r="EV225" i="1" s="1"/>
  <c r="EV229" i="1" s="1"/>
  <c r="EV234" i="1" s="1"/>
  <c r="EV224" i="1"/>
  <c r="EV223" i="1"/>
  <c r="BI233" i="1"/>
  <c r="BI215" i="1"/>
  <c r="BI221" i="1"/>
  <c r="BI224" i="1"/>
  <c r="BI223" i="1"/>
  <c r="DG311" i="1"/>
  <c r="DG271" i="1"/>
  <c r="DG320" i="1" s="1"/>
  <c r="DG277" i="1"/>
  <c r="DG267" i="1"/>
  <c r="DG274" i="1" s="1"/>
  <c r="DG281" i="1"/>
  <c r="DG296" i="1" s="1"/>
  <c r="DG75" i="1"/>
  <c r="FW215" i="1"/>
  <c r="FW233" i="1"/>
  <c r="FW223" i="1"/>
  <c r="FW221" i="1"/>
  <c r="FW224" i="1"/>
  <c r="DD264" i="1"/>
  <c r="DD240" i="1"/>
  <c r="DD246" i="1" s="1"/>
  <c r="AM272" i="1"/>
  <c r="AM271" i="1"/>
  <c r="AM320" i="1" s="1"/>
  <c r="AM311" i="1"/>
  <c r="AM312" i="1" s="1"/>
  <c r="AM277" i="1"/>
  <c r="AM267" i="1"/>
  <c r="AM274" i="1" s="1"/>
  <c r="AM281" i="1"/>
  <c r="AM296" i="1" s="1"/>
  <c r="AM75" i="1"/>
  <c r="CK233" i="1"/>
  <c r="CK215" i="1"/>
  <c r="CK221" i="1"/>
  <c r="CK225" i="1" s="1"/>
  <c r="CK229" i="1" s="1"/>
  <c r="CK234" i="1" s="1"/>
  <c r="CK224" i="1"/>
  <c r="CK223" i="1"/>
  <c r="AT235" i="1"/>
  <c r="Z233" i="1"/>
  <c r="Z215" i="1"/>
  <c r="Z223" i="1"/>
  <c r="Z224" i="1"/>
  <c r="Z221" i="1"/>
  <c r="Z225" i="1" s="1"/>
  <c r="Z229" i="1" s="1"/>
  <c r="Z234" i="1" s="1"/>
  <c r="FN264" i="1"/>
  <c r="FN240" i="1"/>
  <c r="FN246" i="1" s="1"/>
  <c r="EY225" i="1"/>
  <c r="EY229" i="1" s="1"/>
  <c r="EY234" i="1" s="1"/>
  <c r="CD264" i="1"/>
  <c r="CD240" i="1"/>
  <c r="CD246" i="1" s="1"/>
  <c r="EA264" i="1"/>
  <c r="EA240" i="1"/>
  <c r="EA246" i="1" s="1"/>
  <c r="DM200" i="1"/>
  <c r="DM201" i="1" s="1"/>
  <c r="DM203" i="1" s="1"/>
  <c r="DM208" i="1" s="1"/>
  <c r="DM213" i="1" s="1"/>
  <c r="DM312" i="1"/>
  <c r="H233" i="1"/>
  <c r="H215" i="1"/>
  <c r="H221" i="1"/>
  <c r="H224" i="1"/>
  <c r="H223" i="1"/>
  <c r="BQ233" i="1"/>
  <c r="BQ215" i="1"/>
  <c r="BQ221" i="1"/>
  <c r="BQ223" i="1"/>
  <c r="BQ224" i="1"/>
  <c r="AE264" i="1"/>
  <c r="AE240" i="1"/>
  <c r="AE246" i="1" s="1"/>
  <c r="CX225" i="1"/>
  <c r="CX229" i="1" s="1"/>
  <c r="CX234" i="1" s="1"/>
  <c r="CX235" i="1" s="1"/>
  <c r="C151" i="1"/>
  <c r="C153" i="1" s="1"/>
  <c r="C155" i="1" s="1"/>
  <c r="BF225" i="1"/>
  <c r="BF229" i="1" s="1"/>
  <c r="BF234" i="1" s="1"/>
  <c r="G225" i="1"/>
  <c r="G229" i="1" s="1"/>
  <c r="G234" i="1" s="1"/>
  <c r="AJ225" i="1"/>
  <c r="AJ229" i="1" s="1"/>
  <c r="AJ234" i="1" s="1"/>
  <c r="AJ235" i="1" s="1"/>
  <c r="BS235" i="1"/>
  <c r="AW311" i="1"/>
  <c r="AW271" i="1"/>
  <c r="AW320" i="1" s="1"/>
  <c r="AW267" i="1"/>
  <c r="AW274" i="1" s="1"/>
  <c r="AW281" i="1" s="1"/>
  <c r="AW296" i="1" s="1"/>
  <c r="AW75" i="1"/>
  <c r="AX225" i="1"/>
  <c r="AX229" i="1" s="1"/>
  <c r="AX234" i="1" s="1"/>
  <c r="BB225" i="1"/>
  <c r="BB229" i="1" s="1"/>
  <c r="BB234" i="1" s="1"/>
  <c r="BU311" i="1"/>
  <c r="BU271" i="1"/>
  <c r="BU320" i="1" s="1"/>
  <c r="BU267" i="1"/>
  <c r="BU274" i="1" s="1"/>
  <c r="BU281" i="1" s="1"/>
  <c r="BU296" i="1" s="1"/>
  <c r="BU75" i="1"/>
  <c r="BV233" i="1"/>
  <c r="BV215" i="1"/>
  <c r="BV223" i="1"/>
  <c r="BV221" i="1"/>
  <c r="BV224" i="1"/>
  <c r="CN235" i="1"/>
  <c r="Q235" i="1"/>
  <c r="EI264" i="1"/>
  <c r="EI240" i="1"/>
  <c r="EI246" i="1" s="1"/>
  <c r="C199" i="1"/>
  <c r="FZ120" i="1"/>
  <c r="AZ264" i="1"/>
  <c r="AZ240" i="1"/>
  <c r="AZ246" i="1" s="1"/>
  <c r="DJ235" i="1"/>
  <c r="CI235" i="1"/>
  <c r="CU311" i="1"/>
  <c r="CU271" i="1"/>
  <c r="CU320" i="1" s="1"/>
  <c r="CU267" i="1"/>
  <c r="CU274" i="1" s="1"/>
  <c r="CU281" i="1" s="1"/>
  <c r="CU296" i="1" s="1"/>
  <c r="CU75" i="1"/>
  <c r="EB235" i="1"/>
  <c r="EY235" i="1"/>
  <c r="V215" i="1"/>
  <c r="V233" i="1"/>
  <c r="V223" i="1"/>
  <c r="V224" i="1"/>
  <c r="V221" i="1"/>
  <c r="V225" i="1" s="1"/>
  <c r="V229" i="1" s="1"/>
  <c r="V234" i="1" s="1"/>
  <c r="EZ311" i="1"/>
  <c r="EZ267" i="1"/>
  <c r="EZ274" i="1" s="1"/>
  <c r="EZ281" i="1"/>
  <c r="EZ296" i="1" s="1"/>
  <c r="EZ271" i="1"/>
  <c r="EZ320" i="1" s="1"/>
  <c r="EZ277" i="1"/>
  <c r="EZ75" i="1"/>
  <c r="DO225" i="1"/>
  <c r="DO229" i="1" s="1"/>
  <c r="DO234" i="1" s="1"/>
  <c r="DO235" i="1" s="1"/>
  <c r="AI233" i="1"/>
  <c r="AI235" i="1" s="1"/>
  <c r="AI215" i="1"/>
  <c r="AI224" i="1"/>
  <c r="AI221" i="1"/>
  <c r="AI225" i="1" s="1"/>
  <c r="AI229" i="1" s="1"/>
  <c r="AI234" i="1" s="1"/>
  <c r="AI223" i="1"/>
  <c r="K225" i="1"/>
  <c r="K229" i="1" s="1"/>
  <c r="K234" i="1" s="1"/>
  <c r="DL235" i="1"/>
  <c r="DK215" i="1"/>
  <c r="DK233" i="1"/>
  <c r="DK224" i="1"/>
  <c r="DK223" i="1"/>
  <c r="DK221" i="1"/>
  <c r="BG225" i="1"/>
  <c r="BG229" i="1" s="1"/>
  <c r="BG234" i="1" s="1"/>
  <c r="EM235" i="1"/>
  <c r="AU311" i="1"/>
  <c r="AU271" i="1"/>
  <c r="AU320" i="1" s="1"/>
  <c r="AU281" i="1"/>
  <c r="AU296" i="1" s="1"/>
  <c r="AU277" i="1"/>
  <c r="AU267" i="1"/>
  <c r="AU274" i="1" s="1"/>
  <c r="AU75" i="1"/>
  <c r="DQ235" i="1"/>
  <c r="FB233" i="1"/>
  <c r="FB215" i="1"/>
  <c r="FB224" i="1"/>
  <c r="FB221" i="1"/>
  <c r="FB223" i="1"/>
  <c r="AK233" i="1"/>
  <c r="AK215" i="1"/>
  <c r="AK221" i="1"/>
  <c r="AK223" i="1"/>
  <c r="AK224" i="1"/>
  <c r="AR233" i="1"/>
  <c r="AR215" i="1"/>
  <c r="AR224" i="1"/>
  <c r="AR223" i="1"/>
  <c r="AR221" i="1"/>
  <c r="AC233" i="1"/>
  <c r="AC215" i="1"/>
  <c r="AC221" i="1"/>
  <c r="AC224" i="1"/>
  <c r="AC223" i="1"/>
  <c r="P233" i="1"/>
  <c r="P215" i="1"/>
  <c r="P224" i="1"/>
  <c r="P221" i="1"/>
  <c r="P223" i="1"/>
  <c r="BP233" i="1"/>
  <c r="BP215" i="1"/>
  <c r="BP221" i="1"/>
  <c r="BP224" i="1"/>
  <c r="BP223" i="1"/>
  <c r="O233" i="1"/>
  <c r="O215" i="1"/>
  <c r="O221" i="1"/>
  <c r="O223" i="1"/>
  <c r="O224" i="1"/>
  <c r="N235" i="1"/>
  <c r="FF264" i="1"/>
  <c r="FF240" i="1"/>
  <c r="FF246" i="1" s="1"/>
  <c r="AO264" i="1"/>
  <c r="AO240" i="1"/>
  <c r="AO246" i="1" s="1"/>
  <c r="FS311" i="1"/>
  <c r="FS271" i="1"/>
  <c r="FS320" i="1" s="1"/>
  <c r="FS281" i="1"/>
  <c r="FS296" i="1" s="1"/>
  <c r="FS277" i="1"/>
  <c r="FS267" i="1"/>
  <c r="FS274" i="1" s="1"/>
  <c r="FS75" i="1"/>
  <c r="CE235" i="1"/>
  <c r="EH233" i="1"/>
  <c r="EH215" i="1"/>
  <c r="EH224" i="1"/>
  <c r="EH223" i="1"/>
  <c r="EH221" i="1"/>
  <c r="BL235" i="1"/>
  <c r="BM233" i="1"/>
  <c r="BM215" i="1"/>
  <c r="BM223" i="1"/>
  <c r="BM221" i="1"/>
  <c r="BM224" i="1"/>
  <c r="AQ311" i="1"/>
  <c r="AQ277" i="1"/>
  <c r="AQ267" i="1"/>
  <c r="AQ274" i="1" s="1"/>
  <c r="AQ281" i="1" s="1"/>
  <c r="AQ296" i="1" s="1"/>
  <c r="AQ271" i="1"/>
  <c r="AQ320" i="1" s="1"/>
  <c r="AQ75" i="1"/>
  <c r="CR215" i="1"/>
  <c r="CR233" i="1"/>
  <c r="CR223" i="1"/>
  <c r="CR224" i="1"/>
  <c r="CR221" i="1"/>
  <c r="DU233" i="1"/>
  <c r="DU215" i="1"/>
  <c r="DU223" i="1"/>
  <c r="DU224" i="1"/>
  <c r="DU221" i="1"/>
  <c r="DU225" i="1" s="1"/>
  <c r="DU229" i="1" s="1"/>
  <c r="DU234" i="1" s="1"/>
  <c r="FJ233" i="1"/>
  <c r="FJ215" i="1"/>
  <c r="FJ221" i="1"/>
  <c r="FJ224" i="1"/>
  <c r="FJ223" i="1"/>
  <c r="DE311" i="1"/>
  <c r="DE271" i="1"/>
  <c r="DE320" i="1" s="1"/>
  <c r="DE281" i="1"/>
  <c r="DE296" i="1" s="1"/>
  <c r="DE267" i="1"/>
  <c r="DE274" i="1" s="1"/>
  <c r="DE277" i="1" s="1"/>
  <c r="DE75" i="1"/>
  <c r="CH235" i="1"/>
  <c r="EN235" i="1"/>
  <c r="J225" i="1"/>
  <c r="J229" i="1" s="1"/>
  <c r="J234" i="1" s="1"/>
  <c r="J235" i="1" s="1"/>
  <c r="CY235" i="1"/>
  <c r="FU225" i="1"/>
  <c r="FU229" i="1" s="1"/>
  <c r="FU234" i="1" s="1"/>
  <c r="DB264" i="1"/>
  <c r="DB240" i="1"/>
  <c r="DB246" i="1" s="1"/>
  <c r="ED215" i="1"/>
  <c r="ED233" i="1"/>
  <c r="ED224" i="1"/>
  <c r="ED221" i="1"/>
  <c r="ED223" i="1"/>
  <c r="EG225" i="1"/>
  <c r="EG229" i="1" s="1"/>
  <c r="EG234" i="1" s="1"/>
  <c r="FA215" i="1"/>
  <c r="FA233" i="1"/>
  <c r="FA223" i="1"/>
  <c r="FA224" i="1"/>
  <c r="FA221" i="1"/>
  <c r="FA225" i="1" s="1"/>
  <c r="FA229" i="1" s="1"/>
  <c r="FA234" i="1" s="1"/>
  <c r="EP264" i="1"/>
  <c r="EP240" i="1"/>
  <c r="EP246" i="1" s="1"/>
  <c r="D225" i="1"/>
  <c r="D229" i="1" s="1"/>
  <c r="D234" i="1" s="1"/>
  <c r="AB233" i="1"/>
  <c r="AB215" i="1"/>
  <c r="AB221" i="1"/>
  <c r="AB223" i="1"/>
  <c r="AB224" i="1"/>
  <c r="W225" i="1"/>
  <c r="W229" i="1" s="1"/>
  <c r="W234" i="1" s="1"/>
  <c r="W235" i="1" s="1"/>
  <c r="BZ225" i="1"/>
  <c r="BZ229" i="1" s="1"/>
  <c r="BZ234" i="1" s="1"/>
  <c r="FQ225" i="1"/>
  <c r="FQ229" i="1" s="1"/>
  <c r="FQ234" i="1" s="1"/>
  <c r="DS235" i="1"/>
  <c r="R225" i="1"/>
  <c r="R229" i="1" s="1"/>
  <c r="R234" i="1" s="1"/>
  <c r="R235" i="1" s="1"/>
  <c r="K235" i="1"/>
  <c r="AP235" i="1"/>
  <c r="EX225" i="1"/>
  <c r="EX229" i="1" s="1"/>
  <c r="EX234" i="1" s="1"/>
  <c r="BW225" i="1"/>
  <c r="BW229" i="1" s="1"/>
  <c r="BW234" i="1" s="1"/>
  <c r="BW235" i="1" s="1"/>
  <c r="ER264" i="1"/>
  <c r="ER240" i="1"/>
  <c r="ER246" i="1" s="1"/>
  <c r="EK225" i="1"/>
  <c r="EK229" i="1" s="1"/>
  <c r="EK234" i="1" s="1"/>
  <c r="EK235" i="1" s="1"/>
  <c r="AX235" i="1"/>
  <c r="BG235" i="1"/>
  <c r="CV225" i="1"/>
  <c r="CV229" i="1" s="1"/>
  <c r="CV234" i="1" s="1"/>
  <c r="FD311" i="1"/>
  <c r="FD271" i="1"/>
  <c r="FD320" i="1" s="1"/>
  <c r="FD267" i="1"/>
  <c r="FD274" i="1" s="1"/>
  <c r="FD281" i="1" s="1"/>
  <c r="FD296" i="1" s="1"/>
  <c r="FD75" i="1"/>
  <c r="T294" i="1"/>
  <c r="DP311" i="1"/>
  <c r="DP277" i="1"/>
  <c r="DP271" i="1"/>
  <c r="DP320" i="1" s="1"/>
  <c r="DP267" i="1"/>
  <c r="DP274" i="1" s="1"/>
  <c r="DP281" i="1" s="1"/>
  <c r="DP296" i="1" s="1"/>
  <c r="DP75" i="1"/>
  <c r="BO235" i="1"/>
  <c r="EG235" i="1"/>
  <c r="FQ235" i="1"/>
  <c r="CG200" i="1"/>
  <c r="CG201" i="1" s="1"/>
  <c r="CG203" i="1" s="1"/>
  <c r="CG208" i="1" s="1"/>
  <c r="CG213" i="1" s="1"/>
  <c r="CG312" i="1"/>
  <c r="EU311" i="1"/>
  <c r="EU312" i="1" s="1"/>
  <c r="EU281" i="1"/>
  <c r="EU296" i="1" s="1"/>
  <c r="EU271" i="1"/>
  <c r="EU320" i="1" s="1"/>
  <c r="EU267" i="1"/>
  <c r="EU274" i="1" s="1"/>
  <c r="EU277" i="1" s="1"/>
  <c r="EU75" i="1"/>
  <c r="C205" i="1"/>
  <c r="FZ180" i="1"/>
  <c r="DR225" i="1"/>
  <c r="DR229" i="1" s="1"/>
  <c r="DR234" i="1" s="1"/>
  <c r="DR235" i="1" s="1"/>
  <c r="DY311" i="1"/>
  <c r="DY281" i="1"/>
  <c r="DY296" i="1" s="1"/>
  <c r="DY271" i="1"/>
  <c r="DY320" i="1" s="1"/>
  <c r="DY267" i="1"/>
  <c r="DY274" i="1" s="1"/>
  <c r="DY277" i="1" s="1"/>
  <c r="DY75" i="1"/>
  <c r="CA215" i="1"/>
  <c r="CA233" i="1"/>
  <c r="CA223" i="1"/>
  <c r="CA224" i="1"/>
  <c r="CA221" i="1"/>
  <c r="EN225" i="1"/>
  <c r="EN229" i="1" s="1"/>
  <c r="EN234" i="1" s="1"/>
  <c r="DV235" i="1"/>
  <c r="FL225" i="1"/>
  <c r="FL229" i="1" s="1"/>
  <c r="FL234" i="1" s="1"/>
  <c r="FL235" i="1" s="1"/>
  <c r="FP225" i="1"/>
  <c r="FP229" i="1" s="1"/>
  <c r="FP234" i="1" s="1"/>
  <c r="FP235" i="1" s="1"/>
  <c r="BE235" i="1"/>
  <c r="CC311" i="1"/>
  <c r="CC281" i="1"/>
  <c r="CC296" i="1" s="1"/>
  <c r="CC271" i="1"/>
  <c r="CC320" i="1" s="1"/>
  <c r="CC267" i="1"/>
  <c r="CC274" i="1" s="1"/>
  <c r="CC277" i="1" s="1"/>
  <c r="CC75" i="1"/>
  <c r="Y264" i="1"/>
  <c r="Y240" i="1"/>
  <c r="Y246" i="1" s="1"/>
  <c r="N225" i="1"/>
  <c r="N229" i="1" s="1"/>
  <c r="N234" i="1" s="1"/>
  <c r="E235" i="1"/>
  <c r="BB235" i="1"/>
  <c r="EJ264" i="1"/>
  <c r="EJ240" i="1"/>
  <c r="EJ246" i="1" s="1"/>
  <c r="D235" i="1"/>
  <c r="AS200" i="1"/>
  <c r="AS201" i="1" s="1"/>
  <c r="AS203" i="1" s="1"/>
  <c r="AS208" i="1" s="1"/>
  <c r="AS213" i="1" s="1"/>
  <c r="AS312" i="1"/>
  <c r="AG225" i="1"/>
  <c r="AG229" i="1" s="1"/>
  <c r="AG234" i="1" s="1"/>
  <c r="CZ225" i="1"/>
  <c r="CZ229" i="1" s="1"/>
  <c r="CZ234" i="1" s="1"/>
  <c r="CZ235" i="1" s="1"/>
  <c r="BF235" i="1"/>
  <c r="G235" i="1"/>
  <c r="U233" i="1"/>
  <c r="U215" i="1"/>
  <c r="U224" i="1"/>
  <c r="U221" i="1"/>
  <c r="U225" i="1" s="1"/>
  <c r="U229" i="1" s="1"/>
  <c r="U234" i="1" s="1"/>
  <c r="U223" i="1"/>
  <c r="ET235" i="1"/>
  <c r="BD225" i="1"/>
  <c r="BD229" i="1" s="1"/>
  <c r="BD234" i="1" s="1"/>
  <c r="BD235" i="1" s="1"/>
  <c r="BA235" i="1"/>
  <c r="FE225" i="1"/>
  <c r="FE229" i="1" s="1"/>
  <c r="FE234" i="1" s="1"/>
  <c r="FE235" i="1" s="1"/>
  <c r="AH264" i="1"/>
  <c r="AH240" i="1"/>
  <c r="AH246" i="1" s="1"/>
  <c r="AT225" i="1"/>
  <c r="AT229" i="1" s="1"/>
  <c r="AT234" i="1" s="1"/>
  <c r="F225" i="1"/>
  <c r="F229" i="1" s="1"/>
  <c r="F234" i="1" s="1"/>
  <c r="F235" i="1" s="1"/>
  <c r="DZ233" i="1"/>
  <c r="DZ215" i="1"/>
  <c r="DZ221" i="1"/>
  <c r="DZ224" i="1"/>
  <c r="DZ223" i="1"/>
  <c r="L225" i="1"/>
  <c r="L229" i="1" s="1"/>
  <c r="L234" i="1" s="1"/>
  <c r="L235" i="1" s="1"/>
  <c r="AD235" i="1"/>
  <c r="EE225" i="1"/>
  <c r="EE229" i="1" s="1"/>
  <c r="EE234" i="1" s="1"/>
  <c r="EE235" i="1" s="1"/>
  <c r="CL233" i="1"/>
  <c r="CL215" i="1"/>
  <c r="CL223" i="1"/>
  <c r="CL224" i="1"/>
  <c r="CL221" i="1"/>
  <c r="CL225" i="1" s="1"/>
  <c r="CL229" i="1" s="1"/>
  <c r="CL234" i="1" s="1"/>
  <c r="CQ233" i="1"/>
  <c r="CQ235" i="1" s="1"/>
  <c r="CQ215" i="1"/>
  <c r="CQ221" i="1"/>
  <c r="CQ225" i="1" s="1"/>
  <c r="CQ229" i="1" s="1"/>
  <c r="CQ234" i="1" s="1"/>
  <c r="CQ224" i="1"/>
  <c r="CQ223" i="1"/>
  <c r="BX267" i="1"/>
  <c r="BX274" i="1" s="1"/>
  <c r="BX281" i="1"/>
  <c r="BX296" i="1" s="1"/>
  <c r="BX311" i="1"/>
  <c r="BX277" i="1"/>
  <c r="BX271" i="1"/>
  <c r="BX320" i="1" s="1"/>
  <c r="BX75" i="1"/>
  <c r="CT233" i="1"/>
  <c r="CT215" i="1"/>
  <c r="CT221" i="1"/>
  <c r="CT224" i="1"/>
  <c r="CT223" i="1"/>
  <c r="FM215" i="1"/>
  <c r="FM233" i="1"/>
  <c r="FM224" i="1"/>
  <c r="FM221" i="1"/>
  <c r="FM223" i="1"/>
  <c r="CM215" i="1"/>
  <c r="CM233" i="1"/>
  <c r="CM221" i="1"/>
  <c r="CM223" i="1"/>
  <c r="CM224" i="1"/>
  <c r="AN233" i="1"/>
  <c r="AN215" i="1"/>
  <c r="AN223" i="1"/>
  <c r="AN221" i="1"/>
  <c r="AN224" i="1"/>
  <c r="CZ264" i="1" l="1"/>
  <c r="CZ240" i="1"/>
  <c r="CZ246" i="1" s="1"/>
  <c r="DR264" i="1"/>
  <c r="DR240" i="1"/>
  <c r="DR246" i="1" s="1"/>
  <c r="DO264" i="1"/>
  <c r="DO240" i="1"/>
  <c r="DO246" i="1" s="1"/>
  <c r="CX264" i="1"/>
  <c r="CX240" i="1"/>
  <c r="CX246" i="1" s="1"/>
  <c r="CP264" i="1"/>
  <c r="CP240" i="1"/>
  <c r="CP246" i="1" s="1"/>
  <c r="F264" i="1"/>
  <c r="F240" i="1"/>
  <c r="F246" i="1" s="1"/>
  <c r="R264" i="1"/>
  <c r="R240" i="1"/>
  <c r="R246" i="1" s="1"/>
  <c r="DE283" i="1"/>
  <c r="DE319" i="1" s="1"/>
  <c r="DE291" i="1"/>
  <c r="DE286" i="1"/>
  <c r="DE289" i="1" s="1"/>
  <c r="DE280" i="1"/>
  <c r="DE294" i="1" s="1"/>
  <c r="FP264" i="1"/>
  <c r="FP240" i="1"/>
  <c r="FP246" i="1" s="1"/>
  <c r="EK264" i="1"/>
  <c r="EK240" i="1"/>
  <c r="EK246" i="1" s="1"/>
  <c r="L264" i="1"/>
  <c r="L240" i="1"/>
  <c r="L246" i="1" s="1"/>
  <c r="FL264" i="1"/>
  <c r="FL240" i="1"/>
  <c r="FL246" i="1" s="1"/>
  <c r="FK264" i="1"/>
  <c r="FK240" i="1"/>
  <c r="FK246" i="1" s="1"/>
  <c r="DY286" i="1"/>
  <c r="DY289" i="1" s="1"/>
  <c r="DY291" i="1" s="1"/>
  <c r="DY283" i="1"/>
  <c r="DY319" i="1" s="1"/>
  <c r="DY280" i="1"/>
  <c r="EU280" i="1"/>
  <c r="EU294" i="1" s="1"/>
  <c r="EU291" i="1"/>
  <c r="EU286" i="1"/>
  <c r="EU289" i="1" s="1"/>
  <c r="EU283" i="1"/>
  <c r="EU319" i="1" s="1"/>
  <c r="AJ264" i="1"/>
  <c r="AJ240" i="1"/>
  <c r="AJ246" i="1" s="1"/>
  <c r="DN264" i="1"/>
  <c r="DN240" i="1"/>
  <c r="DN246" i="1" s="1"/>
  <c r="FE264" i="1"/>
  <c r="FE240" i="1"/>
  <c r="FE246" i="1" s="1"/>
  <c r="CC286" i="1"/>
  <c r="CC289" i="1" s="1"/>
  <c r="CC283" i="1"/>
  <c r="CC319" i="1" s="1"/>
  <c r="CC291" i="1"/>
  <c r="CC280" i="1"/>
  <c r="CC294" i="1" s="1"/>
  <c r="BW264" i="1"/>
  <c r="BW240" i="1"/>
  <c r="BW246" i="1" s="1"/>
  <c r="W264" i="1"/>
  <c r="W240" i="1"/>
  <c r="W246" i="1" s="1"/>
  <c r="J264" i="1"/>
  <c r="J240" i="1"/>
  <c r="J246" i="1" s="1"/>
  <c r="X264" i="1"/>
  <c r="X240" i="1"/>
  <c r="X246" i="1" s="1"/>
  <c r="FG280" i="1"/>
  <c r="BD264" i="1"/>
  <c r="BD240" i="1"/>
  <c r="BD246" i="1" s="1"/>
  <c r="C200" i="1"/>
  <c r="FZ200" i="1" s="1"/>
  <c r="FZ155" i="1"/>
  <c r="GB155" i="1" s="1"/>
  <c r="C312" i="1"/>
  <c r="CJ264" i="1"/>
  <c r="CJ240" i="1"/>
  <c r="CJ246" i="1" s="1"/>
  <c r="EE264" i="1"/>
  <c r="EE240" i="1"/>
  <c r="EE246" i="1" s="1"/>
  <c r="DF240" i="1"/>
  <c r="DF246" i="1" s="1"/>
  <c r="DF264" i="1"/>
  <c r="CQ264" i="1"/>
  <c r="CQ240" i="1"/>
  <c r="CQ246" i="1" s="1"/>
  <c r="BG264" i="1"/>
  <c r="BG240" i="1"/>
  <c r="BG246" i="1" s="1"/>
  <c r="K264" i="1"/>
  <c r="K240" i="1"/>
  <c r="K246" i="1" s="1"/>
  <c r="FF277" i="1"/>
  <c r="FF311" i="1"/>
  <c r="FF271" i="1"/>
  <c r="FF320" i="1" s="1"/>
  <c r="FF267" i="1"/>
  <c r="FF274" i="1" s="1"/>
  <c r="FF281" i="1" s="1"/>
  <c r="FF296" i="1" s="1"/>
  <c r="FF75" i="1"/>
  <c r="DJ264" i="1"/>
  <c r="DJ240" i="1"/>
  <c r="DJ246" i="1" s="1"/>
  <c r="DM233" i="1"/>
  <c r="DM215" i="1"/>
  <c r="DM221" i="1"/>
  <c r="DM225" i="1" s="1"/>
  <c r="DM229" i="1" s="1"/>
  <c r="DM234" i="1" s="1"/>
  <c r="DM223" i="1"/>
  <c r="DM224" i="1"/>
  <c r="BZ264" i="1"/>
  <c r="BZ240" i="1"/>
  <c r="BZ246" i="1" s="1"/>
  <c r="CM225" i="1"/>
  <c r="CM229" i="1" s="1"/>
  <c r="CM234" i="1" s="1"/>
  <c r="CM235" i="1" s="1"/>
  <c r="AH311" i="1"/>
  <c r="AH277" i="1"/>
  <c r="AH267" i="1"/>
  <c r="AH274" i="1" s="1"/>
  <c r="AH281" i="1" s="1"/>
  <c r="AH296" i="1" s="1"/>
  <c r="AH271" i="1"/>
  <c r="AH320" i="1" s="1"/>
  <c r="AH75" i="1"/>
  <c r="Y311" i="1"/>
  <c r="Y312" i="1" s="1"/>
  <c r="Y281" i="1"/>
  <c r="Y296" i="1" s="1"/>
  <c r="Y277" i="1"/>
  <c r="Y271" i="1"/>
  <c r="Y320" i="1" s="1"/>
  <c r="Y267" i="1"/>
  <c r="Y274" i="1" s="1"/>
  <c r="Y75" i="1"/>
  <c r="ED225" i="1"/>
  <c r="ED229" i="1" s="1"/>
  <c r="ED234" i="1" s="1"/>
  <c r="BM225" i="1"/>
  <c r="BM229" i="1" s="1"/>
  <c r="BM234" i="1" s="1"/>
  <c r="N264" i="1"/>
  <c r="N240" i="1"/>
  <c r="N246" i="1" s="1"/>
  <c r="AI264" i="1"/>
  <c r="AI240" i="1"/>
  <c r="AI246" i="1" s="1"/>
  <c r="AV311" i="1"/>
  <c r="AV271" i="1"/>
  <c r="AV320" i="1" s="1"/>
  <c r="AV267" i="1"/>
  <c r="AV274" i="1" s="1"/>
  <c r="AV277" i="1" s="1"/>
  <c r="AV75" i="1"/>
  <c r="AN235" i="1"/>
  <c r="ET240" i="1"/>
  <c r="ET246" i="1" s="1"/>
  <c r="ET264" i="1"/>
  <c r="E264" i="1"/>
  <c r="E240" i="1"/>
  <c r="E246" i="1" s="1"/>
  <c r="CA225" i="1"/>
  <c r="CA229" i="1" s="1"/>
  <c r="CA234" i="1" s="1"/>
  <c r="FQ264" i="1"/>
  <c r="FQ240" i="1"/>
  <c r="FQ246" i="1" s="1"/>
  <c r="DP286" i="1"/>
  <c r="DP289" i="1" s="1"/>
  <c r="DP291" i="1" s="1"/>
  <c r="DP280" i="1"/>
  <c r="DP283" i="1"/>
  <c r="DP319" i="1" s="1"/>
  <c r="DB311" i="1"/>
  <c r="DB267" i="1"/>
  <c r="DB274" i="1" s="1"/>
  <c r="DB277" i="1" s="1"/>
  <c r="DB271" i="1"/>
  <c r="DB320" i="1" s="1"/>
  <c r="DB75" i="1"/>
  <c r="AQ291" i="1"/>
  <c r="AQ286" i="1"/>
  <c r="AQ289" i="1" s="1"/>
  <c r="AQ280" i="1"/>
  <c r="AQ294" i="1" s="1"/>
  <c r="AQ283" i="1"/>
  <c r="AQ319" i="1" s="1"/>
  <c r="BL264" i="1"/>
  <c r="BL240" i="1"/>
  <c r="BL246" i="1" s="1"/>
  <c r="AO311" i="1"/>
  <c r="AO277" i="1"/>
  <c r="AO271" i="1"/>
  <c r="AO320" i="1" s="1"/>
  <c r="AO267" i="1"/>
  <c r="AO274" i="1" s="1"/>
  <c r="AO281" i="1" s="1"/>
  <c r="AO296" i="1" s="1"/>
  <c r="AO75" i="1"/>
  <c r="O235" i="1"/>
  <c r="AR225" i="1"/>
  <c r="AR229" i="1" s="1"/>
  <c r="AR234" i="1" s="1"/>
  <c r="AR235" i="1" s="1"/>
  <c r="DK225" i="1"/>
  <c r="DK229" i="1" s="1"/>
  <c r="DK234" i="1" s="1"/>
  <c r="DK235" i="1" s="1"/>
  <c r="EY264" i="1"/>
  <c r="EY240" i="1"/>
  <c r="EY246" i="1" s="1"/>
  <c r="EI311" i="1"/>
  <c r="EI281" i="1"/>
  <c r="EI296" i="1" s="1"/>
  <c r="EI267" i="1"/>
  <c r="EI274" i="1" s="1"/>
  <c r="EI277" i="1"/>
  <c r="EI271" i="1"/>
  <c r="EI320" i="1" s="1"/>
  <c r="EI75" i="1"/>
  <c r="AM291" i="1"/>
  <c r="AM283" i="1"/>
  <c r="AM319" i="1" s="1"/>
  <c r="AM286" i="1"/>
  <c r="AM289" i="1" s="1"/>
  <c r="AM280" i="1"/>
  <c r="CB225" i="1"/>
  <c r="CB229" i="1" s="1"/>
  <c r="CB234" i="1" s="1"/>
  <c r="CB235" i="1" s="1"/>
  <c r="CO235" i="1"/>
  <c r="S264" i="1"/>
  <c r="S240" i="1"/>
  <c r="S246" i="1" s="1"/>
  <c r="AL240" i="1"/>
  <c r="AL246" i="1" s="1"/>
  <c r="AL264" i="1"/>
  <c r="AD264" i="1"/>
  <c r="AD240" i="1"/>
  <c r="AD246" i="1" s="1"/>
  <c r="AP264" i="1"/>
  <c r="AP240" i="1"/>
  <c r="AP246" i="1" s="1"/>
  <c r="EH225" i="1"/>
  <c r="EH229" i="1" s="1"/>
  <c r="EH234" i="1" s="1"/>
  <c r="CI264" i="1"/>
  <c r="CI240" i="1"/>
  <c r="CI246" i="1" s="1"/>
  <c r="Q264" i="1"/>
  <c r="Q240" i="1"/>
  <c r="Q246" i="1" s="1"/>
  <c r="BU277" i="1"/>
  <c r="AW277" i="1"/>
  <c r="BQ225" i="1"/>
  <c r="BQ229" i="1" s="1"/>
  <c r="BQ234" i="1" s="1"/>
  <c r="FN311" i="1"/>
  <c r="FN267" i="1"/>
  <c r="FN274" i="1" s="1"/>
  <c r="FN281" i="1" s="1"/>
  <c r="FN296" i="1" s="1"/>
  <c r="FN277" i="1"/>
  <c r="FN271" i="1"/>
  <c r="FN320" i="1" s="1"/>
  <c r="FN75" i="1"/>
  <c r="FG281" i="1"/>
  <c r="FG296" i="1" s="1"/>
  <c r="EQ235" i="1"/>
  <c r="BY311" i="1"/>
  <c r="BY312" i="1" s="1"/>
  <c r="BY277" i="1"/>
  <c r="BY271" i="1"/>
  <c r="BY320" i="1" s="1"/>
  <c r="BY281" i="1"/>
  <c r="BY296" i="1" s="1"/>
  <c r="BY267" i="1"/>
  <c r="BY274" i="1" s="1"/>
  <c r="BY75" i="1"/>
  <c r="CW225" i="1"/>
  <c r="CW229" i="1" s="1"/>
  <c r="CW234" i="1" s="1"/>
  <c r="DA277" i="1"/>
  <c r="FR311" i="1"/>
  <c r="FR271" i="1"/>
  <c r="FR320" i="1" s="1"/>
  <c r="FR267" i="1"/>
  <c r="FR274" i="1" s="1"/>
  <c r="FR281" i="1" s="1"/>
  <c r="FR296" i="1" s="1"/>
  <c r="FR277" i="1"/>
  <c r="FR75" i="1"/>
  <c r="FV311" i="1"/>
  <c r="FV281" i="1"/>
  <c r="FV296" i="1" s="1"/>
  <c r="FV267" i="1"/>
  <c r="FV274" i="1" s="1"/>
  <c r="FV277" i="1"/>
  <c r="FV271" i="1"/>
  <c r="FV320" i="1" s="1"/>
  <c r="FV75" i="1"/>
  <c r="BR311" i="1"/>
  <c r="BR277" i="1"/>
  <c r="BR267" i="1"/>
  <c r="BR274" i="1" s="1"/>
  <c r="BR281" i="1" s="1"/>
  <c r="BR296" i="1" s="1"/>
  <c r="BR271" i="1"/>
  <c r="BR320" i="1" s="1"/>
  <c r="BR75" i="1"/>
  <c r="FO311" i="1"/>
  <c r="FO277" i="1"/>
  <c r="FO271" i="1"/>
  <c r="FO320" i="1" s="1"/>
  <c r="FO267" i="1"/>
  <c r="FO274" i="1" s="1"/>
  <c r="FO281" i="1" s="1"/>
  <c r="FO296" i="1" s="1"/>
  <c r="FO75" i="1"/>
  <c r="BX280" i="1"/>
  <c r="BX283" i="1"/>
  <c r="BX319" i="1" s="1"/>
  <c r="BX286" i="1"/>
  <c r="BX289" i="1" s="1"/>
  <c r="BX291" i="1" s="1"/>
  <c r="BE264" i="1"/>
  <c r="BE240" i="1"/>
  <c r="BE246" i="1" s="1"/>
  <c r="AU286" i="1"/>
  <c r="AU289" i="1" s="1"/>
  <c r="AU280" i="1"/>
  <c r="AU291" i="1"/>
  <c r="AU283" i="1"/>
  <c r="AU319" i="1" s="1"/>
  <c r="AS233" i="1"/>
  <c r="AS215" i="1"/>
  <c r="AS224" i="1"/>
  <c r="AS223" i="1"/>
  <c r="AS221" i="1"/>
  <c r="CA235" i="1"/>
  <c r="EP311" i="1"/>
  <c r="EP271" i="1"/>
  <c r="EP320" i="1" s="1"/>
  <c r="EP267" i="1"/>
  <c r="EP274" i="1" s="1"/>
  <c r="EP277" i="1" s="1"/>
  <c r="EP75" i="1"/>
  <c r="BP225" i="1"/>
  <c r="BP229" i="1" s="1"/>
  <c r="BP234" i="1" s="1"/>
  <c r="BI225" i="1"/>
  <c r="BI229" i="1" s="1"/>
  <c r="BI234" i="1" s="1"/>
  <c r="AA225" i="1"/>
  <c r="AA229" i="1" s="1"/>
  <c r="AA234" i="1" s="1"/>
  <c r="I311" i="1"/>
  <c r="I281" i="1"/>
  <c r="I296" i="1" s="1"/>
  <c r="I271" i="1"/>
  <c r="I320" i="1" s="1"/>
  <c r="I267" i="1"/>
  <c r="I274" i="1" s="1"/>
  <c r="I277" i="1" s="1"/>
  <c r="I75" i="1"/>
  <c r="DW311" i="1"/>
  <c r="DW271" i="1"/>
  <c r="DW320" i="1" s="1"/>
  <c r="DW267" i="1"/>
  <c r="DW274" i="1" s="1"/>
  <c r="DW277" i="1" s="1"/>
  <c r="DW75" i="1"/>
  <c r="AZ311" i="1"/>
  <c r="AZ267" i="1"/>
  <c r="AZ274" i="1" s="1"/>
  <c r="AZ277" i="1" s="1"/>
  <c r="AZ281" i="1"/>
  <c r="AZ296" i="1" s="1"/>
  <c r="AZ271" i="1"/>
  <c r="AZ320" i="1" s="1"/>
  <c r="AZ75" i="1"/>
  <c r="CK235" i="1"/>
  <c r="DZ225" i="1"/>
  <c r="DZ229" i="1" s="1"/>
  <c r="DZ234" i="1" s="1"/>
  <c r="U235" i="1"/>
  <c r="AB225" i="1"/>
  <c r="AB229" i="1" s="1"/>
  <c r="AB234" i="1" s="1"/>
  <c r="ED235" i="1"/>
  <c r="EH235" i="1"/>
  <c r="BP235" i="1"/>
  <c r="AC225" i="1"/>
  <c r="AC229" i="1" s="1"/>
  <c r="AC234" i="1" s="1"/>
  <c r="DL264" i="1"/>
  <c r="DL240" i="1"/>
  <c r="DL246" i="1" s="1"/>
  <c r="CU277" i="1"/>
  <c r="DD311" i="1"/>
  <c r="DD267" i="1"/>
  <c r="DD274" i="1" s="1"/>
  <c r="DD281" i="1"/>
  <c r="DD296" i="1" s="1"/>
  <c r="DD277" i="1"/>
  <c r="DD271" i="1"/>
  <c r="DD320" i="1" s="1"/>
  <c r="DD75" i="1"/>
  <c r="BI235" i="1"/>
  <c r="BH225" i="1"/>
  <c r="BH229" i="1" s="1"/>
  <c r="BH234" i="1" s="1"/>
  <c r="EF240" i="1"/>
  <c r="EF246" i="1" s="1"/>
  <c r="EF264" i="1"/>
  <c r="AA235" i="1"/>
  <c r="AG264" i="1"/>
  <c r="AG240" i="1"/>
  <c r="AG246" i="1" s="1"/>
  <c r="BK225" i="1"/>
  <c r="BK229" i="1" s="1"/>
  <c r="BK234" i="1" s="1"/>
  <c r="EO277" i="1"/>
  <c r="CW235" i="1"/>
  <c r="FU264" i="1"/>
  <c r="FU240" i="1"/>
  <c r="FU246" i="1" s="1"/>
  <c r="FH225" i="1"/>
  <c r="FH229" i="1" s="1"/>
  <c r="FH234" i="1" s="1"/>
  <c r="FH235" i="1" s="1"/>
  <c r="ES225" i="1"/>
  <c r="ES229" i="1" s="1"/>
  <c r="ES234" i="1" s="1"/>
  <c r="CS286" i="1"/>
  <c r="CS289" i="1" s="1"/>
  <c r="CS291" i="1" s="1"/>
  <c r="AY311" i="1"/>
  <c r="AY281" i="1"/>
  <c r="AY296" i="1" s="1"/>
  <c r="AY267" i="1"/>
  <c r="AY274" i="1" s="1"/>
  <c r="AY277" i="1"/>
  <c r="AY271" i="1"/>
  <c r="AY320" i="1" s="1"/>
  <c r="AY75" i="1"/>
  <c r="FC233" i="1"/>
  <c r="FC215" i="1"/>
  <c r="FC224" i="1"/>
  <c r="FC223" i="1"/>
  <c r="FC221" i="1"/>
  <c r="FS286" i="1"/>
  <c r="FS289" i="1" s="1"/>
  <c r="FS283" i="1"/>
  <c r="FS319" i="1" s="1"/>
  <c r="FS291" i="1"/>
  <c r="FS280" i="1"/>
  <c r="EB264" i="1"/>
  <c r="EB240" i="1"/>
  <c r="EB246" i="1" s="1"/>
  <c r="CN264" i="1"/>
  <c r="CN240" i="1"/>
  <c r="CN246" i="1" s="1"/>
  <c r="BJ235" i="1"/>
  <c r="AX240" i="1"/>
  <c r="AX246" i="1" s="1"/>
  <c r="AX264" i="1"/>
  <c r="FB225" i="1"/>
  <c r="FB229" i="1" s="1"/>
  <c r="FB234" i="1" s="1"/>
  <c r="BQ235" i="1"/>
  <c r="DX286" i="1"/>
  <c r="DX289" i="1" s="1"/>
  <c r="DX291" i="1" s="1"/>
  <c r="DX280" i="1"/>
  <c r="DX294" i="1" s="1"/>
  <c r="DX283" i="1"/>
  <c r="DX319" i="1" s="1"/>
  <c r="EX264" i="1"/>
  <c r="EX240" i="1"/>
  <c r="EX246" i="1" s="1"/>
  <c r="DH311" i="1"/>
  <c r="DH271" i="1"/>
  <c r="DH320" i="1" s="1"/>
  <c r="DH267" i="1"/>
  <c r="DH274" i="1" s="1"/>
  <c r="DH277" i="1" s="1"/>
  <c r="DH281" i="1"/>
  <c r="DH296" i="1" s="1"/>
  <c r="DH75" i="1"/>
  <c r="D264" i="1"/>
  <c r="D240" i="1"/>
  <c r="D246" i="1" s="1"/>
  <c r="DS264" i="1"/>
  <c r="DS240" i="1"/>
  <c r="DS246" i="1" s="1"/>
  <c r="BV225" i="1"/>
  <c r="BV229" i="1" s="1"/>
  <c r="BV234" i="1" s="1"/>
  <c r="BV235" i="1" s="1"/>
  <c r="EA311" i="1"/>
  <c r="EA281" i="1"/>
  <c r="EA296" i="1" s="1"/>
  <c r="EA271" i="1"/>
  <c r="EA320" i="1" s="1"/>
  <c r="EA267" i="1"/>
  <c r="EA274" i="1" s="1"/>
  <c r="EA277" i="1" s="1"/>
  <c r="EA75" i="1"/>
  <c r="CF311" i="1"/>
  <c r="CF267" i="1"/>
  <c r="CF274" i="1" s="1"/>
  <c r="CF281" i="1"/>
  <c r="CF296" i="1" s="1"/>
  <c r="CF271" i="1"/>
  <c r="CF320" i="1" s="1"/>
  <c r="CF277" i="1"/>
  <c r="CF75" i="1"/>
  <c r="CS283" i="1"/>
  <c r="CS319" i="1" s="1"/>
  <c r="AN225" i="1"/>
  <c r="AN229" i="1" s="1"/>
  <c r="AN234" i="1" s="1"/>
  <c r="BA264" i="1"/>
  <c r="BA240" i="1"/>
  <c r="BA246" i="1" s="1"/>
  <c r="G264" i="1"/>
  <c r="G240" i="1"/>
  <c r="G246" i="1" s="1"/>
  <c r="EJ311" i="1"/>
  <c r="EJ267" i="1"/>
  <c r="EJ274" i="1" s="1"/>
  <c r="EJ281" i="1"/>
  <c r="EJ296" i="1" s="1"/>
  <c r="EJ277" i="1"/>
  <c r="EJ271" i="1"/>
  <c r="EJ320" i="1" s="1"/>
  <c r="EJ75" i="1"/>
  <c r="DV240" i="1"/>
  <c r="DV246" i="1" s="1"/>
  <c r="DV264" i="1"/>
  <c r="CG215" i="1"/>
  <c r="CG233" i="1"/>
  <c r="CG223" i="1"/>
  <c r="CG221" i="1"/>
  <c r="CG224" i="1"/>
  <c r="FD277" i="1"/>
  <c r="ER311" i="1"/>
  <c r="ER267" i="1"/>
  <c r="ER274" i="1" s="1"/>
  <c r="ER281" i="1" s="1"/>
  <c r="ER296" i="1" s="1"/>
  <c r="ER277" i="1"/>
  <c r="ER271" i="1"/>
  <c r="ER320" i="1" s="1"/>
  <c r="ER75" i="1"/>
  <c r="CH240" i="1"/>
  <c r="CH246" i="1" s="1"/>
  <c r="CH264" i="1"/>
  <c r="DU235" i="1"/>
  <c r="BM235" i="1"/>
  <c r="CE264" i="1"/>
  <c r="CE240" i="1"/>
  <c r="CE246" i="1" s="1"/>
  <c r="O225" i="1"/>
  <c r="O229" i="1" s="1"/>
  <c r="O234" i="1" s="1"/>
  <c r="FB235" i="1"/>
  <c r="EM264" i="1"/>
  <c r="EM240" i="1"/>
  <c r="EM246" i="1" s="1"/>
  <c r="EZ291" i="1"/>
  <c r="EZ283" i="1"/>
  <c r="EZ319" i="1" s="1"/>
  <c r="EZ280" i="1"/>
  <c r="EZ294" i="1" s="1"/>
  <c r="EZ286" i="1"/>
  <c r="EZ289" i="1" s="1"/>
  <c r="V235" i="1"/>
  <c r="FZ199" i="1"/>
  <c r="BS264" i="1"/>
  <c r="BS240" i="1"/>
  <c r="BS246" i="1" s="1"/>
  <c r="AE311" i="1"/>
  <c r="AE271" i="1"/>
  <c r="AE320" i="1" s="1"/>
  <c r="AE267" i="1"/>
  <c r="AE274" i="1" s="1"/>
  <c r="AE277" i="1" s="1"/>
  <c r="AE75" i="1"/>
  <c r="H225" i="1"/>
  <c r="H229" i="1" s="1"/>
  <c r="H234" i="1" s="1"/>
  <c r="H235" i="1" s="1"/>
  <c r="CD311" i="1"/>
  <c r="CD271" i="1"/>
  <c r="CD320" i="1" s="1"/>
  <c r="CD267" i="1"/>
  <c r="CD274" i="1" s="1"/>
  <c r="CD281" i="1" s="1"/>
  <c r="CD296" i="1" s="1"/>
  <c r="CD75" i="1"/>
  <c r="Z235" i="1"/>
  <c r="DG286" i="1"/>
  <c r="DG289" i="1" s="1"/>
  <c r="DG291" i="1"/>
  <c r="DG280" i="1"/>
  <c r="DG294" i="1" s="1"/>
  <c r="DG283" i="1"/>
  <c r="DG319" i="1" s="1"/>
  <c r="CV264" i="1"/>
  <c r="CV240" i="1"/>
  <c r="CV246" i="1" s="1"/>
  <c r="CO225" i="1"/>
  <c r="CO229" i="1" s="1"/>
  <c r="CO234" i="1" s="1"/>
  <c r="BJ225" i="1"/>
  <c r="BJ229" i="1" s="1"/>
  <c r="BJ234" i="1" s="1"/>
  <c r="EW311" i="1"/>
  <c r="EW267" i="1"/>
  <c r="EW274" i="1" s="1"/>
  <c r="EW281" i="1" s="1"/>
  <c r="EW296" i="1" s="1"/>
  <c r="EW271" i="1"/>
  <c r="EW320" i="1" s="1"/>
  <c r="EW75" i="1"/>
  <c r="EG264" i="1"/>
  <c r="EG240" i="1"/>
  <c r="EG246" i="1" s="1"/>
  <c r="CY264" i="1"/>
  <c r="CY240" i="1"/>
  <c r="CY246" i="1" s="1"/>
  <c r="P235" i="1"/>
  <c r="EV264" i="1"/>
  <c r="EV240" i="1"/>
  <c r="EV246" i="1" s="1"/>
  <c r="DC291" i="1"/>
  <c r="DC283" i="1"/>
  <c r="DC319" i="1" s="1"/>
  <c r="DC286" i="1"/>
  <c r="DC289" i="1" s="1"/>
  <c r="DC280" i="1"/>
  <c r="BO264" i="1"/>
  <c r="BO240" i="1"/>
  <c r="BO246" i="1" s="1"/>
  <c r="EL225" i="1"/>
  <c r="EL229" i="1" s="1"/>
  <c r="EL234" i="1" s="1"/>
  <c r="EL235" i="1" s="1"/>
  <c r="M264" i="1"/>
  <c r="M240" i="1"/>
  <c r="M246" i="1" s="1"/>
  <c r="EN264" i="1"/>
  <c r="EN240" i="1"/>
  <c r="EN246" i="1" s="1"/>
  <c r="BT294" i="1"/>
  <c r="CT225" i="1"/>
  <c r="CT229" i="1" s="1"/>
  <c r="CT234" i="1" s="1"/>
  <c r="CT235" i="1" s="1"/>
  <c r="FM225" i="1"/>
  <c r="FM229" i="1" s="1"/>
  <c r="FM234" i="1" s="1"/>
  <c r="FM235" i="1" s="1"/>
  <c r="CL235" i="1"/>
  <c r="DZ235" i="1"/>
  <c r="BF264" i="1"/>
  <c r="BF240" i="1"/>
  <c r="BF246" i="1" s="1"/>
  <c r="BB264" i="1"/>
  <c r="BB240" i="1"/>
  <c r="BB246" i="1" s="1"/>
  <c r="AB235" i="1"/>
  <c r="FA235" i="1"/>
  <c r="FJ225" i="1"/>
  <c r="FJ229" i="1" s="1"/>
  <c r="FJ234" i="1" s="1"/>
  <c r="FJ235" i="1" s="1"/>
  <c r="CR225" i="1"/>
  <c r="CR229" i="1" s="1"/>
  <c r="CR234" i="1" s="1"/>
  <c r="CR235" i="1" s="1"/>
  <c r="P225" i="1"/>
  <c r="P229" i="1" s="1"/>
  <c r="P234" i="1" s="1"/>
  <c r="AC235" i="1"/>
  <c r="AK225" i="1"/>
  <c r="AK229" i="1" s="1"/>
  <c r="AK234" i="1" s="1"/>
  <c r="AK235" i="1" s="1"/>
  <c r="DQ264" i="1"/>
  <c r="DQ240" i="1"/>
  <c r="DQ246" i="1" s="1"/>
  <c r="AT264" i="1"/>
  <c r="AT240" i="1"/>
  <c r="AT246" i="1" s="1"/>
  <c r="FW225" i="1"/>
  <c r="FW229" i="1" s="1"/>
  <c r="FW234" i="1" s="1"/>
  <c r="FW235" i="1" s="1"/>
  <c r="BH235" i="1"/>
  <c r="BC264" i="1"/>
  <c r="BC240" i="1"/>
  <c r="BC246" i="1" s="1"/>
  <c r="BK235" i="1"/>
  <c r="EQ225" i="1"/>
  <c r="EQ229" i="1" s="1"/>
  <c r="EQ234" i="1" s="1"/>
  <c r="DT225" i="1"/>
  <c r="DT229" i="1" s="1"/>
  <c r="DT234" i="1" s="1"/>
  <c r="DT235" i="1" s="1"/>
  <c r="ES235" i="1"/>
  <c r="FT311" i="1"/>
  <c r="FT267" i="1"/>
  <c r="FT274" i="1" s="1"/>
  <c r="FT277" i="1" s="1"/>
  <c r="FT271" i="1"/>
  <c r="FT320" i="1" s="1"/>
  <c r="FT281" i="1"/>
  <c r="FT296" i="1" s="1"/>
  <c r="FT75" i="1"/>
  <c r="BN311" i="1"/>
  <c r="BN271" i="1"/>
  <c r="BN320" i="1" s="1"/>
  <c r="BN267" i="1"/>
  <c r="BN274" i="1" s="1"/>
  <c r="BN281" i="1" s="1"/>
  <c r="BN296" i="1" s="1"/>
  <c r="BN75" i="1"/>
  <c r="FI311" i="1"/>
  <c r="FI271" i="1"/>
  <c r="FI320" i="1" s="1"/>
  <c r="FI281" i="1"/>
  <c r="FI296" i="1" s="1"/>
  <c r="FI267" i="1"/>
  <c r="FI274" i="1" s="1"/>
  <c r="FI277" i="1" s="1"/>
  <c r="FI75" i="1"/>
  <c r="AF311" i="1"/>
  <c r="AF281" i="1"/>
  <c r="AF296" i="1" s="1"/>
  <c r="AF277" i="1"/>
  <c r="AF267" i="1"/>
  <c r="AF274" i="1" s="1"/>
  <c r="AF271" i="1"/>
  <c r="AF320" i="1" s="1"/>
  <c r="AF75" i="1"/>
  <c r="DI311" i="1"/>
  <c r="DI271" i="1"/>
  <c r="DI320" i="1" s="1"/>
  <c r="DI267" i="1"/>
  <c r="DI274" i="1" s="1"/>
  <c r="DI281" i="1" s="1"/>
  <c r="DI296" i="1" s="1"/>
  <c r="DI75" i="1"/>
  <c r="DT264" i="1" l="1"/>
  <c r="DT240" i="1"/>
  <c r="DT246" i="1" s="1"/>
  <c r="AE280" i="1"/>
  <c r="DH286" i="1"/>
  <c r="DH289" i="1" s="1"/>
  <c r="DH291" i="1"/>
  <c r="DH283" i="1"/>
  <c r="DH319" i="1" s="1"/>
  <c r="DH280" i="1"/>
  <c r="DH294" i="1" s="1"/>
  <c r="CT264" i="1"/>
  <c r="CT240" i="1"/>
  <c r="CT246" i="1" s="1"/>
  <c r="BV240" i="1"/>
  <c r="BV246" i="1" s="1"/>
  <c r="BV264" i="1"/>
  <c r="CB264" i="1"/>
  <c r="CB240" i="1"/>
  <c r="CB246" i="1" s="1"/>
  <c r="FI283" i="1"/>
  <c r="FI319" i="1" s="1"/>
  <c r="FI280" i="1"/>
  <c r="FI286" i="1"/>
  <c r="FI289" i="1" s="1"/>
  <c r="FI291" i="1"/>
  <c r="FH264" i="1"/>
  <c r="FH240" i="1"/>
  <c r="FH246" i="1" s="1"/>
  <c r="I286" i="1"/>
  <c r="I289" i="1" s="1"/>
  <c r="I280" i="1"/>
  <c r="I294" i="1" s="1"/>
  <c r="I291" i="1"/>
  <c r="I283" i="1"/>
  <c r="I319" i="1" s="1"/>
  <c r="EP280" i="1"/>
  <c r="AK240" i="1"/>
  <c r="AK246" i="1" s="1"/>
  <c r="AK264" i="1"/>
  <c r="AZ283" i="1"/>
  <c r="AZ319" i="1" s="1"/>
  <c r="AZ286" i="1"/>
  <c r="AZ289" i="1" s="1"/>
  <c r="AZ291" i="1" s="1"/>
  <c r="AZ280" i="1"/>
  <c r="AZ294" i="1" s="1"/>
  <c r="AV280" i="1"/>
  <c r="FT280" i="1"/>
  <c r="FT286" i="1"/>
  <c r="FT289" i="1" s="1"/>
  <c r="FT291" i="1"/>
  <c r="FT283" i="1"/>
  <c r="FT319" i="1" s="1"/>
  <c r="EA280" i="1"/>
  <c r="EA294" i="1" s="1"/>
  <c r="EA291" i="1"/>
  <c r="EA283" i="1"/>
  <c r="EA319" i="1" s="1"/>
  <c r="EA286" i="1"/>
  <c r="EA289" i="1" s="1"/>
  <c r="FW264" i="1"/>
  <c r="FW240" i="1"/>
  <c r="FW246" i="1" s="1"/>
  <c r="CR264" i="1"/>
  <c r="CR240" i="1"/>
  <c r="CR246" i="1" s="1"/>
  <c r="H264" i="1"/>
  <c r="H240" i="1"/>
  <c r="H246" i="1" s="1"/>
  <c r="DW283" i="1"/>
  <c r="DW319" i="1" s="1"/>
  <c r="DW280" i="1"/>
  <c r="DK264" i="1"/>
  <c r="DK240" i="1"/>
  <c r="DK246" i="1" s="1"/>
  <c r="DB286" i="1"/>
  <c r="DB289" i="1" s="1"/>
  <c r="DB291" i="1" s="1"/>
  <c r="DB283" i="1"/>
  <c r="DB319" i="1" s="1"/>
  <c r="DB280" i="1"/>
  <c r="FJ264" i="1"/>
  <c r="FJ240" i="1"/>
  <c r="FJ246" i="1" s="1"/>
  <c r="EL264" i="1"/>
  <c r="EL240" i="1"/>
  <c r="EL246" i="1" s="1"/>
  <c r="AR264" i="1"/>
  <c r="AR240" i="1"/>
  <c r="AR246" i="1" s="1"/>
  <c r="CM264" i="1"/>
  <c r="CM240" i="1"/>
  <c r="CM246" i="1" s="1"/>
  <c r="FM240" i="1"/>
  <c r="FM246" i="1" s="1"/>
  <c r="FM264" i="1"/>
  <c r="CF286" i="1"/>
  <c r="CF289" i="1" s="1"/>
  <c r="CF291" i="1" s="1"/>
  <c r="CF283" i="1"/>
  <c r="CF319" i="1" s="1"/>
  <c r="CF280" i="1"/>
  <c r="CF294" i="1" s="1"/>
  <c r="EX311" i="1"/>
  <c r="EX281" i="1"/>
  <c r="EX296" i="1" s="1"/>
  <c r="EX267" i="1"/>
  <c r="EX274" i="1" s="1"/>
  <c r="EX277" i="1"/>
  <c r="EX271" i="1"/>
  <c r="EX320" i="1" s="1"/>
  <c r="EX75" i="1"/>
  <c r="AG311" i="1"/>
  <c r="AG281" i="1"/>
  <c r="AG296" i="1" s="1"/>
  <c r="AG277" i="1"/>
  <c r="AG267" i="1"/>
  <c r="AG271" i="1"/>
  <c r="AG320" i="1" s="1"/>
  <c r="AG75" i="1"/>
  <c r="FR280" i="1"/>
  <c r="FR283" i="1"/>
  <c r="FR319" i="1" s="1"/>
  <c r="FR286" i="1"/>
  <c r="FR289" i="1" s="1"/>
  <c r="FR291" i="1" s="1"/>
  <c r="DQ311" i="1"/>
  <c r="DQ271" i="1"/>
  <c r="DQ320" i="1" s="1"/>
  <c r="DQ267" i="1"/>
  <c r="DQ274" i="1" s="1"/>
  <c r="DQ281" i="1" s="1"/>
  <c r="DQ296" i="1" s="1"/>
  <c r="DQ277" i="1"/>
  <c r="DQ75" i="1"/>
  <c r="FN291" i="1"/>
  <c r="FN283" i="1"/>
  <c r="FN319" i="1" s="1"/>
  <c r="FN286" i="1"/>
  <c r="FN289" i="1" s="1"/>
  <c r="FN280" i="1"/>
  <c r="AJ311" i="1"/>
  <c r="AJ271" i="1"/>
  <c r="AJ320" i="1" s="1"/>
  <c r="AJ267" i="1"/>
  <c r="AJ274" i="1" s="1"/>
  <c r="AJ277" i="1"/>
  <c r="AJ281" i="1"/>
  <c r="AJ296" i="1" s="1"/>
  <c r="AJ75" i="1"/>
  <c r="DO311" i="1"/>
  <c r="DO271" i="1"/>
  <c r="DO320" i="1" s="1"/>
  <c r="DO267" i="1"/>
  <c r="DO274" i="1" s="1"/>
  <c r="DO281" i="1" s="1"/>
  <c r="DO296" i="1" s="1"/>
  <c r="DO75" i="1"/>
  <c r="DI277" i="1"/>
  <c r="BO311" i="1"/>
  <c r="BO281" i="1"/>
  <c r="BO296" i="1" s="1"/>
  <c r="BO267" i="1"/>
  <c r="BO274" i="1" s="1"/>
  <c r="BO277" i="1"/>
  <c r="BO271" i="1"/>
  <c r="BO320" i="1" s="1"/>
  <c r="BO75" i="1"/>
  <c r="AY280" i="1"/>
  <c r="AY286" i="1"/>
  <c r="AY289" i="1" s="1"/>
  <c r="AY291" i="1" s="1"/>
  <c r="AY283" i="1"/>
  <c r="AY319" i="1" s="1"/>
  <c r="ED264" i="1"/>
  <c r="ED240" i="1"/>
  <c r="ED246" i="1" s="1"/>
  <c r="O264" i="1"/>
  <c r="O240" i="1"/>
  <c r="O246" i="1" s="1"/>
  <c r="FQ311" i="1"/>
  <c r="FQ281" i="1"/>
  <c r="FQ296" i="1" s="1"/>
  <c r="FQ271" i="1"/>
  <c r="FQ320" i="1" s="1"/>
  <c r="FQ277" i="1"/>
  <c r="FQ267" i="1"/>
  <c r="FQ274" i="1" s="1"/>
  <c r="FQ75" i="1"/>
  <c r="FF286" i="1"/>
  <c r="FF289" i="1" s="1"/>
  <c r="FF291" i="1" s="1"/>
  <c r="FF283" i="1"/>
  <c r="FF319" i="1" s="1"/>
  <c r="FF280" i="1"/>
  <c r="FF294" i="1" s="1"/>
  <c r="AT311" i="1"/>
  <c r="AT281" i="1"/>
  <c r="AT296" i="1" s="1"/>
  <c r="AT271" i="1"/>
  <c r="AT320" i="1" s="1"/>
  <c r="AT267" i="1"/>
  <c r="AT274" i="1" s="1"/>
  <c r="AT277" i="1" s="1"/>
  <c r="AT75" i="1"/>
  <c r="CL264" i="1"/>
  <c r="CL240" i="1"/>
  <c r="CL246" i="1" s="1"/>
  <c r="CD277" i="1"/>
  <c r="V264" i="1"/>
  <c r="V240" i="1"/>
  <c r="V246" i="1" s="1"/>
  <c r="DS311" i="1"/>
  <c r="DS271" i="1"/>
  <c r="DS320" i="1" s="1"/>
  <c r="DS267" i="1"/>
  <c r="DS274" i="1" s="1"/>
  <c r="DS277" i="1" s="1"/>
  <c r="DS281" i="1"/>
  <c r="DS296" i="1" s="1"/>
  <c r="DS75" i="1"/>
  <c r="EB267" i="1"/>
  <c r="EB274" i="1" s="1"/>
  <c r="EB281" i="1" s="1"/>
  <c r="EB296" i="1" s="1"/>
  <c r="EB311" i="1"/>
  <c r="EB271" i="1"/>
  <c r="EB320" i="1" s="1"/>
  <c r="EB277" i="1"/>
  <c r="EB75" i="1"/>
  <c r="DL311" i="1"/>
  <c r="DL267" i="1"/>
  <c r="DL274" i="1" s="1"/>
  <c r="DL281" i="1" s="1"/>
  <c r="DL296" i="1" s="1"/>
  <c r="DL271" i="1"/>
  <c r="DL320" i="1" s="1"/>
  <c r="DL75" i="1"/>
  <c r="CK264" i="1"/>
  <c r="CK240" i="1"/>
  <c r="CK246" i="1" s="1"/>
  <c r="EP281" i="1"/>
  <c r="EP296" i="1" s="1"/>
  <c r="BR280" i="1"/>
  <c r="BR291" i="1"/>
  <c r="BR283" i="1"/>
  <c r="BR319" i="1" s="1"/>
  <c r="BR286" i="1"/>
  <c r="BR289" i="1" s="1"/>
  <c r="AW286" i="1"/>
  <c r="AW289" i="1" s="1"/>
  <c r="AW280" i="1"/>
  <c r="AW294" i="1" s="1"/>
  <c r="AW291" i="1"/>
  <c r="AW283" i="1"/>
  <c r="AW319" i="1" s="1"/>
  <c r="AO286" i="1"/>
  <c r="AO289" i="1" s="1"/>
  <c r="AO280" i="1"/>
  <c r="AO294" i="1" s="1"/>
  <c r="AO283" i="1"/>
  <c r="AO319" i="1" s="1"/>
  <c r="AO291" i="1"/>
  <c r="DP294" i="1"/>
  <c r="ET311" i="1"/>
  <c r="ET281" i="1"/>
  <c r="ET296" i="1" s="1"/>
  <c r="ET277" i="1"/>
  <c r="ET271" i="1"/>
  <c r="ET320" i="1" s="1"/>
  <c r="ET267" i="1"/>
  <c r="ET274" i="1" s="1"/>
  <c r="ET75" i="1"/>
  <c r="BG311" i="1"/>
  <c r="BG267" i="1"/>
  <c r="BG274" i="1" s="1"/>
  <c r="BG277" i="1" s="1"/>
  <c r="BG271" i="1"/>
  <c r="BG320" i="1" s="1"/>
  <c r="BG75" i="1"/>
  <c r="CJ311" i="1"/>
  <c r="CJ281" i="1"/>
  <c r="CJ296" i="1" s="1"/>
  <c r="CJ267" i="1"/>
  <c r="CJ274" i="1" s="1"/>
  <c r="CJ277" i="1" s="1"/>
  <c r="CJ271" i="1"/>
  <c r="CJ320" i="1" s="1"/>
  <c r="CJ75" i="1"/>
  <c r="FG294" i="1"/>
  <c r="DY294" i="1"/>
  <c r="FA264" i="1"/>
  <c r="FA240" i="1"/>
  <c r="FA246" i="1" s="1"/>
  <c r="M311" i="1"/>
  <c r="M267" i="1"/>
  <c r="M274" i="1" s="1"/>
  <c r="M281" i="1" s="1"/>
  <c r="M296" i="1" s="1"/>
  <c r="M271" i="1"/>
  <c r="M320" i="1" s="1"/>
  <c r="M277" i="1"/>
  <c r="M75" i="1"/>
  <c r="CV311" i="1"/>
  <c r="CV271" i="1"/>
  <c r="CV320" i="1" s="1"/>
  <c r="CV267" i="1"/>
  <c r="CV274" i="1" s="1"/>
  <c r="CV281" i="1" s="1"/>
  <c r="CV296" i="1" s="1"/>
  <c r="CV277" i="1"/>
  <c r="CV75" i="1"/>
  <c r="AE281" i="1"/>
  <c r="AE296" i="1" s="1"/>
  <c r="FS294" i="1"/>
  <c r="FC235" i="1"/>
  <c r="DW281" i="1"/>
  <c r="DW296" i="1" s="1"/>
  <c r="BE311" i="1"/>
  <c r="BE281" i="1"/>
  <c r="BE296" i="1" s="1"/>
  <c r="BE277" i="1"/>
  <c r="BE271" i="1"/>
  <c r="BE320" i="1" s="1"/>
  <c r="BE267" i="1"/>
  <c r="BE274" i="1" s="1"/>
  <c r="BE75" i="1"/>
  <c r="BU286" i="1"/>
  <c r="BU289" i="1" s="1"/>
  <c r="BU291" i="1"/>
  <c r="BU283" i="1"/>
  <c r="BU319" i="1" s="1"/>
  <c r="BU280" i="1"/>
  <c r="BU294" i="1" s="1"/>
  <c r="S311" i="1"/>
  <c r="S271" i="1"/>
  <c r="S320" i="1" s="1"/>
  <c r="S267" i="1"/>
  <c r="S274" i="1" s="1"/>
  <c r="S281" i="1"/>
  <c r="S296" i="1" s="1"/>
  <c r="S277" i="1"/>
  <c r="S75" i="1"/>
  <c r="EY311" i="1"/>
  <c r="EY312" i="1" s="1"/>
  <c r="EY271" i="1"/>
  <c r="EY320" i="1" s="1"/>
  <c r="EY267" i="1"/>
  <c r="EY274" i="1" s="1"/>
  <c r="EY281" i="1" s="1"/>
  <c r="EY296" i="1" s="1"/>
  <c r="EY75" i="1"/>
  <c r="CS294" i="1"/>
  <c r="FZ312" i="1"/>
  <c r="GA304" i="1" s="1"/>
  <c r="GA305" i="1" s="1"/>
  <c r="C30" i="1" s="1"/>
  <c r="FG283" i="1"/>
  <c r="FG319" i="1" s="1"/>
  <c r="BW311" i="1"/>
  <c r="BW277" i="1"/>
  <c r="BW281" i="1"/>
  <c r="BW296" i="1" s="1"/>
  <c r="BW271" i="1"/>
  <c r="BW320" i="1" s="1"/>
  <c r="BW267" i="1"/>
  <c r="BW274" i="1" s="1"/>
  <c r="BW75" i="1"/>
  <c r="DN311" i="1"/>
  <c r="DN271" i="1"/>
  <c r="DN320" i="1" s="1"/>
  <c r="DN267" i="1"/>
  <c r="DN274" i="1" s="1"/>
  <c r="DN281" i="1" s="1"/>
  <c r="DN296" i="1" s="1"/>
  <c r="DN277" i="1"/>
  <c r="DN75" i="1"/>
  <c r="L311" i="1"/>
  <c r="L267" i="1"/>
  <c r="L274" i="1" s="1"/>
  <c r="L277" i="1"/>
  <c r="L281" i="1"/>
  <c r="L296" i="1" s="1"/>
  <c r="L271" i="1"/>
  <c r="L320" i="1" s="1"/>
  <c r="L75" i="1"/>
  <c r="CX311" i="1"/>
  <c r="CX271" i="1"/>
  <c r="CX320" i="1" s="1"/>
  <c r="CX267" i="1"/>
  <c r="CX274" i="1" s="1"/>
  <c r="CX277" i="1" s="1"/>
  <c r="CX75" i="1"/>
  <c r="BK264" i="1"/>
  <c r="BK240" i="1"/>
  <c r="BK246" i="1" s="1"/>
  <c r="AB264" i="1"/>
  <c r="AB240" i="1"/>
  <c r="AB246" i="1" s="1"/>
  <c r="CE311" i="1"/>
  <c r="CE267" i="1"/>
  <c r="CE274" i="1" s="1"/>
  <c r="CE281" i="1" s="1"/>
  <c r="CE296" i="1" s="1"/>
  <c r="CE271" i="1"/>
  <c r="CE320" i="1" s="1"/>
  <c r="CE75" i="1"/>
  <c r="BP264" i="1"/>
  <c r="BP240" i="1"/>
  <c r="BP246" i="1" s="1"/>
  <c r="CQ311" i="1"/>
  <c r="CQ271" i="1"/>
  <c r="CQ320" i="1" s="1"/>
  <c r="CQ277" i="1"/>
  <c r="CQ267" i="1"/>
  <c r="CQ274" i="1" s="1"/>
  <c r="CQ281" i="1"/>
  <c r="CQ296" i="1" s="1"/>
  <c r="CQ75" i="1"/>
  <c r="BM264" i="1"/>
  <c r="BM240" i="1"/>
  <c r="BM246" i="1" s="1"/>
  <c r="AA264" i="1"/>
  <c r="AA240" i="1"/>
  <c r="AA246" i="1" s="1"/>
  <c r="AI311" i="1"/>
  <c r="AI271" i="1"/>
  <c r="AI320" i="1" s="1"/>
  <c r="AI267" i="1"/>
  <c r="AI274" i="1" s="1"/>
  <c r="AI281" i="1" s="1"/>
  <c r="AI296" i="1" s="1"/>
  <c r="AI277" i="1"/>
  <c r="AI75" i="1"/>
  <c r="Y291" i="1"/>
  <c r="Y286" i="1"/>
  <c r="Y289" i="1" s="1"/>
  <c r="Y283" i="1"/>
  <c r="Y319" i="1" s="1"/>
  <c r="Y280" i="1"/>
  <c r="EK311" i="1"/>
  <c r="EK281" i="1"/>
  <c r="EK296" i="1" s="1"/>
  <c r="EK271" i="1"/>
  <c r="EK320" i="1" s="1"/>
  <c r="EK267" i="1"/>
  <c r="EK274" i="1" s="1"/>
  <c r="EK277" i="1" s="1"/>
  <c r="EK75" i="1"/>
  <c r="BB311" i="1"/>
  <c r="BB271" i="1"/>
  <c r="BB320" i="1" s="1"/>
  <c r="BB267" i="1"/>
  <c r="BB274" i="1" s="1"/>
  <c r="BB277" i="1" s="1"/>
  <c r="BB75" i="1"/>
  <c r="G311" i="1"/>
  <c r="G271" i="1"/>
  <c r="G320" i="1" s="1"/>
  <c r="G281" i="1"/>
  <c r="G296" i="1" s="1"/>
  <c r="G267" i="1"/>
  <c r="G274" i="1" s="1"/>
  <c r="G277" i="1"/>
  <c r="G75" i="1"/>
  <c r="BJ240" i="1"/>
  <c r="BJ246" i="1" s="1"/>
  <c r="BJ264" i="1"/>
  <c r="EF311" i="1"/>
  <c r="EF271" i="1"/>
  <c r="EF320" i="1" s="1"/>
  <c r="EF267" i="1"/>
  <c r="EF274" i="1" s="1"/>
  <c r="EF281" i="1" s="1"/>
  <c r="EF296" i="1" s="1"/>
  <c r="EF75" i="1"/>
  <c r="FV291" i="1"/>
  <c r="FV283" i="1"/>
  <c r="FV319" i="1" s="1"/>
  <c r="FV286" i="1"/>
  <c r="FV289" i="1" s="1"/>
  <c r="FV280" i="1"/>
  <c r="BY283" i="1"/>
  <c r="BY319" i="1" s="1"/>
  <c r="BY280" i="1"/>
  <c r="BY286" i="1"/>
  <c r="BY289" i="1" s="1"/>
  <c r="BY291" i="1" s="1"/>
  <c r="AD311" i="1"/>
  <c r="AD271" i="1"/>
  <c r="AD320" i="1" s="1"/>
  <c r="AD281" i="1"/>
  <c r="AD296" i="1" s="1"/>
  <c r="AD267" i="1"/>
  <c r="AD274" i="1" s="1"/>
  <c r="AD277" i="1"/>
  <c r="AD75" i="1"/>
  <c r="BH264" i="1"/>
  <c r="BH240" i="1"/>
  <c r="BH246" i="1" s="1"/>
  <c r="AC264" i="1"/>
  <c r="AC240" i="1"/>
  <c r="AC246" i="1" s="1"/>
  <c r="DC294" i="1"/>
  <c r="CY311" i="1"/>
  <c r="CY271" i="1"/>
  <c r="CY320" i="1" s="1"/>
  <c r="CY267" i="1"/>
  <c r="CY274" i="1" s="1"/>
  <c r="CY281" i="1" s="1"/>
  <c r="CY296" i="1" s="1"/>
  <c r="CY277" i="1"/>
  <c r="CY75" i="1"/>
  <c r="BS311" i="1"/>
  <c r="BS271" i="1"/>
  <c r="BS320" i="1" s="1"/>
  <c r="BS277" i="1"/>
  <c r="BS267" i="1"/>
  <c r="BS274" i="1" s="1"/>
  <c r="BS281" i="1" s="1"/>
  <c r="BS296" i="1" s="1"/>
  <c r="BS75" i="1"/>
  <c r="CH311" i="1"/>
  <c r="CH281" i="1"/>
  <c r="CH296" i="1" s="1"/>
  <c r="CH271" i="1"/>
  <c r="CH320" i="1" s="1"/>
  <c r="CH267" i="1"/>
  <c r="CH274" i="1" s="1"/>
  <c r="CH277" i="1" s="1"/>
  <c r="CH75" i="1"/>
  <c r="FD283" i="1"/>
  <c r="FD319" i="1" s="1"/>
  <c r="FD286" i="1"/>
  <c r="FD289" i="1" s="1"/>
  <c r="FD291" i="1"/>
  <c r="FD280" i="1"/>
  <c r="FD294" i="1" s="1"/>
  <c r="FC225" i="1"/>
  <c r="FC229" i="1" s="1"/>
  <c r="FC234" i="1" s="1"/>
  <c r="CW264" i="1"/>
  <c r="CW240" i="1"/>
  <c r="CW246" i="1" s="1"/>
  <c r="CA264" i="1"/>
  <c r="CA240" i="1"/>
  <c r="CA246" i="1" s="1"/>
  <c r="AU294" i="1"/>
  <c r="CI311" i="1"/>
  <c r="CI281" i="1"/>
  <c r="CI296" i="1" s="1"/>
  <c r="CI271" i="1"/>
  <c r="CI320" i="1" s="1"/>
  <c r="CI277" i="1"/>
  <c r="CI267" i="1"/>
  <c r="CI274" i="1" s="1"/>
  <c r="CI75" i="1"/>
  <c r="AM294" i="1"/>
  <c r="DB281" i="1"/>
  <c r="DB296" i="1" s="1"/>
  <c r="AV281" i="1"/>
  <c r="AV296" i="1" s="1"/>
  <c r="N311" i="1"/>
  <c r="N277" i="1"/>
  <c r="N271" i="1"/>
  <c r="N320" i="1" s="1"/>
  <c r="N267" i="1"/>
  <c r="N274" i="1" s="1"/>
  <c r="N281" i="1" s="1"/>
  <c r="N296" i="1" s="1"/>
  <c r="N75" i="1"/>
  <c r="BD311" i="1"/>
  <c r="BD277" i="1"/>
  <c r="BD281" i="1"/>
  <c r="BD296" i="1" s="1"/>
  <c r="BD271" i="1"/>
  <c r="BD320" i="1" s="1"/>
  <c r="BD267" i="1"/>
  <c r="BD274" i="1" s="1"/>
  <c r="BD75" i="1"/>
  <c r="J311" i="1"/>
  <c r="J267" i="1"/>
  <c r="J274" i="1" s="1"/>
  <c r="J281" i="1"/>
  <c r="J296" i="1" s="1"/>
  <c r="J271" i="1"/>
  <c r="J320" i="1" s="1"/>
  <c r="J277" i="1"/>
  <c r="J75" i="1"/>
  <c r="FK311" i="1"/>
  <c r="FK271" i="1"/>
  <c r="FK320" i="1" s="1"/>
  <c r="FK281" i="1"/>
  <c r="FK296" i="1" s="1"/>
  <c r="FK267" i="1"/>
  <c r="FK274" i="1" s="1"/>
  <c r="FK277" i="1"/>
  <c r="FK75" i="1"/>
  <c r="FP311" i="1"/>
  <c r="FP267" i="1"/>
  <c r="FP274" i="1" s="1"/>
  <c r="FP281" i="1"/>
  <c r="FP296" i="1" s="1"/>
  <c r="FP271" i="1"/>
  <c r="FP320" i="1" s="1"/>
  <c r="FP277" i="1"/>
  <c r="FP75" i="1"/>
  <c r="F311" i="1"/>
  <c r="F281" i="1"/>
  <c r="F296" i="1" s="1"/>
  <c r="F277" i="1"/>
  <c r="F267" i="1"/>
  <c r="F274" i="1" s="1"/>
  <c r="F271" i="1"/>
  <c r="F320" i="1" s="1"/>
  <c r="F75" i="1"/>
  <c r="DR311" i="1"/>
  <c r="DR271" i="1"/>
  <c r="DR320" i="1" s="1"/>
  <c r="DR267" i="1"/>
  <c r="DR274" i="1" s="1"/>
  <c r="DR277" i="1" s="1"/>
  <c r="DR75" i="1"/>
  <c r="AF291" i="1"/>
  <c r="AF286" i="1"/>
  <c r="AF289" i="1" s="1"/>
  <c r="AF283" i="1"/>
  <c r="AF319" i="1" s="1"/>
  <c r="AF280" i="1"/>
  <c r="EV311" i="1"/>
  <c r="EV277" i="1"/>
  <c r="EV281" i="1"/>
  <c r="EV296" i="1" s="1"/>
  <c r="EV271" i="1"/>
  <c r="EV320" i="1" s="1"/>
  <c r="EV267" i="1"/>
  <c r="EV274" i="1" s="1"/>
  <c r="EV75" i="1"/>
  <c r="FO280" i="1"/>
  <c r="FO283" i="1"/>
  <c r="FO319" i="1" s="1"/>
  <c r="FO286" i="1"/>
  <c r="FO289" i="1" s="1"/>
  <c r="FO291" i="1" s="1"/>
  <c r="AN264" i="1"/>
  <c r="AN240" i="1"/>
  <c r="AN246" i="1" s="1"/>
  <c r="AH291" i="1"/>
  <c r="AH283" i="1"/>
  <c r="AH319" i="1" s="1"/>
  <c r="AH280" i="1"/>
  <c r="AH294" i="1" s="1"/>
  <c r="AH286" i="1"/>
  <c r="AH289" i="1" s="1"/>
  <c r="P264" i="1"/>
  <c r="P240" i="1"/>
  <c r="P246" i="1" s="1"/>
  <c r="DV311" i="1"/>
  <c r="DV267" i="1"/>
  <c r="DV274" i="1" s="1"/>
  <c r="DV277" i="1" s="1"/>
  <c r="DV271" i="1"/>
  <c r="DV320" i="1" s="1"/>
  <c r="DV75" i="1"/>
  <c r="Q311" i="1"/>
  <c r="Q281" i="1"/>
  <c r="Q296" i="1" s="1"/>
  <c r="Q277" i="1"/>
  <c r="Q271" i="1"/>
  <c r="Q320" i="1" s="1"/>
  <c r="Q267" i="1"/>
  <c r="Q274" i="1" s="1"/>
  <c r="Q75" i="1"/>
  <c r="CO264" i="1"/>
  <c r="CO240" i="1"/>
  <c r="CO246" i="1" s="1"/>
  <c r="FU311" i="1"/>
  <c r="FU267" i="1"/>
  <c r="FU274" i="1" s="1"/>
  <c r="FU277" i="1" s="1"/>
  <c r="FU271" i="1"/>
  <c r="FU320" i="1" s="1"/>
  <c r="FU75" i="1"/>
  <c r="BX294" i="1"/>
  <c r="EI286" i="1"/>
  <c r="EI289" i="1" s="1"/>
  <c r="EI283" i="1"/>
  <c r="EI319" i="1" s="1"/>
  <c r="EI280" i="1"/>
  <c r="EI294" i="1" s="1"/>
  <c r="EI291" i="1"/>
  <c r="BF311" i="1"/>
  <c r="BF281" i="1"/>
  <c r="BF296" i="1" s="1"/>
  <c r="BF271" i="1"/>
  <c r="BF320" i="1" s="1"/>
  <c r="BF267" i="1"/>
  <c r="BF274" i="1" s="1"/>
  <c r="BF277" i="1" s="1"/>
  <c r="BF75" i="1"/>
  <c r="Z264" i="1"/>
  <c r="Z240" i="1"/>
  <c r="Z246" i="1" s="1"/>
  <c r="C201" i="1"/>
  <c r="EM311" i="1"/>
  <c r="EM271" i="1"/>
  <c r="EM320" i="1" s="1"/>
  <c r="EM277" i="1"/>
  <c r="EM267" i="1"/>
  <c r="EM274" i="1" s="1"/>
  <c r="EM281" i="1"/>
  <c r="EM296" i="1" s="1"/>
  <c r="EM75" i="1"/>
  <c r="BA311" i="1"/>
  <c r="BA277" i="1"/>
  <c r="BA271" i="1"/>
  <c r="BA320" i="1" s="1"/>
  <c r="BA267" i="1"/>
  <c r="BA274" i="1" s="1"/>
  <c r="BA281" i="1" s="1"/>
  <c r="BA296" i="1" s="1"/>
  <c r="BA75" i="1"/>
  <c r="CN311" i="1"/>
  <c r="CN267" i="1"/>
  <c r="CN274" i="1" s="1"/>
  <c r="CN277" i="1" s="1"/>
  <c r="CN281" i="1"/>
  <c r="CN296" i="1" s="1"/>
  <c r="CN271" i="1"/>
  <c r="CN320" i="1" s="1"/>
  <c r="CN75" i="1"/>
  <c r="EO286" i="1"/>
  <c r="EO289" i="1" s="1"/>
  <c r="EO283" i="1"/>
  <c r="EO319" i="1" s="1"/>
  <c r="EO280" i="1"/>
  <c r="EO294" i="1" s="1"/>
  <c r="EO291" i="1"/>
  <c r="CU283" i="1"/>
  <c r="CU319" i="1" s="1"/>
  <c r="CU280" i="1"/>
  <c r="CU294" i="1" s="1"/>
  <c r="CU286" i="1"/>
  <c r="CU289" i="1" s="1"/>
  <c r="CU291" i="1" s="1"/>
  <c r="U264" i="1"/>
  <c r="U240" i="1"/>
  <c r="U246" i="1" s="1"/>
  <c r="AS225" i="1"/>
  <c r="AS229" i="1" s="1"/>
  <c r="AS234" i="1" s="1"/>
  <c r="AS235" i="1" s="1"/>
  <c r="DA286" i="1"/>
  <c r="DA289" i="1" s="1"/>
  <c r="DA291" i="1"/>
  <c r="DA283" i="1"/>
  <c r="DA319" i="1" s="1"/>
  <c r="DA280" i="1"/>
  <c r="EQ264" i="1"/>
  <c r="EQ240" i="1"/>
  <c r="EQ246" i="1" s="1"/>
  <c r="AL311" i="1"/>
  <c r="AL267" i="1"/>
  <c r="AL274" i="1" s="1"/>
  <c r="AL281" i="1" s="1"/>
  <c r="AL296" i="1" s="1"/>
  <c r="AL271" i="1"/>
  <c r="AL320" i="1" s="1"/>
  <c r="AL75" i="1"/>
  <c r="DJ311" i="1"/>
  <c r="DJ271" i="1"/>
  <c r="DJ320" i="1" s="1"/>
  <c r="DJ267" i="1"/>
  <c r="DJ274" i="1" s="1"/>
  <c r="DJ281" i="1"/>
  <c r="DJ296" i="1" s="1"/>
  <c r="DJ277" i="1"/>
  <c r="DJ75" i="1"/>
  <c r="K311" i="1"/>
  <c r="K281" i="1"/>
  <c r="K296" i="1" s="1"/>
  <c r="K267" i="1"/>
  <c r="K274" i="1" s="1"/>
  <c r="K277" i="1"/>
  <c r="K271" i="1"/>
  <c r="K320" i="1" s="1"/>
  <c r="K75" i="1"/>
  <c r="EE311" i="1"/>
  <c r="EE271" i="1"/>
  <c r="EE320" i="1" s="1"/>
  <c r="EE277" i="1"/>
  <c r="EE267" i="1"/>
  <c r="EE274" i="1" s="1"/>
  <c r="EE281" i="1" s="1"/>
  <c r="EE296" i="1" s="1"/>
  <c r="EE75" i="1"/>
  <c r="ER286" i="1"/>
  <c r="ER289" i="1" s="1"/>
  <c r="ER291" i="1" s="1"/>
  <c r="ER280" i="1"/>
  <c r="ER294" i="1" s="1"/>
  <c r="ER283" i="1"/>
  <c r="ER319" i="1" s="1"/>
  <c r="D311" i="1"/>
  <c r="D267" i="1"/>
  <c r="D274" i="1" s="1"/>
  <c r="D281" i="1" s="1"/>
  <c r="D296" i="1" s="1"/>
  <c r="D271" i="1"/>
  <c r="D320" i="1" s="1"/>
  <c r="D75" i="1"/>
  <c r="AX311" i="1"/>
  <c r="AX281" i="1"/>
  <c r="AX296" i="1" s="1"/>
  <c r="AX267" i="1"/>
  <c r="AX274" i="1" s="1"/>
  <c r="AX277" i="1" s="1"/>
  <c r="AX271" i="1"/>
  <c r="AX320" i="1" s="1"/>
  <c r="AX75" i="1"/>
  <c r="DD283" i="1"/>
  <c r="DD319" i="1" s="1"/>
  <c r="DD280" i="1"/>
  <c r="DD286" i="1"/>
  <c r="DD289" i="1" s="1"/>
  <c r="DD291" i="1" s="1"/>
  <c r="AP311" i="1"/>
  <c r="AP281" i="1"/>
  <c r="AP296" i="1" s="1"/>
  <c r="AP267" i="1"/>
  <c r="AP274" i="1" s="1"/>
  <c r="AP271" i="1"/>
  <c r="AP320" i="1" s="1"/>
  <c r="AP277" i="1"/>
  <c r="AP75" i="1"/>
  <c r="EW277" i="1"/>
  <c r="EH264" i="1"/>
  <c r="EH240" i="1"/>
  <c r="EH246" i="1" s="1"/>
  <c r="DF311" i="1"/>
  <c r="DF271" i="1"/>
  <c r="DF320" i="1" s="1"/>
  <c r="DF267" i="1"/>
  <c r="DF274" i="1" s="1"/>
  <c r="DF281" i="1" s="1"/>
  <c r="DF296" i="1" s="1"/>
  <c r="DF75" i="1"/>
  <c r="X311" i="1"/>
  <c r="X281" i="1"/>
  <c r="X296" i="1" s="1"/>
  <c r="X267" i="1"/>
  <c r="X274" i="1" s="1"/>
  <c r="X277" i="1" s="1"/>
  <c r="X271" i="1"/>
  <c r="X320" i="1" s="1"/>
  <c r="X75" i="1"/>
  <c r="R271" i="1"/>
  <c r="R320" i="1" s="1"/>
  <c r="R277" i="1"/>
  <c r="R281" i="1"/>
  <c r="R296" i="1" s="1"/>
  <c r="R267" i="1"/>
  <c r="R274" i="1" s="1"/>
  <c r="R311" i="1"/>
  <c r="R75" i="1"/>
  <c r="BC311" i="1"/>
  <c r="BC271" i="1"/>
  <c r="BC320" i="1" s="1"/>
  <c r="BC267" i="1"/>
  <c r="BC274" i="1" s="1"/>
  <c r="BC281" i="1" s="1"/>
  <c r="BC296" i="1" s="1"/>
  <c r="BC277" i="1"/>
  <c r="BC75" i="1"/>
  <c r="DU264" i="1"/>
  <c r="DU240" i="1"/>
  <c r="DU246" i="1" s="1"/>
  <c r="BL311" i="1"/>
  <c r="BL271" i="1"/>
  <c r="BL320" i="1" s="1"/>
  <c r="BL267" i="1"/>
  <c r="BL274" i="1" s="1"/>
  <c r="BL277" i="1" s="1"/>
  <c r="BL281" i="1"/>
  <c r="BL296" i="1" s="1"/>
  <c r="BL75" i="1"/>
  <c r="DM235" i="1"/>
  <c r="BN277" i="1"/>
  <c r="ES264" i="1"/>
  <c r="ES240" i="1"/>
  <c r="ES246" i="1" s="1"/>
  <c r="DZ264" i="1"/>
  <c r="DZ240" i="1"/>
  <c r="DZ246" i="1" s="1"/>
  <c r="EN311" i="1"/>
  <c r="EN271" i="1"/>
  <c r="EN320" i="1" s="1"/>
  <c r="EN267" i="1"/>
  <c r="EN274" i="1" s="1"/>
  <c r="EN281" i="1" s="1"/>
  <c r="EN296" i="1" s="1"/>
  <c r="EN75" i="1"/>
  <c r="EG311" i="1"/>
  <c r="EG281" i="1"/>
  <c r="EG296" i="1" s="1"/>
  <c r="EG271" i="1"/>
  <c r="EG320" i="1" s="1"/>
  <c r="EG267" i="1"/>
  <c r="EG274" i="1" s="1"/>
  <c r="EG277" i="1" s="1"/>
  <c r="EG75" i="1"/>
  <c r="FB264" i="1"/>
  <c r="FB240" i="1"/>
  <c r="FB246" i="1" s="1"/>
  <c r="CG225" i="1"/>
  <c r="CG229" i="1" s="1"/>
  <c r="CG234" i="1" s="1"/>
  <c r="CG235" i="1" s="1"/>
  <c r="EJ291" i="1"/>
  <c r="EJ280" i="1"/>
  <c r="EJ294" i="1" s="1"/>
  <c r="EJ283" i="1"/>
  <c r="EJ319" i="1" s="1"/>
  <c r="EJ286" i="1"/>
  <c r="EJ289" i="1" s="1"/>
  <c r="BQ264" i="1"/>
  <c r="BQ240" i="1"/>
  <c r="BQ246" i="1" s="1"/>
  <c r="BI264" i="1"/>
  <c r="BI240" i="1"/>
  <c r="BI246" i="1" s="1"/>
  <c r="E311" i="1"/>
  <c r="E281" i="1"/>
  <c r="E296" i="1" s="1"/>
  <c r="E271" i="1"/>
  <c r="E320" i="1" s="1"/>
  <c r="E277" i="1"/>
  <c r="E267" i="1"/>
  <c r="E274" i="1" s="1"/>
  <c r="E75" i="1"/>
  <c r="BZ311" i="1"/>
  <c r="BZ281" i="1"/>
  <c r="BZ296" i="1" s="1"/>
  <c r="BZ271" i="1"/>
  <c r="BZ320" i="1" s="1"/>
  <c r="BZ277" i="1"/>
  <c r="BZ267" i="1"/>
  <c r="BZ274" i="1" s="1"/>
  <c r="BZ75" i="1"/>
  <c r="FG286" i="1"/>
  <c r="FG289" i="1" s="1"/>
  <c r="FG291" i="1" s="1"/>
  <c r="W311" i="1"/>
  <c r="W281" i="1"/>
  <c r="W296" i="1" s="1"/>
  <c r="W271" i="1"/>
  <c r="W320" i="1" s="1"/>
  <c r="W272" i="1"/>
  <c r="W277" i="1"/>
  <c r="W267" i="1"/>
  <c r="W274" i="1" s="1"/>
  <c r="W75" i="1"/>
  <c r="FE311" i="1"/>
  <c r="FE281" i="1"/>
  <c r="FE296" i="1" s="1"/>
  <c r="FE267" i="1"/>
  <c r="FE274" i="1" s="1"/>
  <c r="FE277" i="1"/>
  <c r="FE271" i="1"/>
  <c r="FE320" i="1" s="1"/>
  <c r="FE75" i="1"/>
  <c r="FL311" i="1"/>
  <c r="FL277" i="1"/>
  <c r="FL267" i="1"/>
  <c r="FL274" i="1" s="1"/>
  <c r="FL281" i="1" s="1"/>
  <c r="FL296" i="1" s="1"/>
  <c r="FL271" i="1"/>
  <c r="FL320" i="1" s="1"/>
  <c r="FL75" i="1"/>
  <c r="CP311" i="1"/>
  <c r="CP281" i="1"/>
  <c r="CP296" i="1" s="1"/>
  <c r="CP267" i="1"/>
  <c r="CP274" i="1" s="1"/>
  <c r="CP277" i="1"/>
  <c r="CP271" i="1"/>
  <c r="CP320" i="1" s="1"/>
  <c r="CP75" i="1"/>
  <c r="CZ311" i="1"/>
  <c r="CZ267" i="1"/>
  <c r="CZ274" i="1" s="1"/>
  <c r="CZ281" i="1" s="1"/>
  <c r="CZ296" i="1" s="1"/>
  <c r="CZ271" i="1"/>
  <c r="CZ320" i="1" s="1"/>
  <c r="CZ75" i="1"/>
  <c r="CJ280" i="1" l="1"/>
  <c r="CJ283" i="1"/>
  <c r="CJ319" i="1" s="1"/>
  <c r="CJ286" i="1"/>
  <c r="CJ289" i="1" s="1"/>
  <c r="CJ291" i="1"/>
  <c r="DS283" i="1"/>
  <c r="DS319" i="1" s="1"/>
  <c r="DS286" i="1"/>
  <c r="DS289" i="1" s="1"/>
  <c r="DS291" i="1" s="1"/>
  <c r="DS280" i="1"/>
  <c r="EG286" i="1"/>
  <c r="EG289" i="1" s="1"/>
  <c r="EG291" i="1" s="1"/>
  <c r="EG283" i="1"/>
  <c r="EG319" i="1" s="1"/>
  <c r="EG280" i="1"/>
  <c r="EG294" i="1" s="1"/>
  <c r="BL291" i="1"/>
  <c r="BL283" i="1"/>
  <c r="BL319" i="1" s="1"/>
  <c r="BL280" i="1"/>
  <c r="BL286" i="1"/>
  <c r="BL289" i="1" s="1"/>
  <c r="BB280" i="1"/>
  <c r="BB286" i="1"/>
  <c r="BB289" i="1" s="1"/>
  <c r="BB291" i="1" s="1"/>
  <c r="CN291" i="1"/>
  <c r="CN280" i="1"/>
  <c r="CN294" i="1" s="1"/>
  <c r="CN286" i="1"/>
  <c r="CN289" i="1" s="1"/>
  <c r="CN283" i="1"/>
  <c r="CN319" i="1" s="1"/>
  <c r="DV280" i="1"/>
  <c r="DR280" i="1"/>
  <c r="DR283" i="1"/>
  <c r="DR319" i="1" s="1"/>
  <c r="X283" i="1"/>
  <c r="X319" i="1" s="1"/>
  <c r="X286" i="1"/>
  <c r="X289" i="1" s="1"/>
  <c r="X291" i="1" s="1"/>
  <c r="X280" i="1"/>
  <c r="X294" i="1" s="1"/>
  <c r="BF280" i="1"/>
  <c r="BF294" i="1" s="1"/>
  <c r="BF283" i="1"/>
  <c r="BF319" i="1" s="1"/>
  <c r="BF286" i="1"/>
  <c r="BF289" i="1" s="1"/>
  <c r="BF291" i="1"/>
  <c r="BG280" i="1"/>
  <c r="CH280" i="1"/>
  <c r="CH294" i="1" s="1"/>
  <c r="CH283" i="1"/>
  <c r="CH319" i="1" s="1"/>
  <c r="CH286" i="1"/>
  <c r="CH289" i="1" s="1"/>
  <c r="CH291" i="1" s="1"/>
  <c r="CG264" i="1"/>
  <c r="CG240" i="1"/>
  <c r="CG246" i="1" s="1"/>
  <c r="AS264" i="1"/>
  <c r="AS240" i="1"/>
  <c r="AS246" i="1" s="1"/>
  <c r="EK283" i="1"/>
  <c r="EK319" i="1" s="1"/>
  <c r="EK291" i="1"/>
  <c r="EK286" i="1"/>
  <c r="EK289" i="1" s="1"/>
  <c r="EK280" i="1"/>
  <c r="EK294" i="1" s="1"/>
  <c r="CX280" i="1"/>
  <c r="AT280" i="1"/>
  <c r="AT294" i="1" s="1"/>
  <c r="AT283" i="1"/>
  <c r="AT319" i="1" s="1"/>
  <c r="AT286" i="1"/>
  <c r="AT289" i="1" s="1"/>
  <c r="AT291" i="1" s="1"/>
  <c r="AX283" i="1"/>
  <c r="AX319" i="1" s="1"/>
  <c r="AX280" i="1"/>
  <c r="AX286" i="1"/>
  <c r="AX289" i="1" s="1"/>
  <c r="AX291" i="1" s="1"/>
  <c r="FU286" i="1"/>
  <c r="FU289" i="1" s="1"/>
  <c r="FU291" i="1" s="1"/>
  <c r="FU280" i="1"/>
  <c r="FU294" i="1" s="1"/>
  <c r="FU283" i="1"/>
  <c r="FU319" i="1" s="1"/>
  <c r="BC280" i="1"/>
  <c r="BC283" i="1"/>
  <c r="BC319" i="1" s="1"/>
  <c r="BC286" i="1"/>
  <c r="BC289" i="1" s="1"/>
  <c r="BC291" i="1" s="1"/>
  <c r="F280" i="1"/>
  <c r="F286" i="1"/>
  <c r="F289" i="1" s="1"/>
  <c r="F291" i="1" s="1"/>
  <c r="F283" i="1"/>
  <c r="F319" i="1" s="1"/>
  <c r="J286" i="1"/>
  <c r="J289" i="1" s="1"/>
  <c r="J291" i="1" s="1"/>
  <c r="J283" i="1"/>
  <c r="J319" i="1" s="1"/>
  <c r="J280" i="1"/>
  <c r="J294" i="1" s="1"/>
  <c r="M283" i="1"/>
  <c r="M319" i="1" s="1"/>
  <c r="M291" i="1"/>
  <c r="M286" i="1"/>
  <c r="M289" i="1" s="1"/>
  <c r="M280" i="1"/>
  <c r="M294" i="1" s="1"/>
  <c r="ET280" i="1"/>
  <c r="ET283" i="1"/>
  <c r="ET319" i="1" s="1"/>
  <c r="ET286" i="1"/>
  <c r="ET289" i="1" s="1"/>
  <c r="ET291" i="1" s="1"/>
  <c r="EP294" i="1"/>
  <c r="R291" i="1"/>
  <c r="R283" i="1"/>
  <c r="R319" i="1" s="1"/>
  <c r="R286" i="1"/>
  <c r="R289" i="1" s="1"/>
  <c r="R280" i="1"/>
  <c r="FU281" i="1"/>
  <c r="FU296" i="1" s="1"/>
  <c r="AY294" i="1"/>
  <c r="H311" i="1"/>
  <c r="H277" i="1"/>
  <c r="H281" i="1"/>
  <c r="H296" i="1" s="1"/>
  <c r="H271" i="1"/>
  <c r="H320" i="1" s="1"/>
  <c r="H267" i="1"/>
  <c r="H274" i="1" s="1"/>
  <c r="H75" i="1"/>
  <c r="EP283" i="1"/>
  <c r="EP319" i="1" s="1"/>
  <c r="FE286" i="1"/>
  <c r="FE289" i="1" s="1"/>
  <c r="FE280" i="1"/>
  <c r="FE294" i="1" s="1"/>
  <c r="FE291" i="1"/>
  <c r="FE283" i="1"/>
  <c r="FE319" i="1" s="1"/>
  <c r="CP280" i="1"/>
  <c r="CP291" i="1"/>
  <c r="CP286" i="1"/>
  <c r="CP289" i="1" s="1"/>
  <c r="CP283" i="1"/>
  <c r="CP319" i="1" s="1"/>
  <c r="FL280" i="1"/>
  <c r="FL286" i="1"/>
  <c r="FL289" i="1" s="1"/>
  <c r="FL291" i="1" s="1"/>
  <c r="FL283" i="1"/>
  <c r="FL319" i="1" s="1"/>
  <c r="E283" i="1"/>
  <c r="E319" i="1" s="1"/>
  <c r="E286" i="1"/>
  <c r="E289" i="1" s="1"/>
  <c r="E291" i="1" s="1"/>
  <c r="E280" i="1"/>
  <c r="DM264" i="1"/>
  <c r="DM240" i="1"/>
  <c r="DM246" i="1" s="1"/>
  <c r="DU311" i="1"/>
  <c r="DU277" i="1"/>
  <c r="DU267" i="1"/>
  <c r="DU274" i="1" s="1"/>
  <c r="DU271" i="1"/>
  <c r="DU320" i="1" s="1"/>
  <c r="DU281" i="1"/>
  <c r="DU296" i="1" s="1"/>
  <c r="DU75" i="1"/>
  <c r="EE280" i="1"/>
  <c r="EE283" i="1"/>
  <c r="EE319" i="1" s="1"/>
  <c r="EE286" i="1"/>
  <c r="EE289" i="1" s="1"/>
  <c r="EE291" i="1" s="1"/>
  <c r="DA294" i="1"/>
  <c r="BA291" i="1"/>
  <c r="BA283" i="1"/>
  <c r="BA319" i="1" s="1"/>
  <c r="BA286" i="1"/>
  <c r="BA289" i="1" s="1"/>
  <c r="BA280" i="1"/>
  <c r="N280" i="1"/>
  <c r="N294" i="1" s="1"/>
  <c r="N297" i="1" s="1"/>
  <c r="N283" i="1"/>
  <c r="N319" i="1" s="1"/>
  <c r="N291" i="1"/>
  <c r="N286" i="1"/>
  <c r="N289" i="1" s="1"/>
  <c r="CI291" i="1"/>
  <c r="CI283" i="1"/>
  <c r="CI319" i="1" s="1"/>
  <c r="CI286" i="1"/>
  <c r="CI289" i="1" s="1"/>
  <c r="CI280" i="1"/>
  <c r="CW311" i="1"/>
  <c r="CW281" i="1"/>
  <c r="CW296" i="1" s="1"/>
  <c r="CW277" i="1"/>
  <c r="CW271" i="1"/>
  <c r="CW320" i="1" s="1"/>
  <c r="CW267" i="1"/>
  <c r="CW274" i="1" s="1"/>
  <c r="CW75" i="1"/>
  <c r="EF277" i="1"/>
  <c r="AA311" i="1"/>
  <c r="AA281" i="1"/>
  <c r="AA296" i="1" s="1"/>
  <c r="AA271" i="1"/>
  <c r="AA320" i="1" s="1"/>
  <c r="AA277" i="1"/>
  <c r="AA267" i="1"/>
  <c r="AA274" i="1" s="1"/>
  <c r="AA75" i="1"/>
  <c r="FA311" i="1"/>
  <c r="FA281" i="1"/>
  <c r="FA296" i="1" s="1"/>
  <c r="FA267" i="1"/>
  <c r="FA274" i="1" s="1"/>
  <c r="FA277" i="1"/>
  <c r="FA271" i="1"/>
  <c r="FA320" i="1" s="1"/>
  <c r="FA75" i="1"/>
  <c r="V311" i="1"/>
  <c r="V277" i="1"/>
  <c r="V267" i="1"/>
  <c r="V274" i="1" s="1"/>
  <c r="V281" i="1"/>
  <c r="V296" i="1" s="1"/>
  <c r="V271" i="1"/>
  <c r="V320" i="1" s="1"/>
  <c r="V75" i="1"/>
  <c r="FQ283" i="1"/>
  <c r="FQ319" i="1" s="1"/>
  <c r="FQ280" i="1"/>
  <c r="FQ294" i="1" s="1"/>
  <c r="FQ286" i="1"/>
  <c r="FQ289" i="1" s="1"/>
  <c r="FQ291" i="1"/>
  <c r="DB294" i="1"/>
  <c r="AV283" i="1"/>
  <c r="AV319" i="1" s="1"/>
  <c r="AK311" i="1"/>
  <c r="AK271" i="1"/>
  <c r="AK320" i="1" s="1"/>
  <c r="AK267" i="1"/>
  <c r="AK274" i="1" s="1"/>
  <c r="AK281" i="1" s="1"/>
  <c r="AK296" i="1" s="1"/>
  <c r="AK75" i="1"/>
  <c r="EN277" i="1"/>
  <c r="C203" i="1"/>
  <c r="C208" i="1" s="1"/>
  <c r="C213" i="1" s="1"/>
  <c r="FZ201" i="1"/>
  <c r="DV281" i="1"/>
  <c r="DV296" i="1" s="1"/>
  <c r="BJ311" i="1"/>
  <c r="BJ277" i="1"/>
  <c r="BJ271" i="1"/>
  <c r="BJ320" i="1" s="1"/>
  <c r="BJ267" i="1"/>
  <c r="BJ274" i="1" s="1"/>
  <c r="BJ281" i="1" s="1"/>
  <c r="BJ296" i="1" s="1"/>
  <c r="BJ75" i="1"/>
  <c r="CX281" i="1"/>
  <c r="CX296" i="1" s="1"/>
  <c r="EY277" i="1"/>
  <c r="BR294" i="1"/>
  <c r="DL277" i="1"/>
  <c r="CD280" i="1"/>
  <c r="CD286" i="1"/>
  <c r="CD289" i="1" s="1"/>
  <c r="CD291" i="1" s="1"/>
  <c r="CD283" i="1"/>
  <c r="CD319" i="1" s="1"/>
  <c r="AG286" i="1"/>
  <c r="AG289" i="1" s="1"/>
  <c r="AG291" i="1"/>
  <c r="AG283" i="1"/>
  <c r="AG319" i="1" s="1"/>
  <c r="AG280" i="1"/>
  <c r="AG294" i="1" s="1"/>
  <c r="CM311" i="1"/>
  <c r="CM271" i="1"/>
  <c r="CM320" i="1" s="1"/>
  <c r="CM267" i="1"/>
  <c r="CM274" i="1" s="1"/>
  <c r="CM281" i="1"/>
  <c r="CM296" i="1" s="1"/>
  <c r="CM277" i="1"/>
  <c r="CM75" i="1"/>
  <c r="AV286" i="1"/>
  <c r="AV289" i="1" s="1"/>
  <c r="AV291" i="1" s="1"/>
  <c r="CB311" i="1"/>
  <c r="CB281" i="1"/>
  <c r="CB296" i="1" s="1"/>
  <c r="CB267" i="1"/>
  <c r="CB274" i="1" s="1"/>
  <c r="CB277" i="1" s="1"/>
  <c r="CB271" i="1"/>
  <c r="CB320" i="1" s="1"/>
  <c r="CB75" i="1"/>
  <c r="AI283" i="1"/>
  <c r="AI319" i="1" s="1"/>
  <c r="AI286" i="1"/>
  <c r="AI289" i="1" s="1"/>
  <c r="AI291" i="1" s="1"/>
  <c r="AI280" i="1"/>
  <c r="BP311" i="1"/>
  <c r="BP267" i="1"/>
  <c r="BP274" i="1" s="1"/>
  <c r="BP281" i="1" s="1"/>
  <c r="BP296" i="1" s="1"/>
  <c r="BP271" i="1"/>
  <c r="BP320" i="1" s="1"/>
  <c r="BP277" i="1"/>
  <c r="BP75" i="1"/>
  <c r="AB311" i="1"/>
  <c r="AB267" i="1"/>
  <c r="AB274" i="1" s="1"/>
  <c r="AB277" i="1"/>
  <c r="AB271" i="1"/>
  <c r="AB320" i="1" s="1"/>
  <c r="AB281" i="1"/>
  <c r="AB296" i="1" s="1"/>
  <c r="AB75" i="1"/>
  <c r="DD294" i="1"/>
  <c r="AL277" i="1"/>
  <c r="BD286" i="1"/>
  <c r="BD289" i="1" s="1"/>
  <c r="BD291" i="1" s="1"/>
  <c r="BD283" i="1"/>
  <c r="BD319" i="1" s="1"/>
  <c r="BD280" i="1"/>
  <c r="BW286" i="1"/>
  <c r="BW289" i="1" s="1"/>
  <c r="BW291" i="1" s="1"/>
  <c r="BW283" i="1"/>
  <c r="BW319" i="1" s="1"/>
  <c r="BW280" i="1"/>
  <c r="BW294" i="1" s="1"/>
  <c r="CL311" i="1"/>
  <c r="CL277" i="1"/>
  <c r="CL271" i="1"/>
  <c r="CL320" i="1" s="1"/>
  <c r="CL267" i="1"/>
  <c r="CL274" i="1" s="1"/>
  <c r="CL281" i="1" s="1"/>
  <c r="CL296" i="1" s="1"/>
  <c r="CL75" i="1"/>
  <c r="AR311" i="1"/>
  <c r="AR267" i="1"/>
  <c r="AR274" i="1" s="1"/>
  <c r="AR281" i="1" s="1"/>
  <c r="AR296" i="1" s="1"/>
  <c r="AR277" i="1"/>
  <c r="AR271" i="1"/>
  <c r="AR320" i="1" s="1"/>
  <c r="AR75" i="1"/>
  <c r="AE283" i="1"/>
  <c r="AE319" i="1" s="1"/>
  <c r="P277" i="1"/>
  <c r="P281" i="1"/>
  <c r="P296" i="1" s="1"/>
  <c r="P311" i="1"/>
  <c r="P271" i="1"/>
  <c r="P320" i="1" s="1"/>
  <c r="P267" i="1"/>
  <c r="P274" i="1" s="1"/>
  <c r="P75" i="1"/>
  <c r="BB281" i="1"/>
  <c r="BB296" i="1" s="1"/>
  <c r="BK311" i="1"/>
  <c r="BK271" i="1"/>
  <c r="BK320" i="1" s="1"/>
  <c r="BK267" i="1"/>
  <c r="BK274" i="1" s="1"/>
  <c r="BK281" i="1" s="1"/>
  <c r="BK296" i="1" s="1"/>
  <c r="BK75" i="1"/>
  <c r="CV291" i="1"/>
  <c r="CV280" i="1"/>
  <c r="CV286" i="1"/>
  <c r="CV289" i="1" s="1"/>
  <c r="CV283" i="1"/>
  <c r="CV319" i="1" s="1"/>
  <c r="BG281" i="1"/>
  <c r="BG296" i="1" s="1"/>
  <c r="CZ277" i="1"/>
  <c r="BI311" i="1"/>
  <c r="BI267" i="1"/>
  <c r="BI274" i="1" s="1"/>
  <c r="BI281" i="1" s="1"/>
  <c r="BI296" i="1" s="1"/>
  <c r="BI271" i="1"/>
  <c r="BI320" i="1" s="1"/>
  <c r="BI75" i="1"/>
  <c r="DF277" i="1"/>
  <c r="AP291" i="1"/>
  <c r="AP283" i="1"/>
  <c r="AP319" i="1" s="1"/>
  <c r="AP280" i="1"/>
  <c r="AP286" i="1"/>
  <c r="AP289" i="1" s="1"/>
  <c r="FO294" i="1"/>
  <c r="AF294" i="1"/>
  <c r="DR281" i="1"/>
  <c r="DR296" i="1" s="1"/>
  <c r="BY294" i="1"/>
  <c r="Y294" i="1"/>
  <c r="CE277" i="1"/>
  <c r="O271" i="1"/>
  <c r="O320" i="1" s="1"/>
  <c r="O277" i="1"/>
  <c r="O267" i="1"/>
  <c r="O274" i="1" s="1"/>
  <c r="O311" i="1"/>
  <c r="O281" i="1"/>
  <c r="O296" i="1" s="1"/>
  <c r="O75" i="1"/>
  <c r="DO277" i="1"/>
  <c r="EL311" i="1"/>
  <c r="EL277" i="1"/>
  <c r="EL267" i="1"/>
  <c r="EL274" i="1" s="1"/>
  <c r="EL281" i="1" s="1"/>
  <c r="EL296" i="1" s="1"/>
  <c r="EL271" i="1"/>
  <c r="EL320" i="1" s="1"/>
  <c r="EL75" i="1"/>
  <c r="DK311" i="1"/>
  <c r="DK267" i="1"/>
  <c r="DK274" i="1" s="1"/>
  <c r="DK277" i="1" s="1"/>
  <c r="DK271" i="1"/>
  <c r="DK320" i="1" s="1"/>
  <c r="DK75" i="1"/>
  <c r="CR271" i="1"/>
  <c r="CR320" i="1" s="1"/>
  <c r="CR267" i="1"/>
  <c r="CR274" i="1" s="1"/>
  <c r="CR281" i="1" s="1"/>
  <c r="CR296" i="1" s="1"/>
  <c r="CR311" i="1"/>
  <c r="CR75" i="1"/>
  <c r="CT311" i="1"/>
  <c r="CT271" i="1"/>
  <c r="CT320" i="1" s="1"/>
  <c r="CT267" i="1"/>
  <c r="CT274" i="1" s="1"/>
  <c r="CT277" i="1" s="1"/>
  <c r="CT75" i="1"/>
  <c r="AE294" i="1"/>
  <c r="BZ280" i="1"/>
  <c r="BZ286" i="1"/>
  <c r="BZ289" i="1" s="1"/>
  <c r="BZ291" i="1" s="1"/>
  <c r="BZ283" i="1"/>
  <c r="BZ319" i="1" s="1"/>
  <c r="BM311" i="1"/>
  <c r="BM281" i="1"/>
  <c r="BM296" i="1" s="1"/>
  <c r="BM277" i="1"/>
  <c r="BM271" i="1"/>
  <c r="BM320" i="1" s="1"/>
  <c r="BM267" i="1"/>
  <c r="BM274" i="1" s="1"/>
  <c r="BM75" i="1"/>
  <c r="DN280" i="1"/>
  <c r="DN283" i="1"/>
  <c r="DN319" i="1" s="1"/>
  <c r="DN286" i="1"/>
  <c r="DN289" i="1" s="1"/>
  <c r="DN291" i="1" s="1"/>
  <c r="AE286" i="1"/>
  <c r="AE289" i="1" s="1"/>
  <c r="AE291" i="1" s="1"/>
  <c r="DJ280" i="1"/>
  <c r="DJ294" i="1" s="1"/>
  <c r="DJ286" i="1"/>
  <c r="DJ289" i="1" s="1"/>
  <c r="DJ291" i="1"/>
  <c r="DJ283" i="1"/>
  <c r="DJ319" i="1" s="1"/>
  <c r="CY280" i="1"/>
  <c r="CY294" i="1" s="1"/>
  <c r="CY286" i="1"/>
  <c r="CY289" i="1" s="1"/>
  <c r="CY283" i="1"/>
  <c r="CY319" i="1" s="1"/>
  <c r="CY291" i="1"/>
  <c r="AJ291" i="1"/>
  <c r="AJ286" i="1"/>
  <c r="AJ289" i="1" s="1"/>
  <c r="AJ283" i="1"/>
  <c r="AJ319" i="1" s="1"/>
  <c r="AJ280" i="1"/>
  <c r="AJ294" i="1" s="1"/>
  <c r="FH311" i="1"/>
  <c r="FH271" i="1"/>
  <c r="FH320" i="1" s="1"/>
  <c r="FH267" i="1"/>
  <c r="FH274" i="1" s="1"/>
  <c r="FH281" i="1"/>
  <c r="FH296" i="1" s="1"/>
  <c r="FH277" i="1"/>
  <c r="FH75" i="1"/>
  <c r="DZ311" i="1"/>
  <c r="DZ267" i="1"/>
  <c r="DZ274" i="1" s="1"/>
  <c r="DZ281" i="1" s="1"/>
  <c r="DZ296" i="1" s="1"/>
  <c r="DZ271" i="1"/>
  <c r="DZ320" i="1" s="1"/>
  <c r="DZ277" i="1"/>
  <c r="DZ75" i="1"/>
  <c r="EB291" i="1"/>
  <c r="EB280" i="1"/>
  <c r="EB286" i="1"/>
  <c r="EB289" i="1" s="1"/>
  <c r="EB283" i="1"/>
  <c r="EB319" i="1" s="1"/>
  <c r="FR294" i="1"/>
  <c r="EP286" i="1"/>
  <c r="EP289" i="1" s="1"/>
  <c r="EP291" i="1" s="1"/>
  <c r="FB311" i="1"/>
  <c r="FB267" i="1"/>
  <c r="FB274" i="1" s="1"/>
  <c r="FB281" i="1" s="1"/>
  <c r="FB296" i="1" s="1"/>
  <c r="FB271" i="1"/>
  <c r="FB320" i="1" s="1"/>
  <c r="FB75" i="1"/>
  <c r="ES311" i="1"/>
  <c r="ES271" i="1"/>
  <c r="ES320" i="1" s="1"/>
  <c r="ES267" i="1"/>
  <c r="ES274" i="1" s="1"/>
  <c r="ES277" i="1" s="1"/>
  <c r="ES75" i="1"/>
  <c r="D277" i="1"/>
  <c r="K286" i="1"/>
  <c r="K289" i="1" s="1"/>
  <c r="K291" i="1" s="1"/>
  <c r="K283" i="1"/>
  <c r="K319" i="1" s="1"/>
  <c r="K280" i="1"/>
  <c r="K294" i="1" s="1"/>
  <c r="U311" i="1"/>
  <c r="U281" i="1"/>
  <c r="U296" i="1" s="1"/>
  <c r="U267" i="1"/>
  <c r="U274" i="1" s="1"/>
  <c r="U271" i="1"/>
  <c r="U320" i="1" s="1"/>
  <c r="U277" i="1"/>
  <c r="U75" i="1"/>
  <c r="EM280" i="1"/>
  <c r="EM286" i="1"/>
  <c r="EM289" i="1" s="1"/>
  <c r="EM291" i="1" s="1"/>
  <c r="EM283" i="1"/>
  <c r="EM319" i="1" s="1"/>
  <c r="CO311" i="1"/>
  <c r="CO267" i="1"/>
  <c r="CO274" i="1" s="1"/>
  <c r="CO281" i="1" s="1"/>
  <c r="CO296" i="1" s="1"/>
  <c r="CO271" i="1"/>
  <c r="CO320" i="1" s="1"/>
  <c r="CO75" i="1"/>
  <c r="FP291" i="1"/>
  <c r="FP283" i="1"/>
  <c r="FP319" i="1" s="1"/>
  <c r="FP286" i="1"/>
  <c r="FP289" i="1" s="1"/>
  <c r="FP280" i="1"/>
  <c r="FP294" i="1" s="1"/>
  <c r="CA311" i="1"/>
  <c r="CA271" i="1"/>
  <c r="CA320" i="1" s="1"/>
  <c r="CA267" i="1"/>
  <c r="CA274" i="1" s="1"/>
  <c r="CA281" i="1" s="1"/>
  <c r="CA296" i="1" s="1"/>
  <c r="CA75" i="1"/>
  <c r="BS286" i="1"/>
  <c r="BS289" i="1" s="1"/>
  <c r="BS291" i="1" s="1"/>
  <c r="BS283" i="1"/>
  <c r="BS319" i="1" s="1"/>
  <c r="BS280" i="1"/>
  <c r="AD280" i="1"/>
  <c r="AD286" i="1"/>
  <c r="AD289" i="1" s="1"/>
  <c r="AD283" i="1"/>
  <c r="AD319" i="1" s="1"/>
  <c r="AD291" i="1"/>
  <c r="CQ280" i="1"/>
  <c r="CQ294" i="1" s="1"/>
  <c r="CQ286" i="1"/>
  <c r="CQ289" i="1" s="1"/>
  <c r="CQ291" i="1" s="1"/>
  <c r="CQ283" i="1"/>
  <c r="CQ319" i="1" s="1"/>
  <c r="L280" i="1"/>
  <c r="L286" i="1"/>
  <c r="L289" i="1" s="1"/>
  <c r="L291" i="1" s="1"/>
  <c r="L283" i="1"/>
  <c r="L319" i="1" s="1"/>
  <c r="BO280" i="1"/>
  <c r="BO286" i="1"/>
  <c r="BO289" i="1" s="1"/>
  <c r="BO291" i="1" s="1"/>
  <c r="BO283" i="1"/>
  <c r="BO319" i="1" s="1"/>
  <c r="EX283" i="1"/>
  <c r="EX319" i="1" s="1"/>
  <c r="EX280" i="1"/>
  <c r="EX286" i="1"/>
  <c r="EX289" i="1" s="1"/>
  <c r="EX291" i="1" s="1"/>
  <c r="FM311" i="1"/>
  <c r="FM281" i="1"/>
  <c r="FM296" i="1" s="1"/>
  <c r="FM271" i="1"/>
  <c r="FM320" i="1" s="1"/>
  <c r="FM267" i="1"/>
  <c r="FM274" i="1" s="1"/>
  <c r="FM277" i="1" s="1"/>
  <c r="FM75" i="1"/>
  <c r="DW294" i="1"/>
  <c r="FI294" i="1"/>
  <c r="W283" i="1"/>
  <c r="W319" i="1" s="1"/>
  <c r="W291" i="1"/>
  <c r="W286" i="1"/>
  <c r="W289" i="1" s="1"/>
  <c r="W280" i="1"/>
  <c r="W294" i="1" s="1"/>
  <c r="EH311" i="1"/>
  <c r="EH281" i="1"/>
  <c r="EH296" i="1" s="1"/>
  <c r="EH277" i="1"/>
  <c r="EH271" i="1"/>
  <c r="EH320" i="1" s="1"/>
  <c r="EH267" i="1"/>
  <c r="EH274" i="1" s="1"/>
  <c r="EH75" i="1"/>
  <c r="Q286" i="1"/>
  <c r="Q289" i="1" s="1"/>
  <c r="Q283" i="1"/>
  <c r="Q319" i="1" s="1"/>
  <c r="Q291" i="1"/>
  <c r="Q280" i="1"/>
  <c r="Q294" i="1" s="1"/>
  <c r="AN311" i="1"/>
  <c r="AN277" i="1"/>
  <c r="AN271" i="1"/>
  <c r="AN320" i="1" s="1"/>
  <c r="AN267" i="1"/>
  <c r="AN274" i="1" s="1"/>
  <c r="AN281" i="1" s="1"/>
  <c r="AN296" i="1" s="1"/>
  <c r="AN75" i="1"/>
  <c r="AC311" i="1"/>
  <c r="AC277" i="1"/>
  <c r="AC271" i="1"/>
  <c r="AC320" i="1" s="1"/>
  <c r="AC281" i="1"/>
  <c r="AC296" i="1" s="1"/>
  <c r="AC267" i="1"/>
  <c r="AC274" i="1" s="1"/>
  <c r="AC75" i="1"/>
  <c r="DI286" i="1"/>
  <c r="DI289" i="1" s="1"/>
  <c r="DI280" i="1"/>
  <c r="DI294" i="1" s="1"/>
  <c r="DI283" i="1"/>
  <c r="DI319" i="1" s="1"/>
  <c r="DI291" i="1"/>
  <c r="AV294" i="1"/>
  <c r="BV311" i="1"/>
  <c r="BV267" i="1"/>
  <c r="BV274" i="1" s="1"/>
  <c r="BV277" i="1" s="1"/>
  <c r="BV271" i="1"/>
  <c r="BV320" i="1" s="1"/>
  <c r="BV75" i="1"/>
  <c r="EW286" i="1"/>
  <c r="EW289" i="1" s="1"/>
  <c r="EW291" i="1" s="1"/>
  <c r="EW280" i="1"/>
  <c r="EW294" i="1" s="1"/>
  <c r="EW283" i="1"/>
  <c r="EW319" i="1" s="1"/>
  <c r="Z311" i="1"/>
  <c r="Z271" i="1"/>
  <c r="Z320" i="1" s="1"/>
  <c r="Z267" i="1"/>
  <c r="Z274" i="1" s="1"/>
  <c r="Z281" i="1" s="1"/>
  <c r="Z296" i="1" s="1"/>
  <c r="Z75" i="1"/>
  <c r="EV291" i="1"/>
  <c r="EV286" i="1"/>
  <c r="EV289" i="1" s="1"/>
  <c r="EV280" i="1"/>
  <c r="EV294" i="1" s="1"/>
  <c r="EV283" i="1"/>
  <c r="EV319" i="1" s="1"/>
  <c r="BE286" i="1"/>
  <c r="BE289" i="1" s="1"/>
  <c r="BE291" i="1" s="1"/>
  <c r="BE283" i="1"/>
  <c r="BE319" i="1" s="1"/>
  <c r="BE280" i="1"/>
  <c r="BE294" i="1" s="1"/>
  <c r="FK291" i="1"/>
  <c r="FK283" i="1"/>
  <c r="FK319" i="1" s="1"/>
  <c r="FK280" i="1"/>
  <c r="FK294" i="1" s="1"/>
  <c r="FK286" i="1"/>
  <c r="FK289" i="1" s="1"/>
  <c r="BH311" i="1"/>
  <c r="BH267" i="1"/>
  <c r="BH274" i="1" s="1"/>
  <c r="BH281" i="1" s="1"/>
  <c r="BH296" i="1" s="1"/>
  <c r="BH271" i="1"/>
  <c r="BH320" i="1" s="1"/>
  <c r="BH277" i="1"/>
  <c r="BH75" i="1"/>
  <c r="G291" i="1"/>
  <c r="G283" i="1"/>
  <c r="G319" i="1" s="1"/>
  <c r="G286" i="1"/>
  <c r="G289" i="1" s="1"/>
  <c r="G280" i="1"/>
  <c r="CK311" i="1"/>
  <c r="CK281" i="1"/>
  <c r="CK296" i="1" s="1"/>
  <c r="CK277" i="1"/>
  <c r="CK271" i="1"/>
  <c r="CK320" i="1" s="1"/>
  <c r="CK267" i="1"/>
  <c r="CK274" i="1" s="1"/>
  <c r="CK75" i="1"/>
  <c r="DQ286" i="1"/>
  <c r="DQ289" i="1" s="1"/>
  <c r="DQ280" i="1"/>
  <c r="DQ283" i="1"/>
  <c r="DQ319" i="1" s="1"/>
  <c r="DQ291" i="1"/>
  <c r="BQ311" i="1"/>
  <c r="BQ267" i="1"/>
  <c r="BQ274" i="1" s="1"/>
  <c r="BQ277" i="1" s="1"/>
  <c r="BQ271" i="1"/>
  <c r="BQ320" i="1" s="1"/>
  <c r="BQ75" i="1"/>
  <c r="BN286" i="1"/>
  <c r="BN289" i="1" s="1"/>
  <c r="BN283" i="1"/>
  <c r="BN319" i="1" s="1"/>
  <c r="BN291" i="1"/>
  <c r="BN280" i="1"/>
  <c r="EQ311" i="1"/>
  <c r="EQ267" i="1"/>
  <c r="EQ274" i="1" s="1"/>
  <c r="EQ281" i="1" s="1"/>
  <c r="EQ296" i="1" s="1"/>
  <c r="EQ271" i="1"/>
  <c r="EQ320" i="1" s="1"/>
  <c r="EQ75" i="1"/>
  <c r="FV294" i="1"/>
  <c r="S280" i="1"/>
  <c r="S286" i="1"/>
  <c r="S289" i="1" s="1"/>
  <c r="S291" i="1" s="1"/>
  <c r="S283" i="1"/>
  <c r="S319" i="1" s="1"/>
  <c r="FC264" i="1"/>
  <c r="FC240" i="1"/>
  <c r="FC246" i="1" s="1"/>
  <c r="ED311" i="1"/>
  <c r="ED277" i="1"/>
  <c r="ED267" i="1"/>
  <c r="ED274" i="1" s="1"/>
  <c r="ED281" i="1"/>
  <c r="ED296" i="1" s="1"/>
  <c r="ED271" i="1"/>
  <c r="ED320" i="1" s="1"/>
  <c r="ED75" i="1"/>
  <c r="FN294" i="1"/>
  <c r="FJ311" i="1"/>
  <c r="FJ267" i="1"/>
  <c r="FJ274" i="1" s="1"/>
  <c r="FJ281" i="1" s="1"/>
  <c r="FJ296" i="1" s="1"/>
  <c r="FJ271" i="1"/>
  <c r="FJ320" i="1" s="1"/>
  <c r="FJ75" i="1"/>
  <c r="DW286" i="1"/>
  <c r="DW289" i="1" s="1"/>
  <c r="DW291" i="1" s="1"/>
  <c r="FW311" i="1"/>
  <c r="FW267" i="1"/>
  <c r="FW274" i="1" s="1"/>
  <c r="FW277" i="1" s="1"/>
  <c r="FW271" i="1"/>
  <c r="FW320" i="1" s="1"/>
  <c r="FW75" i="1"/>
  <c r="FT294" i="1"/>
  <c r="DT311" i="1"/>
  <c r="DT267" i="1"/>
  <c r="DT274" i="1" s="1"/>
  <c r="DT281" i="1" s="1"/>
  <c r="DT296" i="1" s="1"/>
  <c r="DT277" i="1"/>
  <c r="DT271" i="1"/>
  <c r="DT320" i="1" s="1"/>
  <c r="DT75" i="1"/>
  <c r="BQ280" i="1" l="1"/>
  <c r="BQ286" i="1"/>
  <c r="BQ289" i="1" s="1"/>
  <c r="BQ291" i="1" s="1"/>
  <c r="CT280" i="1"/>
  <c r="BV280" i="1"/>
  <c r="DK283" i="1"/>
  <c r="DK319" i="1" s="1"/>
  <c r="DK280" i="1"/>
  <c r="FW286" i="1"/>
  <c r="FW289" i="1" s="1"/>
  <c r="FW291" i="1" s="1"/>
  <c r="FW283" i="1"/>
  <c r="FW319" i="1" s="1"/>
  <c r="FW280" i="1"/>
  <c r="FW294" i="1" s="1"/>
  <c r="CB291" i="1"/>
  <c r="CB280" i="1"/>
  <c r="CB294" i="1" s="1"/>
  <c r="CB283" i="1"/>
  <c r="CB319" i="1" s="1"/>
  <c r="CB286" i="1"/>
  <c r="CB289" i="1" s="1"/>
  <c r="FM286" i="1"/>
  <c r="FM289" i="1" s="1"/>
  <c r="FM291" i="1" s="1"/>
  <c r="FM280" i="1"/>
  <c r="FM283" i="1"/>
  <c r="FM319" i="1" s="1"/>
  <c r="ES280" i="1"/>
  <c r="ED280" i="1"/>
  <c r="ED294" i="1" s="1"/>
  <c r="ED286" i="1"/>
  <c r="ED289" i="1" s="1"/>
  <c r="ED291" i="1" s="1"/>
  <c r="ED283" i="1"/>
  <c r="ED319" i="1" s="1"/>
  <c r="BH291" i="1"/>
  <c r="BH283" i="1"/>
  <c r="BH319" i="1" s="1"/>
  <c r="BH286" i="1"/>
  <c r="BH289" i="1" s="1"/>
  <c r="BH280" i="1"/>
  <c r="BH294" i="1" s="1"/>
  <c r="AN280" i="1"/>
  <c r="AN294" i="1" s="1"/>
  <c r="AN286" i="1"/>
  <c r="AN289" i="1" s="1"/>
  <c r="AN283" i="1"/>
  <c r="AN319" i="1" s="1"/>
  <c r="AN291" i="1"/>
  <c r="FH291" i="1"/>
  <c r="FH283" i="1"/>
  <c r="FH319" i="1" s="1"/>
  <c r="FH286" i="1"/>
  <c r="FH289" i="1" s="1"/>
  <c r="FH280" i="1"/>
  <c r="FH294" i="1" s="1"/>
  <c r="DT280" i="1"/>
  <c r="DT286" i="1"/>
  <c r="DT289" i="1" s="1"/>
  <c r="DT291" i="1" s="1"/>
  <c r="DT283" i="1"/>
  <c r="DT319" i="1" s="1"/>
  <c r="FB277" i="1"/>
  <c r="BM286" i="1"/>
  <c r="BM289" i="1" s="1"/>
  <c r="BM291" i="1" s="1"/>
  <c r="BM283" i="1"/>
  <c r="BM319" i="1" s="1"/>
  <c r="BM280" i="1"/>
  <c r="DK281" i="1"/>
  <c r="DK296" i="1" s="1"/>
  <c r="AL280" i="1"/>
  <c r="AL286" i="1"/>
  <c r="AL289" i="1" s="1"/>
  <c r="AL291" i="1"/>
  <c r="AL283" i="1"/>
  <c r="AL319" i="1" s="1"/>
  <c r="FW281" i="1"/>
  <c r="FW296" i="1" s="1"/>
  <c r="D283" i="1"/>
  <c r="D319" i="1" s="1"/>
  <c r="D280" i="1"/>
  <c r="D286" i="1"/>
  <c r="D289" i="1" s="1"/>
  <c r="D291" i="1" s="1"/>
  <c r="EL280" i="1"/>
  <c r="EL286" i="1"/>
  <c r="EL289" i="1" s="1"/>
  <c r="EL291" i="1" s="1"/>
  <c r="EL283" i="1"/>
  <c r="EL319" i="1" s="1"/>
  <c r="O280" i="1"/>
  <c r="O286" i="1"/>
  <c r="O289" i="1" s="1"/>
  <c r="O291" i="1" s="1"/>
  <c r="O283" i="1"/>
  <c r="O319" i="1" s="1"/>
  <c r="CL283" i="1"/>
  <c r="CL319" i="1" s="1"/>
  <c r="CL280" i="1"/>
  <c r="CL286" i="1"/>
  <c r="CL289" i="1" s="1"/>
  <c r="CL291" i="1" s="1"/>
  <c r="AB286" i="1"/>
  <c r="AB289" i="1" s="1"/>
  <c r="AB291" i="1" s="1"/>
  <c r="AB283" i="1"/>
  <c r="AB319" i="1" s="1"/>
  <c r="AB280" i="1"/>
  <c r="AB294" i="1" s="1"/>
  <c r="V280" i="1"/>
  <c r="V286" i="1"/>
  <c r="V289" i="1" s="1"/>
  <c r="V291" i="1" s="1"/>
  <c r="V283" i="1"/>
  <c r="V319" i="1" s="1"/>
  <c r="FJ277" i="1"/>
  <c r="S294" i="1"/>
  <c r="BN294" i="1"/>
  <c r="BQ281" i="1"/>
  <c r="BQ296" i="1" s="1"/>
  <c r="BV281" i="1"/>
  <c r="BV296" i="1" s="1"/>
  <c r="BO294" i="1"/>
  <c r="EB294" i="1"/>
  <c r="BZ294" i="1"/>
  <c r="AP294" i="1"/>
  <c r="BI277" i="1"/>
  <c r="AI294" i="1"/>
  <c r="CD294" i="1"/>
  <c r="AK277" i="1"/>
  <c r="CP294" i="1"/>
  <c r="DR286" i="1"/>
  <c r="DR289" i="1" s="1"/>
  <c r="DR291" i="1" s="1"/>
  <c r="BL294" i="1"/>
  <c r="DS294" i="1"/>
  <c r="CE283" i="1"/>
  <c r="CE319" i="1" s="1"/>
  <c r="CE286" i="1"/>
  <c r="CE289" i="1" s="1"/>
  <c r="CE291" i="1" s="1"/>
  <c r="CE280" i="1"/>
  <c r="CE294" i="1" s="1"/>
  <c r="AA291" i="1"/>
  <c r="AA280" i="1"/>
  <c r="AA294" i="1" s="1"/>
  <c r="AA286" i="1"/>
  <c r="AA289" i="1" s="1"/>
  <c r="AA283" i="1"/>
  <c r="AA319" i="1" s="1"/>
  <c r="EH283" i="1"/>
  <c r="EH319" i="1" s="1"/>
  <c r="EH280" i="1"/>
  <c r="EH286" i="1"/>
  <c r="EH289" i="1" s="1"/>
  <c r="EH291" i="1" s="1"/>
  <c r="DO283" i="1"/>
  <c r="DO319" i="1" s="1"/>
  <c r="DO280" i="1"/>
  <c r="DO294" i="1" s="1"/>
  <c r="DO286" i="1"/>
  <c r="DO289" i="1" s="1"/>
  <c r="DO291" i="1"/>
  <c r="CZ280" i="1"/>
  <c r="CZ283" i="1"/>
  <c r="CZ319" i="1" s="1"/>
  <c r="CZ286" i="1"/>
  <c r="CZ289" i="1" s="1"/>
  <c r="CZ291" i="1" s="1"/>
  <c r="BK277" i="1"/>
  <c r="EX294" i="1"/>
  <c r="CA277" i="1"/>
  <c r="EM294" i="1"/>
  <c r="DZ286" i="1"/>
  <c r="DZ289" i="1" s="1"/>
  <c r="DZ291" i="1"/>
  <c r="DZ283" i="1"/>
  <c r="DZ319" i="1" s="1"/>
  <c r="DZ280" i="1"/>
  <c r="DZ294" i="1" s="1"/>
  <c r="EY280" i="1"/>
  <c r="EY294" i="1" s="1"/>
  <c r="EY286" i="1"/>
  <c r="EY289" i="1" s="1"/>
  <c r="EY291" i="1" s="1"/>
  <c r="EY283" i="1"/>
  <c r="EY319" i="1" s="1"/>
  <c r="FA283" i="1"/>
  <c r="FA319" i="1" s="1"/>
  <c r="FA286" i="1"/>
  <c r="FA289" i="1" s="1"/>
  <c r="FA280" i="1"/>
  <c r="FA294" i="1" s="1"/>
  <c r="FA291" i="1"/>
  <c r="EE294" i="1"/>
  <c r="FL294" i="1"/>
  <c r="BG283" i="1"/>
  <c r="BG319" i="1" s="1"/>
  <c r="FC311" i="1"/>
  <c r="FC271" i="1"/>
  <c r="FC320" i="1" s="1"/>
  <c r="FC267" i="1"/>
  <c r="FC274" i="1" s="1"/>
  <c r="FC277" i="1" s="1"/>
  <c r="FC75" i="1"/>
  <c r="EQ277" i="1"/>
  <c r="DQ294" i="1"/>
  <c r="G294" i="1"/>
  <c r="Z277" i="1"/>
  <c r="AD294" i="1"/>
  <c r="CO277" i="1"/>
  <c r="ES281" i="1"/>
  <c r="ES296" i="1" s="1"/>
  <c r="CR277" i="1"/>
  <c r="P286" i="1"/>
  <c r="P289" i="1" s="1"/>
  <c r="P291" i="1" s="1"/>
  <c r="P280" i="1"/>
  <c r="P294" i="1" s="1"/>
  <c r="P283" i="1"/>
  <c r="P319" i="1" s="1"/>
  <c r="CM283" i="1"/>
  <c r="CM319" i="1" s="1"/>
  <c r="CM286" i="1"/>
  <c r="CM289" i="1" s="1"/>
  <c r="CM291" i="1" s="1"/>
  <c r="CM280" i="1"/>
  <c r="CM294" i="1" s="1"/>
  <c r="CI294" i="1"/>
  <c r="BA294" i="1"/>
  <c r="DM311" i="1"/>
  <c r="DM267" i="1"/>
  <c r="DM274" i="1" s="1"/>
  <c r="DM277" i="1" s="1"/>
  <c r="DM271" i="1"/>
  <c r="DM320" i="1" s="1"/>
  <c r="DM75" i="1"/>
  <c r="AX294" i="1"/>
  <c r="CX283" i="1"/>
  <c r="CX319" i="1" s="1"/>
  <c r="AS311" i="1"/>
  <c r="AS271" i="1"/>
  <c r="AS320" i="1" s="1"/>
  <c r="AS267" i="1"/>
  <c r="AS274" i="1" s="1"/>
  <c r="AS281" i="1" s="1"/>
  <c r="AS296" i="1" s="1"/>
  <c r="AS75" i="1"/>
  <c r="BG286" i="1"/>
  <c r="BG289" i="1" s="1"/>
  <c r="BG291" i="1" s="1"/>
  <c r="DV286" i="1"/>
  <c r="DV289" i="1" s="1"/>
  <c r="DV291" i="1" s="1"/>
  <c r="BB283" i="1"/>
  <c r="BB319" i="1" s="1"/>
  <c r="CK286" i="1"/>
  <c r="CK289" i="1" s="1"/>
  <c r="CK291" i="1" s="1"/>
  <c r="CK283" i="1"/>
  <c r="CK319" i="1" s="1"/>
  <c r="CK280" i="1"/>
  <c r="CK294" i="1" s="1"/>
  <c r="BJ291" i="1"/>
  <c r="BJ280" i="1"/>
  <c r="BJ286" i="1"/>
  <c r="BJ289" i="1" s="1"/>
  <c r="BJ283" i="1"/>
  <c r="BJ319" i="1" s="1"/>
  <c r="DU283" i="1"/>
  <c r="DU319" i="1" s="1"/>
  <c r="DU286" i="1"/>
  <c r="DU289" i="1" s="1"/>
  <c r="DU291" i="1"/>
  <c r="DU280" i="1"/>
  <c r="DU294" i="1" s="1"/>
  <c r="H283" i="1"/>
  <c r="H319" i="1" s="1"/>
  <c r="H286" i="1"/>
  <c r="H289" i="1" s="1"/>
  <c r="H291" i="1"/>
  <c r="H280" i="1"/>
  <c r="H294" i="1" s="1"/>
  <c r="F294" i="1"/>
  <c r="BS294" i="1"/>
  <c r="CT281" i="1"/>
  <c r="CT296" i="1" s="1"/>
  <c r="C215" i="1"/>
  <c r="C233" i="1"/>
  <c r="FZ213" i="1"/>
  <c r="FZ215" i="1" s="1"/>
  <c r="C224" i="1"/>
  <c r="C221" i="1"/>
  <c r="C225" i="1" s="1"/>
  <c r="C229" i="1" s="1"/>
  <c r="C223" i="1"/>
  <c r="EF283" i="1"/>
  <c r="EF319" i="1" s="1"/>
  <c r="EF286" i="1"/>
  <c r="EF289" i="1" s="1"/>
  <c r="EF280" i="1"/>
  <c r="EF294" i="1" s="1"/>
  <c r="EF291" i="1"/>
  <c r="E294" i="1"/>
  <c r="CX286" i="1"/>
  <c r="CX289" i="1" s="1"/>
  <c r="CX291" i="1" s="1"/>
  <c r="BG294" i="1"/>
  <c r="DV294" i="1"/>
  <c r="AR283" i="1"/>
  <c r="AR319" i="1" s="1"/>
  <c r="AR286" i="1"/>
  <c r="AR289" i="1" s="1"/>
  <c r="AR291" i="1" s="1"/>
  <c r="AR280" i="1"/>
  <c r="AR294" i="1" s="1"/>
  <c r="DL286" i="1"/>
  <c r="DL289" i="1" s="1"/>
  <c r="DL291" i="1" s="1"/>
  <c r="DL280" i="1"/>
  <c r="DL294" i="1" s="1"/>
  <c r="DL283" i="1"/>
  <c r="DL319" i="1" s="1"/>
  <c r="CW283" i="1"/>
  <c r="CW319" i="1" s="1"/>
  <c r="CW280" i="1"/>
  <c r="CW286" i="1"/>
  <c r="CW289" i="1" s="1"/>
  <c r="CW291" i="1" s="1"/>
  <c r="AC283" i="1"/>
  <c r="AC319" i="1" s="1"/>
  <c r="AC286" i="1"/>
  <c r="AC289" i="1" s="1"/>
  <c r="AC280" i="1"/>
  <c r="AC294" i="1" s="1"/>
  <c r="AC291" i="1"/>
  <c r="L294" i="1"/>
  <c r="DF280" i="1"/>
  <c r="DF286" i="1"/>
  <c r="DF289" i="1" s="1"/>
  <c r="DF291" i="1" s="1"/>
  <c r="DF283" i="1"/>
  <c r="DF319" i="1" s="1"/>
  <c r="BP280" i="1"/>
  <c r="BP286" i="1"/>
  <c r="BP289" i="1" s="1"/>
  <c r="BP291" i="1" s="1"/>
  <c r="BP283" i="1"/>
  <c r="BP319" i="1" s="1"/>
  <c r="DV283" i="1"/>
  <c r="DV319" i="1" s="1"/>
  <c r="U283" i="1"/>
  <c r="U319" i="1" s="1"/>
  <c r="U280" i="1"/>
  <c r="U294" i="1" s="1"/>
  <c r="U286" i="1"/>
  <c r="U289" i="1" s="1"/>
  <c r="U291" i="1" s="1"/>
  <c r="DN294" i="1"/>
  <c r="CV294" i="1"/>
  <c r="BD294" i="1"/>
  <c r="EN286" i="1"/>
  <c r="EN289" i="1" s="1"/>
  <c r="EN291" i="1" s="1"/>
  <c r="EN283" i="1"/>
  <c r="EN319" i="1" s="1"/>
  <c r="EN280" i="1"/>
  <c r="R294" i="1"/>
  <c r="ET294" i="1"/>
  <c r="BC294" i="1"/>
  <c r="CX294" i="1"/>
  <c r="CG311" i="1"/>
  <c r="CG277" i="1"/>
  <c r="CG281" i="1"/>
  <c r="CG296" i="1" s="1"/>
  <c r="CG267" i="1"/>
  <c r="CG274" i="1" s="1"/>
  <c r="CG271" i="1"/>
  <c r="CG320" i="1" s="1"/>
  <c r="CG75" i="1"/>
  <c r="BB294" i="1"/>
  <c r="CJ294" i="1"/>
  <c r="FC280" i="1" l="1"/>
  <c r="FC286" i="1"/>
  <c r="FC289" i="1" s="1"/>
  <c r="FC291" i="1" s="1"/>
  <c r="DM280" i="1"/>
  <c r="CR286" i="1"/>
  <c r="CR289" i="1" s="1"/>
  <c r="CR291" i="1" s="1"/>
  <c r="CR280" i="1"/>
  <c r="CR283" i="1"/>
  <c r="CR319" i="1" s="1"/>
  <c r="DR294" i="1"/>
  <c r="CL294" i="1"/>
  <c r="FB280" i="1"/>
  <c r="FB294" i="1" s="1"/>
  <c r="FB286" i="1"/>
  <c r="FB289" i="1" s="1"/>
  <c r="FB291" i="1" s="1"/>
  <c r="FB283" i="1"/>
  <c r="FB319" i="1" s="1"/>
  <c r="AS277" i="1"/>
  <c r="V294" i="1"/>
  <c r="CA286" i="1"/>
  <c r="CA289" i="1" s="1"/>
  <c r="CA291" i="1" s="1"/>
  <c r="CA280" i="1"/>
  <c r="CA283" i="1"/>
  <c r="CA319" i="1" s="1"/>
  <c r="FJ280" i="1"/>
  <c r="FJ294" i="1" s="1"/>
  <c r="FJ286" i="1"/>
  <c r="FJ289" i="1" s="1"/>
  <c r="FJ283" i="1"/>
  <c r="FJ319" i="1" s="1"/>
  <c r="FJ291" i="1"/>
  <c r="ES286" i="1"/>
  <c r="ES289" i="1" s="1"/>
  <c r="ES291" i="1" s="1"/>
  <c r="DK286" i="1"/>
  <c r="DK289" i="1" s="1"/>
  <c r="DK291" i="1" s="1"/>
  <c r="CT283" i="1"/>
  <c r="CT319" i="1" s="1"/>
  <c r="EN294" i="1"/>
  <c r="BJ294" i="1"/>
  <c r="EQ286" i="1"/>
  <c r="EQ289" i="1" s="1"/>
  <c r="EQ291" i="1" s="1"/>
  <c r="EQ283" i="1"/>
  <c r="EQ319" i="1" s="1"/>
  <c r="EQ280" i="1"/>
  <c r="EQ294" i="1" s="1"/>
  <c r="DK294" i="1"/>
  <c r="CT286" i="1"/>
  <c r="CT289" i="1" s="1"/>
  <c r="CT291" i="1" s="1"/>
  <c r="ES283" i="1"/>
  <c r="ES319" i="1" s="1"/>
  <c r="DF294" i="1"/>
  <c r="CO283" i="1"/>
  <c r="CO319" i="1" s="1"/>
  <c r="CO286" i="1"/>
  <c r="CO289" i="1" s="1"/>
  <c r="CO291" i="1"/>
  <c r="CO280" i="1"/>
  <c r="CO294" i="1" s="1"/>
  <c r="EL294" i="1"/>
  <c r="DM281" i="1"/>
  <c r="DM296" i="1" s="1"/>
  <c r="FC281" i="1"/>
  <c r="FC296" i="1" s="1"/>
  <c r="AL294" i="1"/>
  <c r="BV283" i="1"/>
  <c r="BV319" i="1" s="1"/>
  <c r="BK283" i="1"/>
  <c r="BK319" i="1" s="1"/>
  <c r="BK286" i="1"/>
  <c r="BK289" i="1" s="1"/>
  <c r="BK291" i="1" s="1"/>
  <c r="BK280" i="1"/>
  <c r="AK283" i="1"/>
  <c r="AK319" i="1" s="1"/>
  <c r="AK280" i="1"/>
  <c r="AK286" i="1"/>
  <c r="AK289" i="1" s="1"/>
  <c r="AK291" i="1" s="1"/>
  <c r="Z283" i="1"/>
  <c r="Z319" i="1" s="1"/>
  <c r="Z280" i="1"/>
  <c r="Z294" i="1" s="1"/>
  <c r="Z286" i="1"/>
  <c r="Z289" i="1" s="1"/>
  <c r="Z291" i="1"/>
  <c r="EH294" i="1"/>
  <c r="D294" i="1"/>
  <c r="DT294" i="1"/>
  <c r="FM294" i="1"/>
  <c r="BV286" i="1"/>
  <c r="BV289" i="1" s="1"/>
  <c r="BV291" i="1" s="1"/>
  <c r="BQ294" i="1"/>
  <c r="FZ233" i="1"/>
  <c r="C235" i="1"/>
  <c r="CG283" i="1"/>
  <c r="CG319" i="1" s="1"/>
  <c r="CG280" i="1"/>
  <c r="CG286" i="1"/>
  <c r="CG289" i="1" s="1"/>
  <c r="CG291" i="1" s="1"/>
  <c r="CW294" i="1"/>
  <c r="BP294" i="1"/>
  <c r="FZ229" i="1"/>
  <c r="C234" i="1"/>
  <c r="FZ234" i="1" s="1"/>
  <c r="CZ294" i="1"/>
  <c r="BI283" i="1"/>
  <c r="BI319" i="1" s="1"/>
  <c r="BI280" i="1"/>
  <c r="BI286" i="1"/>
  <c r="BI289" i="1" s="1"/>
  <c r="BI291" i="1"/>
  <c r="O294" i="1"/>
  <c r="BM294" i="1"/>
  <c r="BQ283" i="1"/>
  <c r="BQ319" i="1" s="1"/>
  <c r="C264" i="1" l="1"/>
  <c r="C240" i="1"/>
  <c r="C246" i="1" s="1"/>
  <c r="FZ235" i="1"/>
  <c r="GA237" i="1" s="1"/>
  <c r="CA294" i="1"/>
  <c r="DM286" i="1"/>
  <c r="DM289" i="1" s="1"/>
  <c r="DM291" i="1" s="1"/>
  <c r="BK294" i="1"/>
  <c r="ES294" i="1"/>
  <c r="CG294" i="1"/>
  <c r="BV294" i="1"/>
  <c r="AS283" i="1"/>
  <c r="AS319" i="1" s="1"/>
  <c r="AS286" i="1"/>
  <c r="AS289" i="1" s="1"/>
  <c r="AS280" i="1"/>
  <c r="AS294" i="1" s="1"/>
  <c r="AS291" i="1"/>
  <c r="CR294" i="1"/>
  <c r="FC283" i="1"/>
  <c r="FC319" i="1" s="1"/>
  <c r="DM283" i="1"/>
  <c r="DM319" i="1" s="1"/>
  <c r="BI294" i="1"/>
  <c r="AK294" i="1"/>
  <c r="CT294" i="1"/>
  <c r="FC294" i="1"/>
  <c r="DM294" i="1" l="1"/>
  <c r="C311" i="1"/>
  <c r="C271" i="1"/>
  <c r="C320" i="1" s="1"/>
  <c r="FZ320" i="1" s="1"/>
  <c r="FZ264" i="1"/>
  <c r="C267" i="1"/>
  <c r="C75" i="1"/>
  <c r="FZ75" i="1" s="1"/>
  <c r="FZ271" i="1" l="1"/>
  <c r="GD264" i="1"/>
  <c r="C274" i="1"/>
  <c r="FZ267" i="1"/>
  <c r="FZ274" i="1" l="1"/>
  <c r="C281" i="1"/>
  <c r="C277" i="1"/>
  <c r="C280" i="1" l="1"/>
  <c r="C283" i="1"/>
  <c r="C319" i="1" s="1"/>
  <c r="FZ319" i="1" s="1"/>
  <c r="FZ277" i="1"/>
  <c r="C286" i="1"/>
  <c r="C289" i="1" s="1"/>
  <c r="FY289" i="1" s="1"/>
  <c r="C296" i="1"/>
  <c r="FZ296" i="1" s="1"/>
  <c r="FZ281" i="1"/>
  <c r="FY291" i="1" l="1"/>
  <c r="FY294" i="1"/>
  <c r="FZ283" i="1"/>
  <c r="FZ284" i="1"/>
  <c r="C291" i="1"/>
  <c r="FZ291" i="1" s="1"/>
  <c r="FZ280" i="1"/>
  <c r="C294" i="1"/>
  <c r="FZ294" i="1" s="1"/>
</calcChain>
</file>

<file path=xl/comments1.xml><?xml version="1.0" encoding="utf-8"?>
<comments xmlns="http://schemas.openxmlformats.org/spreadsheetml/2006/main">
  <authors>
    <author>Christel, Mary Lynn</author>
  </authors>
  <commentList>
    <comment ref="AD73" authorId="0">
      <text>
        <r>
          <rPr>
            <b/>
            <sz val="9"/>
            <color indexed="81"/>
            <rFont val="Tahoma"/>
            <family val="2"/>
          </rPr>
          <t>Christel, Mary Lynn: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<sst xmlns="http://schemas.openxmlformats.org/spreadsheetml/2006/main" count="861" uniqueCount="714">
  <si>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</si>
  <si>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</si>
  <si>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</si>
  <si>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</si>
  <si>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</si>
  <si>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</si>
  <si>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</si>
  <si>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</si>
  <si>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</si>
  <si>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</si>
  <si>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</si>
  <si>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</si>
  <si>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</si>
  <si>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</si>
  <si>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</si>
  <si>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</si>
  <si>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</si>
  <si>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</si>
  <si>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</si>
  <si>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ELBERT</t>
  </si>
  <si>
    <t>EL PASO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</si>
  <si>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</si>
  <si>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</si>
  <si>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</si>
  <si>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</si>
  <si>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</si>
  <si>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</si>
  <si>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</si>
  <si>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</si>
  <si>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</si>
  <si>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</si>
  <si>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</si>
  <si>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LAKE</t>
  </si>
  <si>
    <t>LA PLATA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</si>
  <si>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</si>
  <si>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</si>
  <si>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</si>
  <si>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</si>
  <si>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</si>
  <si>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</si>
  <si>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</si>
  <si>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</si>
  <si>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</si>
  <si>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</si>
  <si>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</si>
  <si>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</si>
  <si>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</si>
  <si>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</si>
  <si>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</si>
  <si>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</si>
  <si>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</si>
  <si>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</si>
  <si>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</si>
  <si>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</si>
  <si>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</si>
  <si>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</si>
  <si>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</si>
  <si>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</si>
  <si>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</si>
  <si>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</si>
  <si>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</si>
  <si>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</si>
  <si>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</si>
  <si>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STATE</t>
  </si>
  <si>
    <t xml:space="preserve"> </t>
  </si>
  <si>
    <t>MAPLETON 1</t>
  </si>
  <si>
    <t>ADAMS 12 FIVE STAR SCHOOLS</t>
  </si>
  <si>
    <t>ADAMS COUNTY 14</t>
  </si>
  <si>
    <t>SCHOOL DISTRICT 27J</t>
  </si>
  <si>
    <t>BENNETT 29J</t>
  </si>
  <si>
    <t>STRASBURG 31J</t>
  </si>
  <si>
    <t>WESTMINSTER 50</t>
  </si>
  <si>
    <t>ALAMOSA RE-11J</t>
  </si>
  <si>
    <t>SANGRE DE CRISTO RE-22J</t>
  </si>
  <si>
    <t>ENGLEWOOD 1</t>
  </si>
  <si>
    <t>SHERIDAN 2</t>
  </si>
  <si>
    <t>CHERRY CREEK 5</t>
  </si>
  <si>
    <t>LITTLETON 6</t>
  </si>
  <si>
    <t>DEER TRAIL 26J</t>
  </si>
  <si>
    <t>ADAMS-ARAPAHOE 28J</t>
  </si>
  <si>
    <t>BYERS 32J</t>
  </si>
  <si>
    <t>ARCHULETA COUNTY 50 JT</t>
  </si>
  <si>
    <t>WALSH RE-1</t>
  </si>
  <si>
    <t>PRITCHETT RE-3</t>
  </si>
  <si>
    <t>SPRINGFIELD RE-4</t>
  </si>
  <si>
    <t>VILAS RE-5</t>
  </si>
  <si>
    <t>CAMPO RE-6</t>
  </si>
  <si>
    <t>LAS ANIMAS RE-1</t>
  </si>
  <si>
    <t>MC CLAVE RE-2</t>
  </si>
  <si>
    <t>ST VRAIN VALLEY RE 1J</t>
  </si>
  <si>
    <t>BOULDER VALLEY RE 2</t>
  </si>
  <si>
    <t>BUENA VISTA R-31</t>
  </si>
  <si>
    <t>SALIDA R-32</t>
  </si>
  <si>
    <t>KIT CARSON R-1</t>
  </si>
  <si>
    <t>CHEYENNE COUNTY RE-5</t>
  </si>
  <si>
    <t>CLEAR CREEK RE-1</t>
  </si>
  <si>
    <t>NORTH CONEJOS RE-1J</t>
  </si>
  <si>
    <t>SANFORD 6J</t>
  </si>
  <si>
    <t>SOUTH CONEJOS RE-10</t>
  </si>
  <si>
    <t>CENTENNIAL R-1</t>
  </si>
  <si>
    <t>SIERRA GRANDE R-30</t>
  </si>
  <si>
    <t>CROWLEY COUNTY RE-1-J</t>
  </si>
  <si>
    <t>CUSTER COUNTY SCHOOL DISTRICT C-1</t>
  </si>
  <si>
    <t>DELTA COUNTY 50(J)</t>
  </si>
  <si>
    <t>DENVER COUNTY 1</t>
  </si>
  <si>
    <t>DOLORES COUNTY RE NO.2</t>
  </si>
  <si>
    <t>DOUGLAS COUNTY RE 1</t>
  </si>
  <si>
    <t>EAGLE COUNTY RE 50</t>
  </si>
  <si>
    <t>ELIZABETH C-1</t>
  </si>
  <si>
    <t>KIOWA C-2</t>
  </si>
  <si>
    <t>BIG SANDY 100J</t>
  </si>
  <si>
    <t>ELBERT 200</t>
  </si>
  <si>
    <t>AGATE 300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</si>
  <si>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</si>
  <si>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</si>
  <si>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</si>
  <si>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</si>
  <si>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</si>
  <si>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</si>
  <si>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</si>
  <si>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</si>
  <si>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</si>
  <si>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</si>
  <si>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</si>
  <si>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LEWIS-PALMER 38</t>
  </si>
  <si>
    <t>FALCON 49</t>
  </si>
  <si>
    <t>EDISON 54 JT</t>
  </si>
  <si>
    <t>MIAMI/YODER 60 JT</t>
  </si>
  <si>
    <t>CANON CITY RE-1</t>
  </si>
  <si>
    <t>FREMONT RE-2</t>
  </si>
  <si>
    <t>COTOPAXI RE-3</t>
  </si>
  <si>
    <t>ROARING FORK RE-1</t>
  </si>
  <si>
    <t>GARFIELD RE-2</t>
  </si>
  <si>
    <t>GARFIELD 16</t>
  </si>
  <si>
    <t>GILPIN COUNTY RE-1</t>
  </si>
  <si>
    <t>WEST GRAND 1-JT</t>
  </si>
  <si>
    <t>EAST GRAND 2</t>
  </si>
  <si>
    <t>GUNNISON WATERSHED RE1J</t>
  </si>
  <si>
    <t>HINSDALE COUNTY RE 1</t>
  </si>
  <si>
    <t>HUERFANO RE-1</t>
  </si>
  <si>
    <t>LA VETA RE-2</t>
  </si>
  <si>
    <t xml:space="preserve">NORTH PARK R-1 </t>
  </si>
  <si>
    <t>JEFFERSON COUNTY R-1</t>
  </si>
  <si>
    <t>EADS RE-1</t>
  </si>
  <si>
    <t>PLAINVIEW RE-2</t>
  </si>
  <si>
    <t>ARRIBA-FLAGLER C-20</t>
  </si>
  <si>
    <t>HI-PLAINS R-23</t>
  </si>
  <si>
    <t>STRATTON R-4</t>
  </si>
  <si>
    <t>BETHUNE R-5</t>
  </si>
  <si>
    <t>BURLINGTON RE-6J</t>
  </si>
  <si>
    <t>LAKE COUNTY R-1</t>
  </si>
  <si>
    <t>DURANGO 9-R</t>
  </si>
  <si>
    <t>BAYFIELD 10 JT-R</t>
  </si>
  <si>
    <t>IGNACIO 11 JT</t>
  </si>
  <si>
    <t>POUDRE R-1</t>
  </si>
  <si>
    <t>THOMPSON R2-J</t>
  </si>
  <si>
    <t>ESTES PARK R-3</t>
  </si>
  <si>
    <t>TRINIDAD 1</t>
  </si>
  <si>
    <t>PRIMERO REORGANIZED 2</t>
  </si>
  <si>
    <t>HOEHNE REORGANIZED 3</t>
  </si>
  <si>
    <t>AGUILAR REORGANIZED 6</t>
  </si>
  <si>
    <t>BRANSON REORGANIZED 82</t>
  </si>
  <si>
    <t>KIM REORGANIZED 88</t>
  </si>
  <si>
    <t>GENOA-HUGO C113</t>
  </si>
  <si>
    <t>LIMON RE-4J</t>
  </si>
  <si>
    <t>KARVAL RE-23</t>
  </si>
  <si>
    <t>VALLEY RE-1</t>
  </si>
  <si>
    <t>FRENCHMAN RE-3</t>
  </si>
  <si>
    <t>BUFFALO RE-4J</t>
  </si>
  <si>
    <t>PLATEAU RE-5</t>
  </si>
  <si>
    <t>DE BEQUE 49JT</t>
  </si>
  <si>
    <t>PLATEAU VALLEY 50</t>
  </si>
  <si>
    <t>MESA COUNTY VALLEY 51</t>
  </si>
  <si>
    <t>CREEDE SCHOOL DISTRICT</t>
  </si>
  <si>
    <t>MOFFAT COUNTY RE:NO 1</t>
  </si>
  <si>
    <t>MONTEZUMA-CORTEZ RE-1</t>
  </si>
  <si>
    <t>DOLORES RE-4A</t>
  </si>
  <si>
    <t>MANCOS RE-6</t>
  </si>
  <si>
    <t>MONTROSE COUNTY RE-1J</t>
  </si>
  <si>
    <t>WEST END RE-2</t>
  </si>
  <si>
    <t>BRUSH RE-2(J)</t>
  </si>
  <si>
    <t>FORT MORGAN RE-3</t>
  </si>
  <si>
    <t>WELDON VALLEY RE-20(J)</t>
  </si>
  <si>
    <t>WIGGINS RE-50(J)</t>
  </si>
  <si>
    <t>EAST OTERO R-1</t>
  </si>
  <si>
    <t>ROCKY FORD R-2</t>
  </si>
  <si>
    <t>MANZANOLA 3J</t>
  </si>
  <si>
    <t>FOWLER R-4J</t>
  </si>
  <si>
    <t>CHERAW 31</t>
  </si>
  <si>
    <t>SWINK 33</t>
  </si>
  <si>
    <t>OURAY R-1</t>
  </si>
  <si>
    <t>RIDGWAY R-2</t>
  </si>
  <si>
    <t>PLATTE CANYON 1</t>
  </si>
  <si>
    <t>PARK COUNTY RE-2</t>
  </si>
  <si>
    <t>HOLYOKE RE-1J</t>
  </si>
  <si>
    <t>HAXTUN RE-2J</t>
  </si>
  <si>
    <t>ASPEN 1</t>
  </si>
  <si>
    <t>GRANADA RE-1</t>
  </si>
  <si>
    <t>LAMAR RE-2</t>
  </si>
  <si>
    <t>HOLLY RE-3</t>
  </si>
  <si>
    <t>WILEY RE-13 JT</t>
  </si>
  <si>
    <t>PUEBLO CITY 60</t>
  </si>
  <si>
    <t>PUEBLO COUNTY 70</t>
  </si>
  <si>
    <t>MEEKER RE1</t>
  </si>
  <si>
    <t>RANGELY RE-4</t>
  </si>
  <si>
    <t>DEL NORTE C-7</t>
  </si>
  <si>
    <t>MONTE VISTA C-8</t>
  </si>
  <si>
    <t>SARGENT RE-33J</t>
  </si>
  <si>
    <t>HAYDEN RE-1</t>
  </si>
  <si>
    <t>STEAMBOAT SPRINGS RE-2</t>
  </si>
  <si>
    <t>SOUTH ROUTT RE 3</t>
  </si>
  <si>
    <t>MOUNTAIN VALLEY RE 1</t>
  </si>
  <si>
    <t>MOFFAT 2</t>
  </si>
  <si>
    <t>CENTER 26 JT</t>
  </si>
  <si>
    <t>SILVERTON 1</t>
  </si>
  <si>
    <t>TELLURIDE R-1</t>
  </si>
  <si>
    <t>NORWOOD R-2J</t>
  </si>
  <si>
    <t>JULESBURG RE-1</t>
  </si>
  <si>
    <t>REVERE SCHOOL DISTRICT</t>
  </si>
  <si>
    <t>SUMMIT RE-1</t>
  </si>
  <si>
    <t>CRIPPLE CREEK-VICTOR RE-1</t>
  </si>
  <si>
    <t>WOODLAND PARK RE-2</t>
  </si>
  <si>
    <t>AKRON R-1</t>
  </si>
  <si>
    <t>ARICKAREE R-2</t>
  </si>
  <si>
    <t>OTIS R-3</t>
  </si>
  <si>
    <t>LONE STAR 101</t>
  </si>
  <si>
    <t>WOODLIN R-104</t>
  </si>
  <si>
    <t>WELD COUNTY RE-1</t>
  </si>
  <si>
    <t>EATON RE-2</t>
  </si>
  <si>
    <t>WELD COUNTY SCHOOL DISTRICT RE-3J</t>
  </si>
  <si>
    <t>WINDSOR RE-4</t>
  </si>
  <si>
    <t>JOHNSTOWN-MILLIKEN RE-5J</t>
  </si>
  <si>
    <t>GREELEY 6</t>
  </si>
  <si>
    <t>PLATTE VALLEY RE-7</t>
  </si>
  <si>
    <t>WELD COUNTY S/D RE-8</t>
  </si>
  <si>
    <t>AULT-HIGHLAND RE-9</t>
  </si>
  <si>
    <t>BRIGGSDALE RE-10</t>
  </si>
  <si>
    <t>PRAIRIE RE-11</t>
  </si>
  <si>
    <t>PAWNEE RE-12</t>
  </si>
  <si>
    <t>YUMA 1</t>
  </si>
  <si>
    <t>WRAY RD-2</t>
  </si>
  <si>
    <t>IDALIA RJ-3</t>
  </si>
  <si>
    <t>LIBERTY J-4</t>
  </si>
  <si>
    <t>CHARTER SCHOOL INSTITUTE</t>
  </si>
  <si>
    <t>TOTALS</t>
  </si>
  <si>
    <t>V1</t>
  </si>
  <si>
    <t>FY15 Grades 1-12 FTE</t>
  </si>
  <si>
    <t>V1.1</t>
  </si>
  <si>
    <t>FY15 Kindergarten FTE</t>
  </si>
  <si>
    <t>V2</t>
  </si>
  <si>
    <t>FY15 Special Education Preschool FTE</t>
  </si>
  <si>
    <t>V3</t>
  </si>
  <si>
    <t>FY15 October FTE Count (sum of line V1, V1.1 and line V2)</t>
  </si>
  <si>
    <t>V4</t>
  </si>
  <si>
    <t xml:space="preserve">FY15 Multi District On-line Pupil Count </t>
  </si>
  <si>
    <t>V4.1</t>
  </si>
  <si>
    <t>FY15 ASCENT Pupil Count</t>
  </si>
  <si>
    <t>V5</t>
  </si>
  <si>
    <t>FY15 October FTE Count (minus on-line and ASCENT pupil count)</t>
  </si>
  <si>
    <t>V6</t>
  </si>
  <si>
    <t>FY15 Free Lunch (grades 1 - 8) Count</t>
  </si>
  <si>
    <t>V7</t>
  </si>
  <si>
    <t>FY15 Free Lunch (grades K - 12) Count</t>
  </si>
  <si>
    <t>V8</t>
  </si>
  <si>
    <t xml:space="preserve">FY15 Percent At-risk  - State Average </t>
  </si>
  <si>
    <t>V9</t>
  </si>
  <si>
    <t>FY15 October Membership (grades 1 - 8)</t>
  </si>
  <si>
    <t>V10</t>
  </si>
  <si>
    <t xml:space="preserve">FY15 October Membership (grades K-12) </t>
  </si>
  <si>
    <t>V11</t>
  </si>
  <si>
    <t xml:space="preserve">FY15 Charter School FTE Count </t>
  </si>
  <si>
    <t>V12</t>
  </si>
  <si>
    <t>FY14 Funded Pupil Count</t>
  </si>
  <si>
    <t>V13</t>
  </si>
  <si>
    <t>FY14 October FTE Count (minus CPP, OODS, Online)</t>
  </si>
  <si>
    <t>V14</t>
  </si>
  <si>
    <t>FY13 October FTE Count (minus CPP, OODS, Online)</t>
  </si>
  <si>
    <t>V15</t>
  </si>
  <si>
    <t>FY12 October FTE Count (minus CPP, OODS, Online)</t>
  </si>
  <si>
    <t>V15.1</t>
  </si>
  <si>
    <t>FY11 October FTE Count (minus CPP, OODS, Online)</t>
  </si>
  <si>
    <t>V16.1</t>
  </si>
  <si>
    <t xml:space="preserve">FY15 Single District On-line Pupil Count </t>
  </si>
  <si>
    <t>V17</t>
  </si>
  <si>
    <t>FY15 Colorado Preschool Program Count FTE</t>
  </si>
  <si>
    <t>V18</t>
  </si>
  <si>
    <t>FY14 ELL Count (Dominant Language not English)</t>
  </si>
  <si>
    <t>V19</t>
  </si>
  <si>
    <t>FY15 Charter School Institute Grades K - 12 FTE</t>
  </si>
  <si>
    <t>V19.1</t>
  </si>
  <si>
    <t>FY15 Charter School Institute Kindergarten FTE</t>
  </si>
  <si>
    <t>V20</t>
  </si>
  <si>
    <t>FY15 Charter School Institute On-line Student FTE</t>
  </si>
  <si>
    <t>V20.5</t>
  </si>
  <si>
    <t>FY15 Charter School Institute CPP</t>
  </si>
  <si>
    <t>V20.6</t>
  </si>
  <si>
    <t>FY15 Charter School Institute ASCENT</t>
  </si>
  <si>
    <t>FUNDING ELEMENTS</t>
  </si>
  <si>
    <t>V21</t>
  </si>
  <si>
    <t xml:space="preserve">FY15 Base Funding </t>
  </si>
  <si>
    <t>V22</t>
  </si>
  <si>
    <t>FY15 Minimum Funding</t>
  </si>
  <si>
    <t>V22.5</t>
  </si>
  <si>
    <t>FY15 On-Line Funding</t>
  </si>
  <si>
    <t>V23</t>
  </si>
  <si>
    <t>FY15 Cost of Living Factor</t>
  </si>
  <si>
    <t>V24</t>
  </si>
  <si>
    <t>FY15 At-risk 'Base' Factor</t>
  </si>
  <si>
    <t>V26</t>
  </si>
  <si>
    <t>FY15 Minimum State Aid</t>
  </si>
  <si>
    <t>TAXES</t>
  </si>
  <si>
    <t>V30</t>
  </si>
  <si>
    <t xml:space="preserve">FY15 Specific Ownership Tax </t>
  </si>
  <si>
    <t>V31</t>
  </si>
  <si>
    <t xml:space="preserve">FY15 Assessed Valuation </t>
  </si>
  <si>
    <t>V32</t>
  </si>
  <si>
    <t>FY14 Mill Levy (FINAL)</t>
  </si>
  <si>
    <t>V33</t>
  </si>
  <si>
    <t>FY14 General Fund Property Tax (incl. Categorical Buyout)</t>
  </si>
  <si>
    <t>PRIOR YEAR FUNDING</t>
  </si>
  <si>
    <t>V40</t>
  </si>
  <si>
    <t>FY14 Total Program</t>
  </si>
  <si>
    <t>V41</t>
  </si>
  <si>
    <t>FY14 Total Program Per-Pupil Funding</t>
  </si>
  <si>
    <t>CATEGORICAL FUNDING</t>
  </si>
  <si>
    <t>V50</t>
  </si>
  <si>
    <t>Transportation payments paid in FY15</t>
  </si>
  <si>
    <t>V51</t>
  </si>
  <si>
    <t>Vocational Education payments paid in FY14</t>
  </si>
  <si>
    <t>V52</t>
  </si>
  <si>
    <t>English Language Proficiency Act payments paid in FY15</t>
  </si>
  <si>
    <t>V53</t>
  </si>
  <si>
    <t>Special Education - Children with Disabilities</t>
  </si>
  <si>
    <t>payments paid in FY15</t>
  </si>
  <si>
    <t>V54</t>
  </si>
  <si>
    <t>Special Education - Gifted/Talented payments paid in FY15</t>
  </si>
  <si>
    <t>V55</t>
  </si>
  <si>
    <t>Small Attendance Center payments paid in FY14</t>
  </si>
  <si>
    <t>V56</t>
  </si>
  <si>
    <t>Total Categorical Funding</t>
  </si>
  <si>
    <t>sum of lines V50, V51, V52, V53,  V54 and V55</t>
  </si>
  <si>
    <t>OTHER</t>
  </si>
  <si>
    <t>V60</t>
  </si>
  <si>
    <t>CY13 Inflation</t>
  </si>
  <si>
    <t>V62</t>
  </si>
  <si>
    <t xml:space="preserve">FY15 Allowable Spending </t>
  </si>
  <si>
    <t xml:space="preserve">     for this line, enter 999,999,999.00 if ever passed a TABOR</t>
  </si>
  <si>
    <t xml:space="preserve">     election; else enter Total Program amount at December</t>
  </si>
  <si>
    <t xml:space="preserve">     closeout calculation plus any amount (including $0 if not</t>
  </si>
  <si>
    <t xml:space="preserve">     required to certify) included on the actual 12/1/14 certification</t>
  </si>
  <si>
    <t>V63</t>
  </si>
  <si>
    <t>FY15 Actual Funding Beyond TABOR Formula Paid</t>
  </si>
  <si>
    <t xml:space="preserve">     election; enter 888,888,888.88 if never passed a TABOR</t>
  </si>
  <si>
    <t xml:space="preserve">     election and NOT required to certify at 12/1/14; else enter</t>
  </si>
  <si>
    <t xml:space="preserve">     Funding Beyond TABOR Formula (incremental) amount certified at 12/1/14</t>
  </si>
  <si>
    <t>V64</t>
  </si>
  <si>
    <t>FY 95 Hold Harmless Amount (FY 95 year stays constant)</t>
  </si>
  <si>
    <t>V65</t>
  </si>
  <si>
    <t>FY 95 Excess Hold Harmless Revenue (FY 95 year stays constant)</t>
  </si>
  <si>
    <t>V66</t>
  </si>
  <si>
    <t xml:space="preserve">   Voter Approved Override Amount</t>
  </si>
  <si>
    <t>FY 02 Cost of Living Amount (FY 02 year stays constant)</t>
  </si>
  <si>
    <t>Maximum Override (Sum of 25% Total program &amp; COL, minus SOT)</t>
  </si>
  <si>
    <t>FUNDED PUPIL COUNT</t>
  </si>
  <si>
    <t>FC1</t>
  </si>
  <si>
    <t>FY15 October FTE Count (minus on-line)- enter line V5</t>
  </si>
  <si>
    <t>FC2</t>
  </si>
  <si>
    <t>FY14 October FTE Count - enter line V13</t>
  </si>
  <si>
    <t>FC3</t>
  </si>
  <si>
    <t>FY13 October FTE Count - enter line V14</t>
  </si>
  <si>
    <t>FC4</t>
  </si>
  <si>
    <t>FY12 October FTE Count - enter line V15</t>
  </si>
  <si>
    <t>FC4.1</t>
  </si>
  <si>
    <t>FY11 October FTE Count - enter line V15.1</t>
  </si>
  <si>
    <t>FC5</t>
  </si>
  <si>
    <t>AVERAGED FUNDED PUPIL COUNT - enter the greater of line FC1 or</t>
  </si>
  <si>
    <t>average of (lines FC1 and FC2) or (lines FC1, FC2 and FC3)</t>
  </si>
  <si>
    <t>or (lines FC1, FC2, FC3 and FC4)</t>
  </si>
  <si>
    <t>FC5.1</t>
  </si>
  <si>
    <t>FY15 Full Day Kindergarten Factor</t>
  </si>
  <si>
    <t>FC6</t>
  </si>
  <si>
    <t>FY15 CPP Pupil Count - enter line V17</t>
  </si>
  <si>
    <t>FC6.1</t>
  </si>
  <si>
    <t>FY15 Charter Institute CPP Pupil Count - enter line V20.1</t>
  </si>
  <si>
    <t>FC6.5</t>
  </si>
  <si>
    <t>FY15 CHARTER INSTITUTE PUPIL COUNT - enter line V19</t>
  </si>
  <si>
    <t>FY6.6</t>
  </si>
  <si>
    <t xml:space="preserve">FY15 Charter Institute Full Day Kindergarten Factor </t>
  </si>
  <si>
    <t>FC7</t>
  </si>
  <si>
    <t>FY15 FUNDED PUPIL COUNT - enter line FC5, plus FC5.1, plus line FC6, plus FC6.5, plus FC6.6</t>
  </si>
  <si>
    <t>FC7.5</t>
  </si>
  <si>
    <t>FY15 ASCENT Pupil Count - enter line FC4.1</t>
  </si>
  <si>
    <t>FC7.6</t>
  </si>
  <si>
    <t>FY15 CHARTER INSTITUTE ASCENT Pupil Count - enter line V20.6</t>
  </si>
  <si>
    <t>FC8</t>
  </si>
  <si>
    <t xml:space="preserve">FY15 On-line Multi-District Pupil Count - enter line V4 </t>
  </si>
  <si>
    <t>FC8.5</t>
  </si>
  <si>
    <t>FY15 CHARTER INSTITUTE ONLINE PUPIL COUNT - enter line V20</t>
  </si>
  <si>
    <t>FC9</t>
  </si>
  <si>
    <t>TOTAL FUNDED PUPIL COUNT - enter line FC7 plus line FC8 plus line FC7.5</t>
  </si>
  <si>
    <t>FC10</t>
  </si>
  <si>
    <t>DISTRICT FUNDED PUPIL COUNT (FC5 plus FC5.1 plus FC6 plus FC8)</t>
  </si>
  <si>
    <t>FC11</t>
  </si>
  <si>
    <t>INSTITUTE FUNDED PUPIL COUNT (FC6.1 plus FC6.5 plus FC6.6 plus FC8.5)</t>
  </si>
  <si>
    <t>SIZE FACTOR</t>
  </si>
  <si>
    <t>SZ1</t>
  </si>
  <si>
    <t>Alternative Funded Pupil Count for Eligible District with Charter</t>
  </si>
  <si>
    <t xml:space="preserve">    School - enter line FC9 minus (line V11 times .65)</t>
  </si>
  <si>
    <t>SZ2</t>
  </si>
  <si>
    <t>Size Factor for Eligible District with Charter School</t>
  </si>
  <si>
    <t>SZ3</t>
  </si>
  <si>
    <t>Size Factor for All Districts</t>
  </si>
  <si>
    <t>SZ13</t>
  </si>
  <si>
    <t xml:space="preserve">SIZE FACTOR - enter the greater of lines SZ2 or SZ3 </t>
  </si>
  <si>
    <t/>
  </si>
  <si>
    <t>PL6</t>
  </si>
  <si>
    <t>PERSONNEL COSTS FACTOR</t>
  </si>
  <si>
    <t>PER-PUPIL FUNDING</t>
  </si>
  <si>
    <t>PP1</t>
  </si>
  <si>
    <t>Base Funding - enter line V21</t>
  </si>
  <si>
    <t>PP2</t>
  </si>
  <si>
    <t>Personnel Costs Factor - enter line PL6</t>
  </si>
  <si>
    <t>PP3</t>
  </si>
  <si>
    <t>Cost of Living Factor  - enter line V23</t>
  </si>
  <si>
    <t>PP4</t>
  </si>
  <si>
    <t>Base Funding - enter line  V21</t>
  </si>
  <si>
    <t>PP5</t>
  </si>
  <si>
    <t xml:space="preserve">Non-personnel Costs Factor - enter (1 minus line PL6) </t>
  </si>
  <si>
    <t>PP6</t>
  </si>
  <si>
    <t>Size Factor - enter line SZ13</t>
  </si>
  <si>
    <t>PP7</t>
  </si>
  <si>
    <t>((line PP1 times line PP2 times line PP3) plus</t>
  </si>
  <si>
    <t xml:space="preserve">(line PP5 times line PP4)) times line PP6 </t>
  </si>
  <si>
    <t>PP8</t>
  </si>
  <si>
    <t>Funded Pupil Count - enter line FC7</t>
  </si>
  <si>
    <t>PP9</t>
  </si>
  <si>
    <t>FORMULA FUNDING WITHOUT AT-RISK - enter</t>
  </si>
  <si>
    <t xml:space="preserve">line PP7 times line PP8 </t>
  </si>
  <si>
    <t>AT RISK PUPILS</t>
  </si>
  <si>
    <t>AR1</t>
  </si>
  <si>
    <t>Free Lunch (grades 1-8) Count  - enter line V6</t>
  </si>
  <si>
    <t>AR2</t>
  </si>
  <si>
    <t xml:space="preserve">October Membership (grades 1-8) - enter line V9 </t>
  </si>
  <si>
    <t>AR3</t>
  </si>
  <si>
    <t>Percent 1-8 free lunch count - line AR1 divided by line AR2</t>
  </si>
  <si>
    <t>AR4</t>
  </si>
  <si>
    <t>Projected K-12 free lunch count using 1-8 percent -</t>
  </si>
  <si>
    <t>enter (line AR3 times line V10) plus V18 (ELL Count)</t>
  </si>
  <si>
    <t>AR5</t>
  </si>
  <si>
    <t>Free Lunch (grades K-12) Count - enter line V7 plus V18 (ELL Count)</t>
  </si>
  <si>
    <t>AR6</t>
  </si>
  <si>
    <t>FY15 At-Risk Pupil Count</t>
  </si>
  <si>
    <t xml:space="preserve">enter the greater of lines AR4 or AR5 </t>
  </si>
  <si>
    <t>AR7</t>
  </si>
  <si>
    <t>District percent of at-risk pupils - enter</t>
  </si>
  <si>
    <t>line AR6 divided line V10</t>
  </si>
  <si>
    <t>AR8</t>
  </si>
  <si>
    <t>At-risk 'Base' Factor - enter line V24</t>
  </si>
  <si>
    <t>AR9</t>
  </si>
  <si>
    <t>At-risk 'Concentration' Factor (Districts with FPC&lt;=50,000) - enter</t>
  </si>
  <si>
    <t>greater of zero or (line AR7 minus line V8) times 0.3</t>
  </si>
  <si>
    <t>AR10</t>
  </si>
  <si>
    <t>At-risk 'Concentration' Factor (Districts with FPC&gt;50,000) - enter</t>
  </si>
  <si>
    <t>greater of zero or (line AR7 minus line V8) times 0.36</t>
  </si>
  <si>
    <t>AR11</t>
  </si>
  <si>
    <t>At-risk 'Concentration' Factor - enter greater of line</t>
  </si>
  <si>
    <t>AR9 or line AR10</t>
  </si>
  <si>
    <t>AR12</t>
  </si>
  <si>
    <t>Total At-risk Factor - enter</t>
  </si>
  <si>
    <t>lesser of 0.3 or (line AR8 plus line AR11)</t>
  </si>
  <si>
    <t>AR13</t>
  </si>
  <si>
    <t>If FC9 is less/equal 459, enter line PP7 times</t>
  </si>
  <si>
    <t xml:space="preserve">line AR8 times line AR6  (go to line AR19) </t>
  </si>
  <si>
    <t>AR14</t>
  </si>
  <si>
    <t>If line AR7 less/equal line V8, enter line PP7</t>
  </si>
  <si>
    <t>times line AR8 times line AR6 (go to line AR19)</t>
  </si>
  <si>
    <t>AR15</t>
  </si>
  <si>
    <t>Number of At-risk funded pupils at state</t>
  </si>
  <si>
    <t>average - enter line V8 times line V10</t>
  </si>
  <si>
    <t>AR16</t>
  </si>
  <si>
    <t>At-risk 'Base' Funding - enter line PP7 times</t>
  </si>
  <si>
    <t>line AR9 times line AR15</t>
  </si>
  <si>
    <t>AR17</t>
  </si>
  <si>
    <t>At-risk 'Concentration' Factor - enter</t>
  </si>
  <si>
    <t xml:space="preserve">line PP7 times line AR12 times (line AR6 minus line AR15) </t>
  </si>
  <si>
    <t>AR18</t>
  </si>
  <si>
    <t>At-risk 'Combined' Funding</t>
  </si>
  <si>
    <t xml:space="preserve">enter line AR16 plus line AR17 </t>
  </si>
  <si>
    <t>AR19</t>
  </si>
  <si>
    <t>TOTAL FORMULA AT-RISK FUNDING</t>
  </si>
  <si>
    <t xml:space="preserve">enter the greater of lines AR13, AR14 or AR18 </t>
  </si>
  <si>
    <t>ON-LINE &amp; ASCENT FORMULA FUNDING</t>
  </si>
  <si>
    <t>OL1</t>
  </si>
  <si>
    <t>FY14 On-Line Count - enter line V4 plus line V20</t>
  </si>
  <si>
    <t>OL2</t>
  </si>
  <si>
    <t>FY14 Base Minimum Funding - enter line V22</t>
  </si>
  <si>
    <t>OL3</t>
  </si>
  <si>
    <t>TOTAL ON-LINE FORMULA FUNDING (enter line OL2 times line OL3)</t>
  </si>
  <si>
    <t>OL4</t>
  </si>
  <si>
    <t>FY14 ASCENT Count - enter line V4.1 plus V20.6</t>
  </si>
  <si>
    <t>OL5</t>
  </si>
  <si>
    <t>TOTAL ASCENT FORMULA FUNDING (enter line OL4 times line OL2)</t>
  </si>
  <si>
    <t>OL6</t>
  </si>
  <si>
    <t>TOTAL ON-LINE &amp; ASCENT FORMULA FUNDING (enter line OL3 plus OL5)</t>
  </si>
  <si>
    <t>459 SIZE FACTOR (SMOOTHING)</t>
  </si>
  <si>
    <t>SM1</t>
  </si>
  <si>
    <t xml:space="preserve">If line FC9 less/equal to 459, enter 1 (go to line TB1) </t>
  </si>
  <si>
    <t>SM2</t>
  </si>
  <si>
    <t>If line AR7 is less/equal line V8, enter 1 (go to line TB1)</t>
  </si>
  <si>
    <t>SM3</t>
  </si>
  <si>
    <t>Per-Pupil Funding without size factor - enter</t>
  </si>
  <si>
    <t>line PP7 divided by line SZ13</t>
  </si>
  <si>
    <t>SM4</t>
  </si>
  <si>
    <t>Size factor using 459 Funded Pupil Count</t>
  </si>
  <si>
    <t>enter - (1027 minus 459) times .00020599 plus 1.1215</t>
  </si>
  <si>
    <t>SM5</t>
  </si>
  <si>
    <t>Adjusted per-pupil funding -</t>
  </si>
  <si>
    <t>enter line SM4 times line SM3</t>
  </si>
  <si>
    <t>SM6</t>
  </si>
  <si>
    <t>Adjusted formula funding - enter (line SM5</t>
  </si>
  <si>
    <t>times 459) plus (.112 times line SM5 times line AR6)</t>
  </si>
  <si>
    <t>SM7</t>
  </si>
  <si>
    <t>Funded pupil count - enter line FC7</t>
  </si>
  <si>
    <t>SM8</t>
  </si>
  <si>
    <t>TOTAL FORMULA USING 459 SIZE FACTOR</t>
  </si>
  <si>
    <t>enter (line SM6 divided by 459 times line SM7) plus on line (OL3)</t>
  </si>
  <si>
    <t>TABOR FORMULA FUNDING</t>
  </si>
  <si>
    <t>TB1</t>
  </si>
  <si>
    <t>FY14 Total Program  -   enter line V40</t>
  </si>
  <si>
    <t>TB2</t>
  </si>
  <si>
    <t>CY13 Inflation  -   enter line V60</t>
  </si>
  <si>
    <t>TB3</t>
  </si>
  <si>
    <t>FY15 Enrollment Growth - enter</t>
  </si>
  <si>
    <t>(line FC9 minus line V12) divided by line V12</t>
  </si>
  <si>
    <t>TB4</t>
  </si>
  <si>
    <t>FY15 TABOR FORMULA FUNDING</t>
  </si>
  <si>
    <t xml:space="preserve">enter line TB1 times (1 plus line TB2 plus line TB3) </t>
  </si>
  <si>
    <t>MINIMUM FORMULA FUNDING</t>
  </si>
  <si>
    <t>MF1</t>
  </si>
  <si>
    <t>FY15 'Base' Minimum Funding - enter line V22</t>
  </si>
  <si>
    <t>MF2</t>
  </si>
  <si>
    <t>Total Funded Pupil Count (minus on-line) - enter line FC7</t>
  </si>
  <si>
    <t>MF3</t>
  </si>
  <si>
    <t>FY15 On-line Funding - enter line V22.5</t>
  </si>
  <si>
    <t>MF4</t>
  </si>
  <si>
    <t>Total On-Line  and Ascent Pupil Count - enter sum (line FC8 &amp; FC8.5)</t>
  </si>
  <si>
    <t>MF5</t>
  </si>
  <si>
    <t>Guaranteed Minimum Funding - enter line MF1 times line MF2</t>
  </si>
  <si>
    <t>TOTAL FORMULA FUNDING</t>
  </si>
  <si>
    <t>TF1</t>
  </si>
  <si>
    <t>Formula Funding without At-risk - enter line PP9</t>
  </si>
  <si>
    <t>TF2</t>
  </si>
  <si>
    <t>Formula At-risk Funding - enter line AR19</t>
  </si>
  <si>
    <t>TF3</t>
  </si>
  <si>
    <t>Formula Funding   - enter line TF1 plus line TF2</t>
  </si>
  <si>
    <t>TF4</t>
  </si>
  <si>
    <t>On-Line Formula Funding - enter line OL3</t>
  </si>
  <si>
    <t>TF5</t>
  </si>
  <si>
    <t>Total Formula Funding (including on-line funding) - enter line TF3 plus line TF4</t>
  </si>
  <si>
    <t>TF6</t>
  </si>
  <si>
    <t>Minimum Formula Funding   -  enter line MF3</t>
  </si>
  <si>
    <t>TF7</t>
  </si>
  <si>
    <t>Formula Funding using 459 Size Factor</t>
  </si>
  <si>
    <t>If line SM8 greater than zero, enter line SM8</t>
  </si>
  <si>
    <t>else enter 999,999,999.00</t>
  </si>
  <si>
    <t>TF8</t>
  </si>
  <si>
    <t>Subtotal Formula Funding</t>
  </si>
  <si>
    <t>Enter the lesser of line TF7 or (greater of lines TF5 or TF6)</t>
  </si>
  <si>
    <t>TF9</t>
  </si>
  <si>
    <t>Maximum Total Formula Funding</t>
  </si>
  <si>
    <t>Enter 1.25 times line FC9 times line V41</t>
  </si>
  <si>
    <t>TF10</t>
  </si>
  <si>
    <t>TABOR Formula Funding        -  enter line TB4</t>
  </si>
  <si>
    <t>TF11</t>
  </si>
  <si>
    <t xml:space="preserve">enter the lesser of lines TF8, TF9 or TF10 </t>
  </si>
  <si>
    <t>TF12</t>
  </si>
  <si>
    <t>TOTAL PER-PUPIL FORMULA FUNDING</t>
  </si>
  <si>
    <t>enter line TF11 divided by line FC9</t>
  </si>
  <si>
    <t>AMOUNT OF FUNDING BEYOND TABOR FORMULA (FOR DISTRICTS WHO HAVE NOT PASSED A TABOR ELECTION)</t>
  </si>
  <si>
    <t>AF1</t>
  </si>
  <si>
    <t>If line TB4 equals line TF11 and line V63 is not equal to</t>
  </si>
  <si>
    <t>888,888,888.88 - go to line AF2, else go to line TP1</t>
  </si>
  <si>
    <t>AF2</t>
  </si>
  <si>
    <t>Formula Funding</t>
  </si>
  <si>
    <t>enter the lesser of lines TF8 or TF9</t>
  </si>
  <si>
    <t>AF3</t>
  </si>
  <si>
    <t>TABOR Formula Funding   -  enter line TB4</t>
  </si>
  <si>
    <t>AF4</t>
  </si>
  <si>
    <t>Allowable Spending      - enter line V62</t>
  </si>
  <si>
    <t>AF5</t>
  </si>
  <si>
    <t>Funding Beyond TABOR Formula (CALC)</t>
  </si>
  <si>
    <t>enter the lesser of</t>
  </si>
  <si>
    <t>(line AF2 minus line AF3) or</t>
  </si>
  <si>
    <t>(line AF4 minus line AF3) - if negative enter zero</t>
  </si>
  <si>
    <t>AF6</t>
  </si>
  <si>
    <t>Funding Beyond TABOR Formula (FINAL)</t>
  </si>
  <si>
    <t>enter the lesser of lines V63 or AF5</t>
  </si>
  <si>
    <t>TOTAL PROGRAM FUNDING</t>
  </si>
  <si>
    <t>TP1</t>
  </si>
  <si>
    <t xml:space="preserve">Total Formula Funding - enter line TF11 </t>
  </si>
  <si>
    <t>TP2</t>
  </si>
  <si>
    <t>Total Funding Beyond TABOR Formula - enter line AF6</t>
  </si>
  <si>
    <t>TP3</t>
  </si>
  <si>
    <t xml:space="preserve">TOTAL PROGRAM FUNDING - enter line TP1 plus line TP2 </t>
  </si>
  <si>
    <t>MILL LEVY</t>
  </si>
  <si>
    <t>ML1</t>
  </si>
  <si>
    <t>Mill Levy from prior year</t>
  </si>
  <si>
    <t>enter line V32</t>
  </si>
  <si>
    <t>ML2</t>
  </si>
  <si>
    <t>Mill Levy to buyout Total Program Funding</t>
  </si>
  <si>
    <t>(line TP3 minus (line FC9 times line V26) minus</t>
  </si>
  <si>
    <t>line V30) divided by line V31</t>
  </si>
  <si>
    <t>ML3</t>
  </si>
  <si>
    <t>Mill Levy at TABOR maximum</t>
  </si>
  <si>
    <t>(line V33 times (1 plus line TB2 plus line TB3))</t>
  </si>
  <si>
    <t>divided by line V31</t>
  </si>
  <si>
    <t>ML4</t>
  </si>
  <si>
    <t>Equalized Mill Levy  (CALC)</t>
  </si>
  <si>
    <t>enter the lesser of lines ML1, ML2, ML3</t>
  </si>
  <si>
    <t>ML5</t>
  </si>
  <si>
    <t>Equalized Mill Levy (ADJUST)</t>
  </si>
  <si>
    <t>ML6</t>
  </si>
  <si>
    <t>EQUALIZED MILL LEVY (FINAL)</t>
  </si>
  <si>
    <t>enter line ML5 if greater than zero, else enter line ML4</t>
  </si>
  <si>
    <t>CATEGORICAL BUYOUT MILL LEVY</t>
  </si>
  <si>
    <t>CB1</t>
  </si>
  <si>
    <t>Categorical Program Funding - enter line V56</t>
  </si>
  <si>
    <t>CB2</t>
  </si>
  <si>
    <t>Mill levy to buyout categorical programs</t>
  </si>
  <si>
    <t>enter line CB1 divided by line V31</t>
  </si>
  <si>
    <t>CB3</t>
  </si>
  <si>
    <t>Categorical Buyout Mill Levy (CALC)</t>
  </si>
  <si>
    <t>enter the lesser of line CB2 or (line ML1 minus line ML6)</t>
  </si>
  <si>
    <t>or (line ML3 minus line ML6)</t>
  </si>
  <si>
    <t>CB4</t>
  </si>
  <si>
    <t xml:space="preserve">Categorical Buyout Mill Levy (ADJUST) </t>
  </si>
  <si>
    <t>CB5</t>
  </si>
  <si>
    <t>CATEGORICAL BUYOUT MILL LEVY (FINAL)</t>
  </si>
  <si>
    <t>enter line CB4 if line ML5 is greater than zero else enter line CB3</t>
  </si>
  <si>
    <t>GRAND TOTAL PROGRAM FUNDING</t>
  </si>
  <si>
    <t>GT1</t>
  </si>
  <si>
    <t>TOTAL PROGRAM FUNDING  -  enter line TP3</t>
  </si>
  <si>
    <t>GT2</t>
  </si>
  <si>
    <t>PROPERTY TAX REVENUES  -  enter line ML6 times line V31</t>
  </si>
  <si>
    <t>Final</t>
  </si>
  <si>
    <t>GT3</t>
  </si>
  <si>
    <t>SPECIFIC OWNERSHIP TAX -  enter line V30</t>
  </si>
  <si>
    <t>GT4</t>
  </si>
  <si>
    <t>STATE SHARE</t>
  </si>
  <si>
    <t>March</t>
  </si>
  <si>
    <t>enter line GT1 minus line GT2 minus line GT3</t>
  </si>
  <si>
    <t>GT5</t>
  </si>
  <si>
    <t>CATEGORICAL BUYOUT MILL LEVY REVENUE</t>
  </si>
  <si>
    <t>enter line CB5 times line V31</t>
  </si>
  <si>
    <t>GT6</t>
  </si>
  <si>
    <t>TOTAL PROGRAM PER-PUPIL FUNDING</t>
  </si>
  <si>
    <t>enter line GT1 divided by line FC9</t>
  </si>
  <si>
    <t>With Categorical Buyout</t>
  </si>
  <si>
    <t>Without Categorical Buyout</t>
  </si>
  <si>
    <t>GT7</t>
  </si>
  <si>
    <t>NEGATIVE FACTOR</t>
  </si>
  <si>
    <t>NEGATIVE FACTOR TOTAL PROGRAM FUNDING</t>
  </si>
  <si>
    <t>GT7.1</t>
  </si>
  <si>
    <t>TOTAL PROGRAM</t>
  </si>
  <si>
    <t>GT7.2</t>
  </si>
  <si>
    <t>PROPERTY TAXES</t>
  </si>
  <si>
    <t>GT7.3</t>
  </si>
  <si>
    <t>SPECIFIC OWNERSHIP TAXES</t>
  </si>
  <si>
    <t>GT7.4</t>
  </si>
  <si>
    <t>GT7.5</t>
  </si>
  <si>
    <t>REQUIRED CATEGORICAL BUYOUT FROM TOTAL PROGRAM</t>
  </si>
  <si>
    <t>GT7.6</t>
  </si>
  <si>
    <t>PER PUPIL FUNDING AFTER NEGATIVE FACTOR</t>
  </si>
  <si>
    <t>TOTAL PROGRAM FUNDING CHARTER INSTITUTE</t>
  </si>
  <si>
    <t>GT8</t>
  </si>
  <si>
    <t>Adjusted district In-school per pupil funding</t>
  </si>
  <si>
    <t>GT9</t>
  </si>
  <si>
    <t>District On-line per pupil funding</t>
  </si>
  <si>
    <t>GT10</t>
  </si>
  <si>
    <t>Charter School Institute Total Program Funding</t>
  </si>
  <si>
    <t>GT11</t>
  </si>
  <si>
    <t>DISTRICT'S ADJUSTED TOTAL PROGRAM FUNDING (GT1 plus GT10)</t>
  </si>
  <si>
    <t>GT12</t>
  </si>
  <si>
    <t>PROPERTY TAX REVENUES  -  enter line GT2</t>
  </si>
  <si>
    <t>GT13</t>
  </si>
  <si>
    <t>SPECIFIC OWNERSHIP TAX -  enter line GT3</t>
  </si>
  <si>
    <t>GT14</t>
  </si>
  <si>
    <t xml:space="preserve">DISTRICT'S ADJUSTED STATE SHARE </t>
  </si>
  <si>
    <t>(enter line GT11 minus line GT12 minus line GT13)</t>
  </si>
  <si>
    <t>RQUIRED CATEGORICAL BUYOUT FROM TOTAL PROGRAM</t>
  </si>
  <si>
    <t>TOTAL PROPERTY TAX MILL LEVIES</t>
  </si>
  <si>
    <t>TM1</t>
  </si>
  <si>
    <t>Total Program          -  enter line ML6</t>
  </si>
  <si>
    <t>TM2</t>
  </si>
  <si>
    <t>Categorical Buyout     -  enter line CB5</t>
  </si>
  <si>
    <t>TM3</t>
  </si>
  <si>
    <t>Hold Harmless Override</t>
  </si>
  <si>
    <t>line V64 divided by line V31</t>
  </si>
  <si>
    <t>TM4</t>
  </si>
  <si>
    <t xml:space="preserve">Excess Harm Harmless Override </t>
  </si>
  <si>
    <t>line V65 divided by line V31</t>
  </si>
  <si>
    <t>TM5</t>
  </si>
  <si>
    <t>Voter Approved Override</t>
  </si>
  <si>
    <t>line V66 divided by Line V31</t>
  </si>
  <si>
    <t>TM6</t>
  </si>
  <si>
    <t>Mill Levy to Certify December 15, 2014</t>
  </si>
  <si>
    <t>enter lines TM1 plus TM2 plus TM3 plus TM 4 plus TM5</t>
  </si>
  <si>
    <t>Floor District Calculation</t>
  </si>
  <si>
    <t>Hold-harmless Calculation</t>
  </si>
  <si>
    <t>Full-day Kindergarten Factor</t>
  </si>
  <si>
    <t>Hold Harmless Half-day Kindergarten Pupil Count</t>
  </si>
  <si>
    <t xml:space="preserve">  Times Hold Harmless Factor of .42</t>
  </si>
  <si>
    <t>Hold Harmless Full-day Kindergarten Funding 22-54-130, C.R.S.</t>
  </si>
  <si>
    <t>Hold Harmless if Full Funding Calculation in Place (No St. Bud. Stab. Fac)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</si>
</sst>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[Red]\(#,##0.000\)"/>
    <numFmt numFmtId="165" formatCode="#,##0.0000_);[Red]\(#,##0.0000\)"/>
    <numFmt numFmtId="166" formatCode="#,##0.0_);\(#,##0.0\)"/>
    <numFmt numFmtId="167" formatCode="#,##0.0_);[Red]\(#,##0.0\)"/>
    <numFmt numFmtId="168" formatCode="#,##0.0"/>
    <numFmt numFmtId="169" formatCode="0.0"/>
    <numFmt numFmtId="170" formatCode="#,##0.0000_);\(#,##0.0000\)"/>
    <numFmt numFmtId="171" formatCode="_(* #,##0.0_);_(* \(#,##0.0\);_(* &quot;-&quot;??_);_(@_)"/>
    <numFmt numFmtId="172" formatCode="#,##0.000000_);[Red]\(#,##0.000000\)"/>
    <numFmt numFmtId="173" formatCode="0.000"/>
    <numFmt numFmtId="174" formatCode="#,##0.000_);\(#,##0.000\)"/>
    <numFmt numFmtId="175" formatCode="_(* #,##0_);_(* \(#,##0\);_(* &quot;-&quot;??_);_(@_)"/>
    <numFmt numFmtId="176" formatCode="#,##0.0000000_);[Red]\(#,##0.0000000\)"/>
    <numFmt numFmtId="177" formatCode="#,##0.00000_);[Red]\(#,##0.00000\)"/>
    <numFmt numFmtId="178" formatCode="#,##0.0000"/>
    <numFmt numFmtId="179" formatCode="0.000_);[Red]\-0.000_)"/>
    <numFmt numFmtId="180" formatCode="0.00_)"/>
    <numFmt numFmtId="181" formatCode="#,##0.00000_);\(#,##0.00000\)"/>
    <numFmt numFmtId="182" formatCode="0.0000_)"/>
    <numFmt numFmtId="183" formatCode="#,##0.00000000_);[Red]\(#,##0.00000000\)"/>
    <numFmt numFmtId="184" formatCode="0.000000_)"/>
    <numFmt numFmtId="185" formatCode="0_)"/>
    <numFmt numFmtId="186" formatCode="0.00_);[Red]\-0.00_)"/>
  </numFmts>
  <fonts count="8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22">
    <xf numFmtId="40" fontId="0" fillId="0" borderId="0"/>
    <xf numFmtId="40" fontId="2" fillId="0" borderId="0"/>
    <xf numFmtId="40" fontId="2" fillId="0" borderId="0"/>
    <xf numFmtId="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0" fontId="2" fillId="0" borderId="0"/>
    <xf numFmtId="4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2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9">
    <xf numFmtId="40" fontId="0" fillId="0" borderId="0" xfId="0"/>
    <xf numFmtId="164" fontId="2" fillId="0" borderId="0" xfId="1" applyNumberFormat="1" applyFont="1" applyFill="1" applyAlignment="1" applyProtection="1">
      <alignment shrinkToFit="1"/>
    </xf>
    <xf numFmtId="40" fontId="2" fillId="0" borderId="0" xfId="1" applyFont="1" applyFill="1" applyProtection="1"/>
    <xf numFmtId="40" fontId="2" fillId="0" borderId="0" xfId="1" applyFont="1" applyAlignment="1" applyProtection="1">
      <alignment horizontal="center"/>
    </xf>
    <xf numFmtId="40" fontId="2" fillId="0" borderId="0" xfId="1" applyFont="1" applyFill="1" applyAlignment="1" applyProtection="1">
      <alignment horizontal="center"/>
    </xf>
    <xf numFmtId="40" fontId="2" fillId="0" borderId="0" xfId="1" applyFont="1"/>
    <xf numFmtId="40" fontId="2" fillId="0" borderId="0" xfId="0" applyFont="1"/>
    <xf numFmtId="165" fontId="2" fillId="0" borderId="0" xfId="1" applyNumberFormat="1" applyFont="1" applyFill="1" applyAlignment="1" applyProtection="1">
      <alignment wrapText="1"/>
    </xf>
    <xf numFmtId="40" fontId="2" fillId="0" borderId="0" xfId="1" applyFont="1" applyAlignment="1" applyProtection="1">
      <alignment wrapText="1"/>
    </xf>
    <xf numFmtId="40" fontId="2" fillId="0" borderId="0" xfId="1" applyFont="1" applyAlignment="1" applyProtection="1">
      <alignment horizontal="center" wrapText="1"/>
    </xf>
    <xf numFmtId="40" fontId="2" fillId="0" borderId="0" xfId="1" applyFont="1" applyFill="1" applyAlignment="1" applyProtection="1">
      <alignment horizontal="center" wrapText="1"/>
    </xf>
    <xf numFmtId="40" fontId="2" fillId="0" borderId="0" xfId="1" quotePrefix="1" applyFont="1" applyAlignment="1" applyProtection="1">
      <alignment horizontal="center" wrapText="1"/>
    </xf>
    <xf numFmtId="40" fontId="0" fillId="0" borderId="0" xfId="0" applyAlignment="1">
      <alignment wrapText="1"/>
    </xf>
    <xf numFmtId="40" fontId="2" fillId="0" borderId="0" xfId="1" applyFont="1" applyAlignment="1">
      <alignment wrapText="1"/>
    </xf>
    <xf numFmtId="166" fontId="2" fillId="0" borderId="0" xfId="0" applyNumberFormat="1" applyFont="1" applyAlignment="1" applyProtection="1">
      <alignment wrapText="1"/>
    </xf>
    <xf numFmtId="167" fontId="2" fillId="0" borderId="0" xfId="1" applyNumberFormat="1" applyFont="1" applyAlignment="1" applyProtection="1">
      <alignment horizontal="right"/>
    </xf>
    <xf numFmtId="167" fontId="2" fillId="0" borderId="0" xfId="1" applyNumberFormat="1" applyFont="1" applyProtection="1"/>
    <xf numFmtId="167" fontId="2" fillId="0" borderId="0" xfId="1" applyNumberFormat="1" applyFont="1" applyFill="1" applyProtection="1"/>
    <xf numFmtId="166" fontId="2" fillId="0" borderId="0" xfId="1" applyNumberFormat="1" applyFont="1" applyProtection="1"/>
    <xf numFmtId="40" fontId="0" fillId="0" borderId="0" xfId="0" applyFill="1"/>
    <xf numFmtId="166" fontId="2" fillId="0" borderId="0" xfId="1" applyNumberFormat="1" applyFont="1" applyAlignment="1" applyProtection="1">
      <alignment horizontal="center"/>
    </xf>
    <xf numFmtId="166" fontId="2" fillId="0" borderId="0" xfId="1" applyNumberFormat="1" applyFont="1" applyFill="1" applyProtection="1"/>
    <xf numFmtId="168" fontId="2" fillId="0" borderId="0" xfId="1" applyNumberFormat="1" applyFont="1" applyProtection="1"/>
    <xf numFmtId="168" fontId="2" fillId="0" borderId="0" xfId="1" applyNumberFormat="1" applyFont="1" applyFill="1" applyProtection="1"/>
    <xf numFmtId="40" fontId="2" fillId="0" borderId="0" xfId="1" applyFont="1" applyFill="1"/>
    <xf numFmtId="166" fontId="0" fillId="0" borderId="0" xfId="0" applyNumberFormat="1" applyFill="1" applyProtection="1"/>
    <xf numFmtId="169" fontId="2" fillId="0" borderId="0" xfId="1" applyNumberFormat="1" applyFont="1" applyFill="1" applyProtection="1"/>
    <xf numFmtId="170" fontId="0" fillId="0" borderId="0" xfId="0" applyNumberFormat="1" applyFill="1" applyProtection="1"/>
    <xf numFmtId="37" fontId="2" fillId="0" borderId="0" xfId="1" applyNumberFormat="1" applyFont="1"/>
    <xf numFmtId="37" fontId="2" fillId="0" borderId="0" xfId="1" applyNumberFormat="1" applyFont="1" applyFill="1"/>
    <xf numFmtId="167" fontId="2" fillId="0" borderId="0" xfId="1" applyNumberFormat="1" applyFont="1"/>
    <xf numFmtId="166" fontId="2" fillId="0" borderId="0" xfId="1" applyNumberFormat="1" applyFont="1" applyFill="1" applyAlignment="1" applyProtection="1">
      <alignment horizontal="center"/>
    </xf>
    <xf numFmtId="171" fontId="2" fillId="0" borderId="0" xfId="1" applyNumberFormat="1" applyFont="1"/>
    <xf numFmtId="171" fontId="2" fillId="0" borderId="0" xfId="1" applyNumberFormat="1" applyFont="1" applyFill="1"/>
    <xf numFmtId="166" fontId="0" fillId="0" borderId="0" xfId="0" applyNumberFormat="1" applyFill="1" applyAlignment="1" applyProtection="1">
      <alignment horizontal="right"/>
    </xf>
    <xf numFmtId="170" fontId="2" fillId="0" borderId="0" xfId="1" applyNumberFormat="1" applyFont="1" applyProtection="1"/>
    <xf numFmtId="170" fontId="2" fillId="0" borderId="0" xfId="1" applyNumberFormat="1" applyFont="1" applyFill="1" applyProtection="1"/>
    <xf numFmtId="40" fontId="2" fillId="0" borderId="0" xfId="0" applyFont="1" applyFill="1"/>
    <xf numFmtId="37" fontId="2" fillId="0" borderId="0" xfId="1" applyNumberFormat="1" applyFont="1" applyProtection="1"/>
    <xf numFmtId="37" fontId="2" fillId="0" borderId="0" xfId="1" applyNumberFormat="1" applyFont="1" applyFill="1" applyProtection="1"/>
    <xf numFmtId="171" fontId="2" fillId="0" borderId="0" xfId="1" applyNumberFormat="1" applyFont="1" applyFill="1" applyProtection="1"/>
    <xf numFmtId="166" fontId="2" fillId="0" borderId="0" xfId="1" applyNumberFormat="1" applyFont="1" applyFill="1" applyAlignment="1" applyProtection="1">
      <alignment horizontal="right"/>
    </xf>
    <xf numFmtId="166" fontId="2" fillId="0" borderId="0" xfId="1" applyNumberFormat="1" applyFont="1" applyFill="1"/>
    <xf numFmtId="171" fontId="2" fillId="0" borderId="0" xfId="1" applyNumberFormat="1" applyFont="1" applyProtection="1"/>
    <xf numFmtId="171" fontId="2" fillId="0" borderId="0" xfId="2" applyNumberFormat="1" applyFont="1" applyProtection="1"/>
    <xf numFmtId="166" fontId="2" fillId="0" borderId="0" xfId="2" applyNumberFormat="1" applyFont="1" applyProtection="1"/>
    <xf numFmtId="166" fontId="2" fillId="0" borderId="0" xfId="1" applyNumberFormat="1" applyFont="1"/>
    <xf numFmtId="166" fontId="0" fillId="0" borderId="0" xfId="0" applyNumberFormat="1" applyProtection="1"/>
    <xf numFmtId="0" fontId="2" fillId="0" borderId="0" xfId="1" applyNumberFormat="1" applyFont="1" applyProtection="1"/>
    <xf numFmtId="171" fontId="0" fillId="0" borderId="0" xfId="0" applyNumberFormat="1"/>
    <xf numFmtId="172" fontId="2" fillId="0" borderId="0" xfId="1" applyNumberFormat="1" applyFont="1" applyFill="1" applyProtection="1"/>
    <xf numFmtId="40" fontId="3" fillId="0" borderId="0" xfId="1" applyFont="1" applyFill="1" applyProtection="1"/>
    <xf numFmtId="40" fontId="2" fillId="2" borderId="0" xfId="1" applyNumberFormat="1" applyFont="1" applyFill="1" applyProtection="1"/>
    <xf numFmtId="40" fontId="2" fillId="0" borderId="0" xfId="1" applyNumberFormat="1" applyFont="1" applyProtection="1"/>
    <xf numFmtId="40" fontId="2" fillId="0" borderId="0" xfId="1" applyNumberFormat="1" applyFont="1" applyFill="1" applyProtection="1"/>
    <xf numFmtId="40" fontId="2" fillId="0" borderId="0" xfId="1" applyFont="1" applyProtection="1"/>
    <xf numFmtId="173" fontId="2" fillId="0" borderId="0" xfId="1" applyNumberFormat="1" applyFont="1" applyProtection="1"/>
    <xf numFmtId="173" fontId="2" fillId="0" borderId="0" xfId="1" applyNumberFormat="1" applyFont="1" applyFill="1" applyProtection="1"/>
    <xf numFmtId="174" fontId="2" fillId="0" borderId="0" xfId="3" applyNumberFormat="1" applyFont="1" applyBorder="1"/>
    <xf numFmtId="174" fontId="2" fillId="0" borderId="0" xfId="1" applyNumberFormat="1" applyFont="1" applyProtection="1"/>
    <xf numFmtId="174" fontId="2" fillId="0" borderId="0" xfId="1" applyNumberFormat="1" applyFont="1" applyFill="1" applyProtection="1"/>
    <xf numFmtId="3" fontId="2" fillId="0" borderId="0" xfId="0" applyNumberFormat="1" applyFont="1" applyFill="1"/>
    <xf numFmtId="4" fontId="2" fillId="0" borderId="0" xfId="1" applyNumberFormat="1" applyFont="1" applyFill="1"/>
    <xf numFmtId="3" fontId="2" fillId="0" borderId="0" xfId="1" applyNumberFormat="1" applyFont="1" applyFill="1"/>
    <xf numFmtId="37" fontId="0" fillId="0" borderId="0" xfId="0" applyNumberFormat="1" applyFill="1" applyProtection="1"/>
    <xf numFmtId="3" fontId="0" fillId="0" borderId="0" xfId="0" applyNumberFormat="1" applyFill="1"/>
    <xf numFmtId="3" fontId="2" fillId="0" borderId="0" xfId="1" applyNumberFormat="1" applyFont="1" applyFill="1" applyAlignment="1" applyProtection="1">
      <alignment horizontal="center"/>
    </xf>
    <xf numFmtId="3" fontId="2" fillId="0" borderId="0" xfId="1" applyNumberFormat="1" applyFont="1" applyFill="1" applyProtection="1"/>
    <xf numFmtId="175" fontId="2" fillId="0" borderId="0" xfId="1" applyNumberFormat="1" applyFont="1" applyFill="1"/>
    <xf numFmtId="175" fontId="2" fillId="0" borderId="0" xfId="2" applyNumberFormat="1" applyFont="1" applyFill="1"/>
    <xf numFmtId="175" fontId="2" fillId="0" borderId="0" xfId="2" applyNumberFormat="1" applyFont="1" applyFill="1" applyProtection="1"/>
    <xf numFmtId="40" fontId="2" fillId="0" borderId="0" xfId="1" applyNumberFormat="1" applyFont="1" applyFill="1"/>
    <xf numFmtId="172" fontId="2" fillId="0" borderId="0" xfId="1" applyNumberFormat="1" applyFont="1" applyProtection="1"/>
    <xf numFmtId="165" fontId="2" fillId="0" borderId="0" xfId="1" applyNumberFormat="1" applyFont="1" applyFill="1"/>
    <xf numFmtId="176" fontId="2" fillId="0" borderId="0" xfId="1" applyNumberFormat="1" applyFont="1" applyFill="1" applyProtection="1"/>
    <xf numFmtId="40" fontId="2" fillId="0" borderId="0" xfId="2" applyFont="1" applyFill="1" applyProtection="1"/>
    <xf numFmtId="40" fontId="2" fillId="0" borderId="0" xfId="2" applyNumberFormat="1" applyFont="1" applyFill="1" applyProtection="1"/>
    <xf numFmtId="39" fontId="2" fillId="0" borderId="0" xfId="0" applyNumberFormat="1" applyFont="1"/>
    <xf numFmtId="40" fontId="2" fillId="0" borderId="0" xfId="1" applyNumberFormat="1" applyFont="1" applyFill="1" applyAlignment="1" applyProtection="1">
      <alignment horizontal="center"/>
    </xf>
    <xf numFmtId="40" fontId="2" fillId="3" borderId="0" xfId="1" applyFont="1" applyFill="1" applyAlignment="1" applyProtection="1">
      <alignment horizontal="center"/>
    </xf>
    <xf numFmtId="39" fontId="2" fillId="0" borderId="0" xfId="1" applyNumberFormat="1" applyFont="1" applyProtection="1"/>
    <xf numFmtId="39" fontId="2" fillId="0" borderId="0" xfId="1" applyNumberFormat="1" applyFont="1" applyFill="1" applyProtection="1"/>
    <xf numFmtId="39" fontId="2" fillId="0" borderId="0" xfId="1" applyNumberFormat="1" applyFont="1"/>
    <xf numFmtId="40" fontId="2" fillId="0" borderId="0" xfId="0" applyFont="1" applyProtection="1"/>
    <xf numFmtId="40" fontId="2" fillId="0" borderId="0" xfId="0" applyNumberFormat="1" applyFont="1" applyProtection="1"/>
    <xf numFmtId="40" fontId="2" fillId="0" borderId="0" xfId="1" applyNumberFormat="1" applyFont="1" applyAlignment="1" applyProtection="1">
      <alignment horizontal="right"/>
    </xf>
    <xf numFmtId="40" fontId="2" fillId="0" borderId="0" xfId="1" applyNumberFormat="1" applyFont="1" applyAlignment="1" applyProtection="1">
      <alignment horizontal="center"/>
    </xf>
    <xf numFmtId="40" fontId="2" fillId="0" borderId="0" xfId="1" applyNumberFormat="1" applyFont="1" applyFill="1" applyAlignment="1" applyProtection="1">
      <alignment horizontal="right"/>
    </xf>
    <xf numFmtId="174" fontId="2" fillId="0" borderId="0" xfId="1" applyNumberFormat="1" applyFont="1"/>
    <xf numFmtId="40" fontId="2" fillId="0" borderId="0" xfId="1" applyFont="1" applyAlignment="1" applyProtection="1">
      <alignment horizontal="right"/>
    </xf>
    <xf numFmtId="165" fontId="2" fillId="0" borderId="0" xfId="1" applyNumberFormat="1" applyFont="1" applyAlignment="1" applyProtection="1">
      <alignment horizontal="right"/>
    </xf>
    <xf numFmtId="40" fontId="5" fillId="0" borderId="0" xfId="0" applyNumberFormat="1" applyFont="1" applyProtection="1"/>
    <xf numFmtId="40" fontId="5" fillId="0" borderId="0" xfId="0" applyNumberFormat="1" applyFont="1" applyFill="1" applyProtection="1"/>
    <xf numFmtId="40" fontId="5" fillId="0" borderId="0" xfId="1" applyNumberFormat="1" applyFont="1" applyProtection="1"/>
    <xf numFmtId="40" fontId="5" fillId="0" borderId="0" xfId="0" applyFont="1"/>
    <xf numFmtId="40" fontId="0" fillId="0" borderId="0" xfId="0" applyProtection="1"/>
    <xf numFmtId="4" fontId="0" fillId="0" borderId="0" xfId="0" applyNumberFormat="1"/>
    <xf numFmtId="40" fontId="0" fillId="0" borderId="0" xfId="0" applyFill="1" applyProtection="1"/>
    <xf numFmtId="40" fontId="0" fillId="0" borderId="0" xfId="0" applyNumberFormat="1" applyFill="1" applyProtection="1"/>
    <xf numFmtId="40" fontId="2" fillId="4" borderId="0" xfId="1" applyFont="1" applyFill="1" applyAlignment="1" applyProtection="1">
      <alignment horizontal="center"/>
    </xf>
    <xf numFmtId="40" fontId="2" fillId="4" borderId="0" xfId="1" applyFont="1" applyFill="1" applyProtection="1"/>
    <xf numFmtId="40" fontId="0" fillId="4" borderId="0" xfId="0" applyNumberFormat="1" applyFill="1" applyProtection="1"/>
    <xf numFmtId="4" fontId="0" fillId="4" borderId="0" xfId="0" applyNumberFormat="1" applyFill="1"/>
    <xf numFmtId="40" fontId="2" fillId="4" borderId="0" xfId="1" applyNumberFormat="1" applyFont="1" applyFill="1" applyProtection="1"/>
    <xf numFmtId="177" fontId="2" fillId="5" borderId="0" xfId="1" applyNumberFormat="1" applyFont="1" applyFill="1" applyProtection="1"/>
    <xf numFmtId="177" fontId="0" fillId="0" borderId="0" xfId="0" applyNumberFormat="1"/>
    <xf numFmtId="177" fontId="2" fillId="0" borderId="0" xfId="1" applyNumberFormat="1" applyFont="1" applyProtection="1"/>
    <xf numFmtId="177" fontId="3" fillId="0" borderId="0" xfId="1" applyNumberFormat="1" applyFont="1" applyFill="1"/>
    <xf numFmtId="177" fontId="2" fillId="0" borderId="0" xfId="1" applyNumberFormat="1" applyFont="1" applyFill="1" applyProtection="1"/>
    <xf numFmtId="40" fontId="2" fillId="0" borderId="0" xfId="1" applyFont="1" applyAlignment="1">
      <alignment horizontal="center"/>
    </xf>
    <xf numFmtId="166" fontId="2" fillId="0" borderId="0" xfId="1" applyNumberFormat="1" applyFont="1" applyAlignment="1" applyProtection="1">
      <alignment horizontal="right"/>
    </xf>
    <xf numFmtId="170" fontId="2" fillId="0" borderId="0" xfId="1" applyNumberFormat="1" applyFont="1" applyAlignment="1" applyProtection="1">
      <alignment horizontal="right"/>
    </xf>
    <xf numFmtId="170" fontId="2" fillId="0" borderId="0" xfId="1" applyNumberFormat="1" applyFont="1" applyFill="1" applyAlignment="1" applyProtection="1">
      <alignment horizontal="right"/>
    </xf>
    <xf numFmtId="170" fontId="0" fillId="0" borderId="0" xfId="0" applyNumberFormat="1" applyProtection="1"/>
    <xf numFmtId="178" fontId="2" fillId="0" borderId="0" xfId="1" applyNumberFormat="1" applyFont="1" applyFill="1" applyProtection="1"/>
    <xf numFmtId="170" fontId="2" fillId="0" borderId="0" xfId="1" applyNumberFormat="1" applyFont="1"/>
    <xf numFmtId="179" fontId="2" fillId="0" borderId="0" xfId="1" applyNumberFormat="1" applyFont="1" applyProtection="1"/>
    <xf numFmtId="179" fontId="2" fillId="0" borderId="0" xfId="1" applyNumberFormat="1" applyFont="1" applyFill="1" applyProtection="1"/>
    <xf numFmtId="176" fontId="2" fillId="0" borderId="0" xfId="1" applyNumberFormat="1" applyFont="1" applyProtection="1"/>
    <xf numFmtId="176" fontId="2" fillId="0" borderId="0" xfId="1" applyNumberFormat="1" applyFont="1"/>
    <xf numFmtId="180" fontId="2" fillId="0" borderId="0" xfId="1" applyNumberFormat="1" applyFont="1" applyProtection="1"/>
    <xf numFmtId="180" fontId="2" fillId="0" borderId="0" xfId="1" applyNumberFormat="1" applyFont="1" applyFill="1" applyProtection="1"/>
    <xf numFmtId="4" fontId="2" fillId="0" borderId="0" xfId="1" applyNumberFormat="1" applyFont="1" applyProtection="1"/>
    <xf numFmtId="181" fontId="2" fillId="0" borderId="0" xfId="1" applyNumberFormat="1" applyFont="1" applyProtection="1"/>
    <xf numFmtId="181" fontId="2" fillId="0" borderId="0" xfId="1" applyNumberFormat="1" applyFont="1" applyFill="1" applyProtection="1"/>
    <xf numFmtId="174" fontId="0" fillId="0" borderId="0" xfId="0" applyNumberFormat="1" applyProtection="1"/>
    <xf numFmtId="174" fontId="2" fillId="0" borderId="0" xfId="1" applyNumberFormat="1" applyFont="1" applyAlignment="1" applyProtection="1">
      <alignment horizontal="center"/>
    </xf>
    <xf numFmtId="182" fontId="2" fillId="0" borderId="0" xfId="1" applyNumberFormat="1" applyFont="1" applyProtection="1"/>
    <xf numFmtId="182" fontId="2" fillId="0" borderId="0" xfId="1" applyNumberFormat="1" applyFont="1" applyFill="1" applyProtection="1"/>
    <xf numFmtId="40" fontId="2" fillId="0" borderId="0" xfId="1" applyFont="1" applyAlignment="1">
      <alignment horizontal="right"/>
    </xf>
    <xf numFmtId="40" fontId="2" fillId="0" borderId="0" xfId="1" applyFont="1" applyFill="1" applyAlignment="1">
      <alignment horizontal="right"/>
    </xf>
    <xf numFmtId="167" fontId="2" fillId="0" borderId="0" xfId="1" applyNumberFormat="1" applyFont="1" applyFill="1"/>
    <xf numFmtId="165" fontId="2" fillId="0" borderId="0" xfId="1" applyNumberFormat="1" applyFont="1"/>
    <xf numFmtId="165" fontId="2" fillId="0" borderId="0" xfId="1" applyNumberFormat="1" applyFont="1" applyProtection="1"/>
    <xf numFmtId="172" fontId="0" fillId="0" borderId="0" xfId="0" applyNumberFormat="1" applyProtection="1"/>
    <xf numFmtId="183" fontId="2" fillId="0" borderId="0" xfId="1" applyNumberFormat="1" applyFont="1" applyProtection="1"/>
    <xf numFmtId="183" fontId="2" fillId="0" borderId="0" xfId="1" applyNumberFormat="1" applyFont="1" applyFill="1" applyProtection="1"/>
    <xf numFmtId="40" fontId="0" fillId="0" borderId="0" xfId="0" applyNumberFormat="1" applyProtection="1"/>
    <xf numFmtId="165" fontId="2" fillId="0" borderId="0" xfId="1" applyNumberFormat="1" applyFont="1" applyFill="1" applyProtection="1"/>
    <xf numFmtId="40" fontId="2" fillId="6" borderId="0" xfId="1" applyFont="1" applyFill="1" applyAlignment="1" applyProtection="1">
      <alignment horizontal="center"/>
    </xf>
    <xf numFmtId="40" fontId="2" fillId="6" borderId="0" xfId="1" applyFont="1" applyFill="1" applyProtection="1"/>
    <xf numFmtId="40" fontId="3" fillId="0" borderId="0" xfId="1" applyFont="1" applyFill="1" applyAlignment="1" applyProtection="1">
      <alignment wrapText="1"/>
    </xf>
    <xf numFmtId="37" fontId="4" fillId="0" borderId="0" xfId="1" applyNumberFormat="1" applyFont="1" applyProtection="1"/>
    <xf numFmtId="172" fontId="2" fillId="0" borderId="0" xfId="1" applyNumberFormat="1" applyFont="1"/>
    <xf numFmtId="184" fontId="2" fillId="0" borderId="0" xfId="1" applyNumberFormat="1" applyFont="1" applyProtection="1"/>
    <xf numFmtId="185" fontId="2" fillId="0" borderId="0" xfId="1" applyNumberFormat="1" applyFont="1" applyProtection="1"/>
    <xf numFmtId="40" fontId="2" fillId="0" borderId="0" xfId="2" applyNumberFormat="1" applyFont="1" applyProtection="1"/>
    <xf numFmtId="40" fontId="2" fillId="7" borderId="0" xfId="1" applyNumberFormat="1" applyFont="1" applyFill="1" applyProtection="1"/>
    <xf numFmtId="40" fontId="2" fillId="0" borderId="0" xfId="1" applyFont="1" applyFill="1" applyAlignment="1">
      <alignment wrapText="1"/>
    </xf>
    <xf numFmtId="164" fontId="2" fillId="0" borderId="0" xfId="1" applyNumberFormat="1" applyFont="1" applyProtection="1"/>
    <xf numFmtId="4" fontId="2" fillId="0" borderId="0" xfId="1" applyNumberFormat="1" applyFont="1" applyFill="1" applyProtection="1"/>
    <xf numFmtId="40" fontId="2" fillId="0" borderId="0" xfId="1" applyFont="1" applyFill="1" applyBorder="1"/>
    <xf numFmtId="40" fontId="2" fillId="0" borderId="0" xfId="1" applyFont="1" applyFill="1" applyBorder="1" applyAlignment="1">
      <alignment wrapText="1"/>
    </xf>
    <xf numFmtId="164" fontId="2" fillId="0" borderId="0" xfId="1" applyNumberFormat="1" applyFont="1" applyFill="1" applyBorder="1"/>
    <xf numFmtId="186" fontId="2" fillId="0" borderId="0" xfId="1" applyNumberFormat="1" applyFont="1" applyProtection="1"/>
    <xf numFmtId="40" fontId="2" fillId="7" borderId="0" xfId="1" applyFont="1" applyFill="1"/>
    <xf numFmtId="40" fontId="2" fillId="0" borderId="0" xfId="1" applyNumberFormat="1" applyFont="1"/>
    <xf numFmtId="4" fontId="2" fillId="0" borderId="0" xfId="1" applyNumberFormat="1" applyFont="1"/>
    <xf numFmtId="179" fontId="2" fillId="0" borderId="0" xfId="1" applyNumberFormat="1" applyFont="1"/>
    <xf numFmtId="0" fontId="2" fillId="0" borderId="0" xfId="1" applyNumberFormat="1" applyFont="1"/>
    <xf numFmtId="0" fontId="2" fillId="0" borderId="0" xfId="1" applyNumberFormat="1" applyFont="1" applyFill="1"/>
    <xf numFmtId="3" fontId="2" fillId="0" borderId="0" xfId="1" applyNumberFormat="1" applyFont="1"/>
    <xf numFmtId="177" fontId="2" fillId="0" borderId="0" xfId="1" applyNumberFormat="1" applyFont="1" applyFill="1"/>
    <xf numFmtId="43" fontId="0" fillId="0" borderId="0" xfId="4" applyFont="1" applyProtection="1"/>
    <xf numFmtId="40" fontId="4" fillId="0" borderId="0" xfId="0" applyFont="1"/>
    <xf numFmtId="40" fontId="4" fillId="0" borderId="0" xfId="0" applyFont="1" applyFill="1"/>
    <xf numFmtId="182" fontId="0" fillId="0" borderId="0" xfId="0" applyNumberFormat="1" applyProtection="1"/>
    <xf numFmtId="37" fontId="0" fillId="0" borderId="0" xfId="0" applyNumberFormat="1" applyProtection="1"/>
    <xf numFmtId="179" fontId="0" fillId="0" borderId="0" xfId="0" applyNumberFormat="1" applyProtection="1"/>
  </cellXfs>
  <cellStyles count="22">
    <cellStyle name="Comma 2" xfId="4"/>
    <cellStyle name="Comma 3" xfId="5"/>
    <cellStyle name="Comma0" xfId="3"/>
    <cellStyle name="Currency 2" xfId="6"/>
    <cellStyle name="Normal" xfId="0" builtinId="0"/>
    <cellStyle name="Normal 2" xfId="7"/>
    <cellStyle name="Normal 2 2" xfId="8"/>
    <cellStyle name="Normal 3" xfId="9"/>
    <cellStyle name="Normal 3 2" xfId="10"/>
    <cellStyle name="Normal 3 3" xfId="11"/>
    <cellStyle name="Normal 4" xfId="12"/>
    <cellStyle name="Normal 5" xfId="1"/>
    <cellStyle name="Normal 5 2" xfId="2"/>
    <cellStyle name="Normal 5 3" xfId="13"/>
    <cellStyle name="Normal 6" xfId="14"/>
    <cellStyle name="Percent 2" xfId="15"/>
    <cellStyle name="Percent 2 2" xfId="16"/>
    <cellStyle name="Percent 2 3" xfId="17"/>
    <cellStyle name="Percent 3" xfId="18"/>
    <cellStyle name="Percent 3 2" xfId="19"/>
    <cellStyle name="Percent 3 3" xfId="20"/>
    <cellStyle name="Percent 4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SFARUNS\All15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transpose"/>
      <sheetName val="summary"/>
      <sheetName val="district disk"/>
      <sheetName val="mill levy"/>
      <sheetName val="Factor Sor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>
    <pageSetUpPr fitToPage="1"/>
  </sheetPr>
  <dimension ref="A1:IV490"/>
  <sheetViews>
    <sheetView tabSelected="1" zoomScale="90" zoomScaleNormal="90" workbookViewId="0">
      <pane xSplit="2" ySplit="2" topLeftCell="C3" activePane="bottomRight" state="frozenSplit"/>
      <selection pane="topRight" activeCell="B1" sqref="B1"/>
      <selection pane="bottomLeft" activeCell="A8" sqref="A8"/>
      <selection pane="bottomRight" activeCell="C3" sqref="C3"/>
    </sheetView>
  </sheetViews>
  <sheetFormatPr defaultColWidth="19.77734375" defaultRowHeight="15" x14ac:dyDescent="0.2"/>
  <cols>
    <col min="1" max="1" width="9.21875" bestFit="1" customWidth="1"/>
    <col min="2" max="2" width="67" style="19" customWidth="1"/>
    <col min="3" max="3" width="17" customWidth="1"/>
    <col min="23" max="23" width="19.77734375" style="19"/>
    <col min="176" max="176" width="19.77734375" style="19"/>
    <col min="182" max="186" width="21.77734375" customWidth="1"/>
    <col min="187" max="188" width="22.21875" customWidth="1"/>
  </cols>
  <sheetData>
    <row r="1" spans="1:256" x14ac:dyDescent="0.2">
      <c r="A1" s="1"/>
      <c r="B1" s="2"/>
      <c r="C1" s="3" t="s">
        <v>0</v>
      </c>
      <c r="D1" s="4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1</v>
      </c>
      <c r="K1" s="3" t="s">
        <v>1</v>
      </c>
      <c r="L1" s="3" t="s">
        <v>2</v>
      </c>
      <c r="M1" s="3" t="s">
        <v>2</v>
      </c>
      <c r="N1" s="3" t="s">
        <v>2</v>
      </c>
      <c r="O1" s="3" t="s">
        <v>2</v>
      </c>
      <c r="P1" s="3" t="s">
        <v>2</v>
      </c>
      <c r="Q1" s="4" t="s">
        <v>2</v>
      </c>
      <c r="R1" s="3" t="s">
        <v>2</v>
      </c>
      <c r="S1" s="3" t="s">
        <v>3</v>
      </c>
      <c r="T1" s="3" t="s">
        <v>4</v>
      </c>
      <c r="U1" s="3" t="s">
        <v>4</v>
      </c>
      <c r="V1" s="3" t="s">
        <v>4</v>
      </c>
      <c r="W1" s="4" t="s">
        <v>4</v>
      </c>
      <c r="X1" s="3" t="s">
        <v>4</v>
      </c>
      <c r="Y1" s="3" t="s">
        <v>5</v>
      </c>
      <c r="Z1" s="3" t="s">
        <v>5</v>
      </c>
      <c r="AA1" s="3" t="s">
        <v>6</v>
      </c>
      <c r="AB1" s="3" t="s">
        <v>6</v>
      </c>
      <c r="AC1" s="3" t="s">
        <v>7</v>
      </c>
      <c r="AD1" s="3" t="s">
        <v>7</v>
      </c>
      <c r="AE1" s="3" t="s">
        <v>8</v>
      </c>
      <c r="AF1" s="3" t="s">
        <v>8</v>
      </c>
      <c r="AG1" s="3" t="s">
        <v>9</v>
      </c>
      <c r="AH1" s="4" t="s">
        <v>10</v>
      </c>
      <c r="AI1" s="3" t="s">
        <v>10</v>
      </c>
      <c r="AJ1" s="3" t="s">
        <v>10</v>
      </c>
      <c r="AK1" s="3" t="s">
        <v>11</v>
      </c>
      <c r="AL1" s="3" t="s">
        <v>11</v>
      </c>
      <c r="AM1" s="3" t="s">
        <v>12</v>
      </c>
      <c r="AN1" s="3" t="s">
        <v>13</v>
      </c>
      <c r="AO1" s="3" t="s">
        <v>14</v>
      </c>
      <c r="AP1" s="3" t="s">
        <v>15</v>
      </c>
      <c r="AQ1" s="3" t="s">
        <v>16</v>
      </c>
      <c r="AR1" s="3" t="s">
        <v>17</v>
      </c>
      <c r="AS1" s="3" t="s">
        <v>18</v>
      </c>
      <c r="AT1" s="3" t="s">
        <v>19</v>
      </c>
      <c r="AU1" s="3" t="s">
        <v>19</v>
      </c>
      <c r="AV1" s="3" t="s">
        <v>19</v>
      </c>
      <c r="AW1" s="3" t="s">
        <v>19</v>
      </c>
      <c r="AX1" s="3" t="s">
        <v>19</v>
      </c>
      <c r="AY1" s="3" t="s">
        <v>20</v>
      </c>
      <c r="AZ1" s="3" t="s">
        <v>20</v>
      </c>
      <c r="BA1" s="3" t="s">
        <v>20</v>
      </c>
      <c r="BB1" s="3" t="s">
        <v>20</v>
      </c>
      <c r="BC1" s="3" t="s">
        <v>20</v>
      </c>
      <c r="BD1" s="3" t="s">
        <v>20</v>
      </c>
      <c r="BE1" s="3" t="s">
        <v>20</v>
      </c>
      <c r="BF1" s="3" t="s">
        <v>20</v>
      </c>
      <c r="BG1" s="3" t="s">
        <v>20</v>
      </c>
      <c r="BH1" s="3" t="s">
        <v>20</v>
      </c>
      <c r="BI1" s="3" t="s">
        <v>20</v>
      </c>
      <c r="BJ1" s="3" t="s">
        <v>20</v>
      </c>
      <c r="BK1" s="4" t="s">
        <v>20</v>
      </c>
      <c r="BL1" s="3" t="s">
        <v>20</v>
      </c>
      <c r="BM1" s="3" t="s">
        <v>20</v>
      </c>
      <c r="BN1" s="3" t="s">
        <v>21</v>
      </c>
      <c r="BO1" s="3" t="s">
        <v>21</v>
      </c>
      <c r="BP1" s="3" t="s">
        <v>21</v>
      </c>
      <c r="BQ1" s="3" t="s">
        <v>22</v>
      </c>
      <c r="BR1" s="3" t="s">
        <v>22</v>
      </c>
      <c r="BS1" s="3" t="s">
        <v>22</v>
      </c>
      <c r="BT1" s="3" t="s">
        <v>23</v>
      </c>
      <c r="BU1" s="3" t="s">
        <v>24</v>
      </c>
      <c r="BV1" s="3" t="s">
        <v>24</v>
      </c>
      <c r="BW1" s="3" t="s">
        <v>25</v>
      </c>
      <c r="BX1" s="3" t="s">
        <v>26</v>
      </c>
      <c r="BY1" s="3" t="s">
        <v>27</v>
      </c>
      <c r="BZ1" s="3" t="s">
        <v>27</v>
      </c>
      <c r="CA1" s="3" t="s">
        <v>28</v>
      </c>
      <c r="CB1" s="3" t="s">
        <v>29</v>
      </c>
      <c r="CC1" s="3" t="s">
        <v>30</v>
      </c>
      <c r="CD1" s="3" t="s">
        <v>30</v>
      </c>
      <c r="CE1" s="3" t="s">
        <v>31</v>
      </c>
      <c r="CF1" s="3" t="s">
        <v>31</v>
      </c>
      <c r="CG1" s="3" t="s">
        <v>31</v>
      </c>
      <c r="CH1" s="3" t="s">
        <v>31</v>
      </c>
      <c r="CI1" s="3" t="s">
        <v>31</v>
      </c>
      <c r="CJ1" s="3" t="s">
        <v>32</v>
      </c>
      <c r="CK1" s="3" t="s">
        <v>33</v>
      </c>
      <c r="CL1" s="3" t="s">
        <v>33</v>
      </c>
      <c r="CM1" s="3" t="s">
        <v>33</v>
      </c>
      <c r="CN1" s="3" t="s">
        <v>34</v>
      </c>
      <c r="CO1" s="3" t="s">
        <v>34</v>
      </c>
      <c r="CP1" s="3" t="s">
        <v>34</v>
      </c>
      <c r="CQ1" s="3" t="s">
        <v>35</v>
      </c>
      <c r="CR1" s="3" t="s">
        <v>35</v>
      </c>
      <c r="CS1" s="3" t="s">
        <v>35</v>
      </c>
      <c r="CT1" s="3" t="s">
        <v>35</v>
      </c>
      <c r="CU1" s="3" t="s">
        <v>35</v>
      </c>
      <c r="CV1" s="3" t="s">
        <v>35</v>
      </c>
      <c r="CW1" s="3" t="s">
        <v>36</v>
      </c>
      <c r="CX1" s="3" t="s">
        <v>36</v>
      </c>
      <c r="CY1" s="3" t="s">
        <v>36</v>
      </c>
      <c r="CZ1" s="3" t="s">
        <v>37</v>
      </c>
      <c r="DA1" s="3" t="s">
        <v>37</v>
      </c>
      <c r="DB1" s="3" t="s">
        <v>37</v>
      </c>
      <c r="DC1" s="3" t="s">
        <v>37</v>
      </c>
      <c r="DD1" s="3" t="s">
        <v>38</v>
      </c>
      <c r="DE1" s="3" t="s">
        <v>38</v>
      </c>
      <c r="DF1" s="3" t="s">
        <v>38</v>
      </c>
      <c r="DG1" s="3" t="s">
        <v>39</v>
      </c>
      <c r="DH1" s="3" t="s">
        <v>40</v>
      </c>
      <c r="DI1" s="3" t="s">
        <v>41</v>
      </c>
      <c r="DJ1" s="3" t="s">
        <v>41</v>
      </c>
      <c r="DK1" s="3" t="s">
        <v>41</v>
      </c>
      <c r="DL1" s="3" t="s">
        <v>42</v>
      </c>
      <c r="DM1" s="3" t="s">
        <v>42</v>
      </c>
      <c r="DN1" s="3" t="s">
        <v>43</v>
      </c>
      <c r="DO1" s="3" t="s">
        <v>43</v>
      </c>
      <c r="DP1" s="3" t="s">
        <v>43</v>
      </c>
      <c r="DQ1" s="3" t="s">
        <v>43</v>
      </c>
      <c r="DR1" s="3" t="s">
        <v>44</v>
      </c>
      <c r="DS1" s="3" t="s">
        <v>44</v>
      </c>
      <c r="DT1" s="3" t="s">
        <v>44</v>
      </c>
      <c r="DU1" s="3" t="s">
        <v>44</v>
      </c>
      <c r="DV1" s="3" t="s">
        <v>44</v>
      </c>
      <c r="DW1" s="3" t="s">
        <v>44</v>
      </c>
      <c r="DX1" s="3" t="s">
        <v>45</v>
      </c>
      <c r="DY1" s="3" t="s">
        <v>45</v>
      </c>
      <c r="DZ1" s="3" t="s">
        <v>46</v>
      </c>
      <c r="EA1" s="3" t="s">
        <v>46</v>
      </c>
      <c r="EB1" s="4" t="s">
        <v>47</v>
      </c>
      <c r="EC1" s="3" t="s">
        <v>47</v>
      </c>
      <c r="ED1" s="3" t="s">
        <v>48</v>
      </c>
      <c r="EE1" s="3" t="s">
        <v>49</v>
      </c>
      <c r="EF1" s="3" t="s">
        <v>49</v>
      </c>
      <c r="EG1" s="3" t="s">
        <v>49</v>
      </c>
      <c r="EH1" s="3" t="s">
        <v>49</v>
      </c>
      <c r="EI1" s="3" t="s">
        <v>50</v>
      </c>
      <c r="EJ1" s="3" t="s">
        <v>50</v>
      </c>
      <c r="EK1" s="3" t="s">
        <v>51</v>
      </c>
      <c r="EL1" s="3" t="s">
        <v>51</v>
      </c>
      <c r="EM1" s="3" t="s">
        <v>52</v>
      </c>
      <c r="EN1" s="3" t="s">
        <v>52</v>
      </c>
      <c r="EO1" s="3" t="s">
        <v>52</v>
      </c>
      <c r="EP1" s="3" t="s">
        <v>53</v>
      </c>
      <c r="EQ1" s="3" t="s">
        <v>53</v>
      </c>
      <c r="ER1" s="3" t="s">
        <v>53</v>
      </c>
      <c r="ES1" s="3" t="s">
        <v>54</v>
      </c>
      <c r="ET1" s="3" t="s">
        <v>54</v>
      </c>
      <c r="EU1" s="3" t="s">
        <v>54</v>
      </c>
      <c r="EV1" s="3" t="s">
        <v>55</v>
      </c>
      <c r="EW1" s="3" t="s">
        <v>56</v>
      </c>
      <c r="EX1" s="3" t="s">
        <v>56</v>
      </c>
      <c r="EY1" s="3" t="s">
        <v>57</v>
      </c>
      <c r="EZ1" s="3" t="s">
        <v>57</v>
      </c>
      <c r="FA1" s="3" t="s">
        <v>58</v>
      </c>
      <c r="FB1" s="3" t="s">
        <v>59</v>
      </c>
      <c r="FC1" s="3" t="s">
        <v>59</v>
      </c>
      <c r="FD1" s="3" t="s">
        <v>60</v>
      </c>
      <c r="FE1" s="3" t="s">
        <v>60</v>
      </c>
      <c r="FF1" s="3" t="s">
        <v>60</v>
      </c>
      <c r="FG1" s="3" t="s">
        <v>60</v>
      </c>
      <c r="FH1" s="3" t="s">
        <v>60</v>
      </c>
      <c r="FI1" s="3" t="s">
        <v>61</v>
      </c>
      <c r="FJ1" s="3" t="s">
        <v>61</v>
      </c>
      <c r="FK1" s="3" t="s">
        <v>61</v>
      </c>
      <c r="FL1" s="3" t="s">
        <v>61</v>
      </c>
      <c r="FM1" s="3" t="s">
        <v>61</v>
      </c>
      <c r="FN1" s="3" t="s">
        <v>61</v>
      </c>
      <c r="FO1" s="3" t="s">
        <v>61</v>
      </c>
      <c r="FP1" s="3" t="s">
        <v>61</v>
      </c>
      <c r="FQ1" s="3" t="s">
        <v>61</v>
      </c>
      <c r="FR1" s="3" t="s">
        <v>61</v>
      </c>
      <c r="FS1" s="3" t="s">
        <v>61</v>
      </c>
      <c r="FT1" s="4" t="s">
        <v>61</v>
      </c>
      <c r="FU1" s="3" t="s">
        <v>62</v>
      </c>
      <c r="FV1" s="3" t="s">
        <v>62</v>
      </c>
      <c r="FW1" s="3" t="s">
        <v>62</v>
      </c>
      <c r="FX1" s="3" t="s">
        <v>62</v>
      </c>
      <c r="FY1" s="3"/>
      <c r="FZ1" s="3" t="s">
        <v>63</v>
      </c>
      <c r="GA1" s="3"/>
      <c r="GB1" s="3"/>
      <c r="GC1" s="3"/>
      <c r="GD1" s="3"/>
      <c r="GE1" s="5"/>
      <c r="GF1" s="5"/>
      <c r="GG1" s="5" t="s">
        <v>64</v>
      </c>
      <c r="GH1" s="5"/>
      <c r="GI1" s="5"/>
      <c r="GJ1" s="5"/>
      <c r="GK1" s="5"/>
      <c r="GL1" s="5"/>
      <c r="GM1" s="5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pans="1:256" s="12" customFormat="1" ht="37.5" customHeight="1" x14ac:dyDescent="0.2">
      <c r="A2" s="7"/>
      <c r="B2" s="8"/>
      <c r="C2" s="9" t="s">
        <v>65</v>
      </c>
      <c r="D2" s="10" t="s">
        <v>66</v>
      </c>
      <c r="E2" s="9" t="s">
        <v>67</v>
      </c>
      <c r="F2" s="11" t="s">
        <v>68</v>
      </c>
      <c r="G2" s="9" t="s">
        <v>69</v>
      </c>
      <c r="H2" s="9" t="s">
        <v>70</v>
      </c>
      <c r="I2" s="9" t="s">
        <v>71</v>
      </c>
      <c r="J2" s="9" t="s">
        <v>72</v>
      </c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  <c r="P2" s="9" t="s">
        <v>78</v>
      </c>
      <c r="Q2" s="10" t="s">
        <v>79</v>
      </c>
      <c r="R2" s="9" t="s">
        <v>80</v>
      </c>
      <c r="S2" s="9" t="s">
        <v>81</v>
      </c>
      <c r="T2" s="9" t="s">
        <v>82</v>
      </c>
      <c r="U2" s="9" t="s">
        <v>83</v>
      </c>
      <c r="V2" s="9" t="s">
        <v>84</v>
      </c>
      <c r="W2" s="10" t="s">
        <v>85</v>
      </c>
      <c r="X2" s="9" t="s">
        <v>86</v>
      </c>
      <c r="Y2" s="9" t="s">
        <v>87</v>
      </c>
      <c r="Z2" s="9" t="s">
        <v>88</v>
      </c>
      <c r="AA2" s="9" t="s">
        <v>89</v>
      </c>
      <c r="AB2" s="9" t="s">
        <v>90</v>
      </c>
      <c r="AC2" s="9" t="s">
        <v>91</v>
      </c>
      <c r="AD2" s="9" t="s">
        <v>92</v>
      </c>
      <c r="AE2" s="9" t="s">
        <v>93</v>
      </c>
      <c r="AF2" s="9" t="s">
        <v>94</v>
      </c>
      <c r="AG2" s="9" t="s">
        <v>95</v>
      </c>
      <c r="AH2" s="9" t="s">
        <v>96</v>
      </c>
      <c r="AI2" s="9" t="s">
        <v>97</v>
      </c>
      <c r="AJ2" s="9" t="s">
        <v>98</v>
      </c>
      <c r="AK2" s="9" t="s">
        <v>99</v>
      </c>
      <c r="AL2" s="9" t="s">
        <v>100</v>
      </c>
      <c r="AM2" s="9" t="s">
        <v>101</v>
      </c>
      <c r="AN2" s="9" t="s">
        <v>102</v>
      </c>
      <c r="AO2" s="9" t="s">
        <v>103</v>
      </c>
      <c r="AP2" s="9" t="s">
        <v>104</v>
      </c>
      <c r="AQ2" s="9" t="s">
        <v>105</v>
      </c>
      <c r="AR2" s="9" t="s">
        <v>106</v>
      </c>
      <c r="AS2" s="9" t="s">
        <v>107</v>
      </c>
      <c r="AT2" s="9" t="s">
        <v>108</v>
      </c>
      <c r="AU2" s="9" t="s">
        <v>109</v>
      </c>
      <c r="AV2" s="9" t="s">
        <v>110</v>
      </c>
      <c r="AW2" s="9" t="s">
        <v>111</v>
      </c>
      <c r="AX2" s="9" t="s">
        <v>112</v>
      </c>
      <c r="AY2" s="9" t="s">
        <v>113</v>
      </c>
      <c r="AZ2" s="9" t="s">
        <v>114</v>
      </c>
      <c r="BA2" s="9" t="s">
        <v>115</v>
      </c>
      <c r="BB2" s="9" t="s">
        <v>116</v>
      </c>
      <c r="BC2" s="9" t="s">
        <v>117</v>
      </c>
      <c r="BD2" s="9" t="s">
        <v>118</v>
      </c>
      <c r="BE2" s="9" t="s">
        <v>119</v>
      </c>
      <c r="BF2" s="9" t="s">
        <v>120</v>
      </c>
      <c r="BG2" s="9" t="s">
        <v>121</v>
      </c>
      <c r="BH2" s="9" t="s">
        <v>122</v>
      </c>
      <c r="BI2" s="9" t="s">
        <v>123</v>
      </c>
      <c r="BJ2" s="9" t="s">
        <v>124</v>
      </c>
      <c r="BK2" s="10" t="s">
        <v>125</v>
      </c>
      <c r="BL2" s="9" t="s">
        <v>126</v>
      </c>
      <c r="BM2" s="9" t="s">
        <v>127</v>
      </c>
      <c r="BN2" s="9" t="s">
        <v>128</v>
      </c>
      <c r="BO2" s="9" t="s">
        <v>129</v>
      </c>
      <c r="BP2" s="9" t="s">
        <v>130</v>
      </c>
      <c r="BQ2" s="9" t="s">
        <v>131</v>
      </c>
      <c r="BR2" s="9" t="s">
        <v>132</v>
      </c>
      <c r="BS2" s="9" t="s">
        <v>133</v>
      </c>
      <c r="BT2" s="9" t="s">
        <v>134</v>
      </c>
      <c r="BU2" s="9" t="s">
        <v>135</v>
      </c>
      <c r="BV2" s="9" t="s">
        <v>136</v>
      </c>
      <c r="BW2" s="9" t="s">
        <v>137</v>
      </c>
      <c r="BX2" s="9" t="s">
        <v>138</v>
      </c>
      <c r="BY2" s="9" t="s">
        <v>139</v>
      </c>
      <c r="BZ2" s="9" t="s">
        <v>140</v>
      </c>
      <c r="CA2" s="9" t="s">
        <v>141</v>
      </c>
      <c r="CB2" s="9" t="s">
        <v>142</v>
      </c>
      <c r="CC2" s="9" t="s">
        <v>143</v>
      </c>
      <c r="CD2" s="9" t="s">
        <v>144</v>
      </c>
      <c r="CE2" s="9" t="s">
        <v>145</v>
      </c>
      <c r="CF2" s="9" t="s">
        <v>146</v>
      </c>
      <c r="CG2" s="9" t="s">
        <v>147</v>
      </c>
      <c r="CH2" s="9" t="s">
        <v>148</v>
      </c>
      <c r="CI2" s="9" t="s">
        <v>149</v>
      </c>
      <c r="CJ2" s="9" t="s">
        <v>150</v>
      </c>
      <c r="CK2" s="9" t="s">
        <v>151</v>
      </c>
      <c r="CL2" s="9" t="s">
        <v>152</v>
      </c>
      <c r="CM2" s="9" t="s">
        <v>153</v>
      </c>
      <c r="CN2" s="9" t="s">
        <v>154</v>
      </c>
      <c r="CO2" s="9" t="s">
        <v>155</v>
      </c>
      <c r="CP2" s="9" t="s">
        <v>156</v>
      </c>
      <c r="CQ2" s="9" t="s">
        <v>157</v>
      </c>
      <c r="CR2" s="9" t="s">
        <v>158</v>
      </c>
      <c r="CS2" s="9" t="s">
        <v>159</v>
      </c>
      <c r="CT2" s="9" t="s">
        <v>160</v>
      </c>
      <c r="CU2" s="9" t="s">
        <v>161</v>
      </c>
      <c r="CV2" s="9" t="s">
        <v>162</v>
      </c>
      <c r="CW2" s="9" t="s">
        <v>163</v>
      </c>
      <c r="CX2" s="9" t="s">
        <v>164</v>
      </c>
      <c r="CY2" s="9" t="s">
        <v>165</v>
      </c>
      <c r="CZ2" s="9" t="s">
        <v>166</v>
      </c>
      <c r="DA2" s="9" t="s">
        <v>167</v>
      </c>
      <c r="DB2" s="9" t="s">
        <v>168</v>
      </c>
      <c r="DC2" s="9" t="s">
        <v>169</v>
      </c>
      <c r="DD2" s="9" t="s">
        <v>170</v>
      </c>
      <c r="DE2" s="9" t="s">
        <v>171</v>
      </c>
      <c r="DF2" s="9" t="s">
        <v>172</v>
      </c>
      <c r="DG2" s="9" t="s">
        <v>173</v>
      </c>
      <c r="DH2" s="9" t="s">
        <v>174</v>
      </c>
      <c r="DI2" s="9" t="s">
        <v>175</v>
      </c>
      <c r="DJ2" s="9" t="s">
        <v>176</v>
      </c>
      <c r="DK2" s="9" t="s">
        <v>177</v>
      </c>
      <c r="DL2" s="9" t="s">
        <v>178</v>
      </c>
      <c r="DM2" s="9" t="s">
        <v>179</v>
      </c>
      <c r="DN2" s="9" t="s">
        <v>180</v>
      </c>
      <c r="DO2" s="9" t="s">
        <v>181</v>
      </c>
      <c r="DP2" s="9" t="s">
        <v>182</v>
      </c>
      <c r="DQ2" s="9" t="s">
        <v>183</v>
      </c>
      <c r="DR2" s="9" t="s">
        <v>184</v>
      </c>
      <c r="DS2" s="9" t="s">
        <v>185</v>
      </c>
      <c r="DT2" s="9" t="s">
        <v>186</v>
      </c>
      <c r="DU2" s="9" t="s">
        <v>187</v>
      </c>
      <c r="DV2" s="9" t="s">
        <v>188</v>
      </c>
      <c r="DW2" s="9" t="s">
        <v>189</v>
      </c>
      <c r="DX2" s="9" t="s">
        <v>190</v>
      </c>
      <c r="DY2" s="9" t="s">
        <v>191</v>
      </c>
      <c r="DZ2" s="9" t="s">
        <v>192</v>
      </c>
      <c r="EA2" s="10" t="s">
        <v>193</v>
      </c>
      <c r="EB2" s="9" t="s">
        <v>194</v>
      </c>
      <c r="EC2" s="9" t="s">
        <v>195</v>
      </c>
      <c r="ED2" s="9" t="s">
        <v>196</v>
      </c>
      <c r="EE2" s="9" t="s">
        <v>197</v>
      </c>
      <c r="EF2" s="9" t="s">
        <v>198</v>
      </c>
      <c r="EG2" s="9" t="s">
        <v>199</v>
      </c>
      <c r="EH2" s="9" t="s">
        <v>200</v>
      </c>
      <c r="EI2" s="9" t="s">
        <v>201</v>
      </c>
      <c r="EJ2" s="9" t="s">
        <v>202</v>
      </c>
      <c r="EK2" s="9" t="s">
        <v>203</v>
      </c>
      <c r="EL2" s="9" t="s">
        <v>204</v>
      </c>
      <c r="EM2" s="9" t="s">
        <v>205</v>
      </c>
      <c r="EN2" s="9" t="s">
        <v>206</v>
      </c>
      <c r="EO2" s="9" t="s">
        <v>207</v>
      </c>
      <c r="EP2" s="9" t="s">
        <v>208</v>
      </c>
      <c r="EQ2" s="9" t="s">
        <v>209</v>
      </c>
      <c r="ER2" s="9" t="s">
        <v>210</v>
      </c>
      <c r="ES2" s="9" t="s">
        <v>211</v>
      </c>
      <c r="ET2" s="9" t="s">
        <v>212</v>
      </c>
      <c r="EU2" s="9" t="s">
        <v>213</v>
      </c>
      <c r="EV2" s="9" t="s">
        <v>214</v>
      </c>
      <c r="EW2" s="9" t="s">
        <v>215</v>
      </c>
      <c r="EX2" s="9" t="s">
        <v>216</v>
      </c>
      <c r="EY2" s="9" t="s">
        <v>217</v>
      </c>
      <c r="EZ2" s="9" t="s">
        <v>218</v>
      </c>
      <c r="FA2" s="9" t="s">
        <v>219</v>
      </c>
      <c r="FB2" s="9" t="s">
        <v>220</v>
      </c>
      <c r="FC2" s="9" t="s">
        <v>221</v>
      </c>
      <c r="FD2" s="9" t="s">
        <v>222</v>
      </c>
      <c r="FE2" s="9" t="s">
        <v>223</v>
      </c>
      <c r="FF2" s="9" t="s">
        <v>224</v>
      </c>
      <c r="FG2" s="9" t="s">
        <v>225</v>
      </c>
      <c r="FH2" s="9" t="s">
        <v>226</v>
      </c>
      <c r="FI2" s="9" t="s">
        <v>227</v>
      </c>
      <c r="FJ2" s="9" t="s">
        <v>228</v>
      </c>
      <c r="FK2" s="9" t="s">
        <v>229</v>
      </c>
      <c r="FL2" s="9" t="s">
        <v>230</v>
      </c>
      <c r="FM2" s="9" t="s">
        <v>231</v>
      </c>
      <c r="FN2" s="9" t="s">
        <v>232</v>
      </c>
      <c r="FO2" s="9" t="s">
        <v>233</v>
      </c>
      <c r="FP2" s="9" t="s">
        <v>234</v>
      </c>
      <c r="FQ2" s="9" t="s">
        <v>235</v>
      </c>
      <c r="FR2" s="9" t="s">
        <v>236</v>
      </c>
      <c r="FS2" s="10" t="s">
        <v>237</v>
      </c>
      <c r="FT2" s="9" t="s">
        <v>238</v>
      </c>
      <c r="FU2" s="9" t="s">
        <v>239</v>
      </c>
      <c r="FV2" s="9" t="s">
        <v>240</v>
      </c>
      <c r="FW2" s="9" t="s">
        <v>241</v>
      </c>
      <c r="FX2" s="9" t="s">
        <v>242</v>
      </c>
      <c r="FY2" s="12" t="s">
        <v>243</v>
      </c>
      <c r="FZ2" s="9" t="s">
        <v>244</v>
      </c>
      <c r="GA2" s="9"/>
      <c r="GB2" s="9"/>
      <c r="GC2" s="9"/>
      <c r="GD2" s="13"/>
      <c r="GE2" s="13"/>
      <c r="GF2" s="13"/>
      <c r="GG2" s="13"/>
      <c r="GH2" s="13"/>
      <c r="GI2" s="13"/>
      <c r="GJ2" s="13"/>
      <c r="GK2" s="13"/>
      <c r="GL2" s="13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</row>
    <row r="3" spans="1:256" x14ac:dyDescent="0.2">
      <c r="A3" s="3" t="s">
        <v>245</v>
      </c>
      <c r="B3" s="2" t="s">
        <v>246</v>
      </c>
      <c r="C3" s="15">
        <v>7700.5</v>
      </c>
      <c r="D3" s="16">
        <v>34740</v>
      </c>
      <c r="E3" s="16">
        <v>6352</v>
      </c>
      <c r="F3" s="16">
        <v>15196</v>
      </c>
      <c r="G3" s="16">
        <v>935.5</v>
      </c>
      <c r="H3" s="16">
        <v>919</v>
      </c>
      <c r="I3" s="16">
        <v>8786</v>
      </c>
      <c r="J3" s="16">
        <v>1925</v>
      </c>
      <c r="K3" s="16">
        <v>304</v>
      </c>
      <c r="L3" s="16">
        <v>2400</v>
      </c>
      <c r="M3" s="16">
        <v>1266.5</v>
      </c>
      <c r="N3" s="16">
        <v>48775.5</v>
      </c>
      <c r="O3" s="16">
        <v>13909</v>
      </c>
      <c r="P3" s="16">
        <v>156</v>
      </c>
      <c r="Q3" s="16">
        <v>35914.5</v>
      </c>
      <c r="R3" s="16">
        <v>1986.5</v>
      </c>
      <c r="S3" s="16">
        <v>1226</v>
      </c>
      <c r="T3" s="16">
        <v>122</v>
      </c>
      <c r="U3" s="16">
        <v>35</v>
      </c>
      <c r="V3" s="16">
        <v>243</v>
      </c>
      <c r="W3" s="16">
        <v>87</v>
      </c>
      <c r="X3" s="16">
        <v>39</v>
      </c>
      <c r="Y3" s="16">
        <v>412</v>
      </c>
      <c r="Z3" s="16">
        <v>237</v>
      </c>
      <c r="AA3" s="16">
        <v>27027.5</v>
      </c>
      <c r="AB3" s="16">
        <v>27885</v>
      </c>
      <c r="AC3" s="16">
        <v>820.5</v>
      </c>
      <c r="AD3" s="16">
        <v>1023.5</v>
      </c>
      <c r="AE3" s="16">
        <v>98</v>
      </c>
      <c r="AF3" s="16">
        <v>155</v>
      </c>
      <c r="AG3" s="16">
        <v>755.5</v>
      </c>
      <c r="AH3" s="16">
        <v>900</v>
      </c>
      <c r="AI3" s="16">
        <v>331</v>
      </c>
      <c r="AJ3" s="16">
        <v>206</v>
      </c>
      <c r="AK3" s="16">
        <v>184.5</v>
      </c>
      <c r="AL3" s="16">
        <v>234.5</v>
      </c>
      <c r="AM3" s="16">
        <v>401</v>
      </c>
      <c r="AN3" s="16">
        <v>324.5</v>
      </c>
      <c r="AO3" s="16">
        <v>4421</v>
      </c>
      <c r="AP3" s="16">
        <v>76257</v>
      </c>
      <c r="AQ3" s="16">
        <v>235</v>
      </c>
      <c r="AR3" s="16">
        <v>59880</v>
      </c>
      <c r="AS3" s="16">
        <v>5963</v>
      </c>
      <c r="AT3" s="16">
        <v>2245</v>
      </c>
      <c r="AU3" s="16">
        <v>234.5</v>
      </c>
      <c r="AV3" s="16">
        <v>251</v>
      </c>
      <c r="AW3" s="16">
        <v>198</v>
      </c>
      <c r="AX3" s="16">
        <v>11</v>
      </c>
      <c r="AY3" s="16">
        <v>418</v>
      </c>
      <c r="AZ3" s="16">
        <v>10196</v>
      </c>
      <c r="BA3" s="16">
        <v>8134</v>
      </c>
      <c r="BB3" s="16">
        <v>6963</v>
      </c>
      <c r="BC3" s="16">
        <v>25116</v>
      </c>
      <c r="BD3" s="16">
        <v>4639</v>
      </c>
      <c r="BE3" s="16">
        <v>1348.5</v>
      </c>
      <c r="BF3" s="16">
        <v>22302</v>
      </c>
      <c r="BG3" s="16">
        <v>908.5</v>
      </c>
      <c r="BH3" s="16">
        <v>574.5</v>
      </c>
      <c r="BI3" s="16">
        <v>218</v>
      </c>
      <c r="BJ3" s="16">
        <v>5601.5</v>
      </c>
      <c r="BK3" s="16">
        <v>19293</v>
      </c>
      <c r="BL3" s="16">
        <v>196</v>
      </c>
      <c r="BM3" s="16">
        <v>240.5</v>
      </c>
      <c r="BN3" s="16">
        <v>3300</v>
      </c>
      <c r="BO3" s="16">
        <v>1268</v>
      </c>
      <c r="BP3" s="16">
        <v>196</v>
      </c>
      <c r="BQ3" s="16">
        <v>5053.5</v>
      </c>
      <c r="BR3" s="16">
        <v>4354.5</v>
      </c>
      <c r="BS3" s="16">
        <v>887</v>
      </c>
      <c r="BT3" s="16">
        <v>368</v>
      </c>
      <c r="BU3" s="16">
        <v>384</v>
      </c>
      <c r="BV3" s="16">
        <v>1148.5</v>
      </c>
      <c r="BW3" s="16">
        <v>1697</v>
      </c>
      <c r="BX3" s="16">
        <v>81</v>
      </c>
      <c r="BY3" s="16">
        <v>452.5</v>
      </c>
      <c r="BZ3" s="16">
        <v>185</v>
      </c>
      <c r="CA3" s="16">
        <v>157.5</v>
      </c>
      <c r="CB3" s="16">
        <v>76516.5</v>
      </c>
      <c r="CC3" s="16">
        <v>141</v>
      </c>
      <c r="CD3" s="16">
        <v>56</v>
      </c>
      <c r="CE3" s="16">
        <v>159.5</v>
      </c>
      <c r="CF3" s="16">
        <v>91</v>
      </c>
      <c r="CG3" s="16">
        <v>156</v>
      </c>
      <c r="CH3" s="16">
        <v>102</v>
      </c>
      <c r="CI3" s="16">
        <v>647.5</v>
      </c>
      <c r="CJ3" s="16">
        <v>902.5</v>
      </c>
      <c r="CK3" s="16">
        <v>3969</v>
      </c>
      <c r="CL3" s="16">
        <v>1168</v>
      </c>
      <c r="CM3" s="16">
        <v>711</v>
      </c>
      <c r="CN3" s="16">
        <v>25896</v>
      </c>
      <c r="CO3" s="16">
        <v>14191</v>
      </c>
      <c r="CP3" s="16">
        <v>984.5</v>
      </c>
      <c r="CQ3" s="16">
        <v>919.5</v>
      </c>
      <c r="CR3" s="16">
        <v>172</v>
      </c>
      <c r="CS3" s="16">
        <v>339.5</v>
      </c>
      <c r="CT3" s="16">
        <v>103.5</v>
      </c>
      <c r="CU3" s="16">
        <v>417</v>
      </c>
      <c r="CV3" s="16">
        <v>38</v>
      </c>
      <c r="CW3" s="16">
        <v>144</v>
      </c>
      <c r="CX3" s="16">
        <v>441</v>
      </c>
      <c r="CY3" s="16">
        <v>35</v>
      </c>
      <c r="CZ3" s="16">
        <v>1929.5</v>
      </c>
      <c r="DA3" s="16">
        <v>169</v>
      </c>
      <c r="DB3" s="16">
        <v>294</v>
      </c>
      <c r="DC3" s="16">
        <v>153</v>
      </c>
      <c r="DD3" s="16">
        <v>125</v>
      </c>
      <c r="DE3" s="16">
        <v>423</v>
      </c>
      <c r="DF3" s="16">
        <v>19600</v>
      </c>
      <c r="DG3" s="16">
        <v>71</v>
      </c>
      <c r="DH3" s="16">
        <v>1835</v>
      </c>
      <c r="DI3" s="16">
        <v>2424</v>
      </c>
      <c r="DJ3" s="16">
        <v>677</v>
      </c>
      <c r="DK3" s="16">
        <v>387</v>
      </c>
      <c r="DL3" s="16">
        <v>5415</v>
      </c>
      <c r="DM3" s="16">
        <v>221.5</v>
      </c>
      <c r="DN3" s="16">
        <v>1334.5</v>
      </c>
      <c r="DO3" s="16">
        <v>2707.5</v>
      </c>
      <c r="DP3" s="16">
        <v>200</v>
      </c>
      <c r="DQ3" s="16">
        <v>473.5</v>
      </c>
      <c r="DR3" s="16">
        <v>1220</v>
      </c>
      <c r="DS3" s="16">
        <v>717</v>
      </c>
      <c r="DT3" s="16">
        <v>126.5</v>
      </c>
      <c r="DU3" s="16">
        <v>369</v>
      </c>
      <c r="DV3" s="16">
        <v>185.5</v>
      </c>
      <c r="DW3" s="16">
        <v>323</v>
      </c>
      <c r="DX3" s="16">
        <v>163.5</v>
      </c>
      <c r="DY3" s="16">
        <v>323</v>
      </c>
      <c r="DZ3" s="16">
        <v>876.5</v>
      </c>
      <c r="EA3" s="16">
        <v>520.5</v>
      </c>
      <c r="EB3" s="16">
        <v>542</v>
      </c>
      <c r="EC3" s="16">
        <v>276.5</v>
      </c>
      <c r="ED3" s="16">
        <v>1580.5</v>
      </c>
      <c r="EE3" s="16">
        <v>180</v>
      </c>
      <c r="EF3" s="16">
        <v>1351</v>
      </c>
      <c r="EG3" s="16">
        <v>251</v>
      </c>
      <c r="EH3" s="16">
        <v>213</v>
      </c>
      <c r="EI3" s="16">
        <v>15433.5</v>
      </c>
      <c r="EJ3" s="16">
        <v>8449.5</v>
      </c>
      <c r="EK3" s="16">
        <v>588</v>
      </c>
      <c r="EL3" s="16">
        <v>451</v>
      </c>
      <c r="EM3" s="16">
        <v>395</v>
      </c>
      <c r="EN3" s="16">
        <v>991</v>
      </c>
      <c r="EO3" s="16">
        <v>391.5</v>
      </c>
      <c r="EP3" s="16">
        <v>354.5</v>
      </c>
      <c r="EQ3" s="16">
        <v>2270.5</v>
      </c>
      <c r="ER3" s="16">
        <v>336</v>
      </c>
      <c r="ES3" s="16">
        <v>117</v>
      </c>
      <c r="ET3" s="16">
        <v>165</v>
      </c>
      <c r="EU3" s="16">
        <v>573</v>
      </c>
      <c r="EV3" s="16">
        <v>57</v>
      </c>
      <c r="EW3" s="16">
        <v>800</v>
      </c>
      <c r="EX3" s="16">
        <v>230.5</v>
      </c>
      <c r="EY3" s="16">
        <v>741</v>
      </c>
      <c r="EZ3" s="16">
        <v>96</v>
      </c>
      <c r="FA3" s="16">
        <v>2903.5</v>
      </c>
      <c r="FB3" s="16">
        <v>292</v>
      </c>
      <c r="FC3" s="16">
        <v>2203</v>
      </c>
      <c r="FD3" s="16">
        <v>305</v>
      </c>
      <c r="FE3" s="16">
        <v>100</v>
      </c>
      <c r="FF3" s="16">
        <v>189.5</v>
      </c>
      <c r="FG3" s="16">
        <v>87</v>
      </c>
      <c r="FH3" s="16">
        <v>82</v>
      </c>
      <c r="FI3" s="16">
        <v>1737</v>
      </c>
      <c r="FJ3" s="16">
        <v>1751</v>
      </c>
      <c r="FK3" s="16">
        <v>2106</v>
      </c>
      <c r="FL3" s="16">
        <v>4566.5</v>
      </c>
      <c r="FM3" s="16">
        <v>3265</v>
      </c>
      <c r="FN3" s="16">
        <v>19170</v>
      </c>
      <c r="FO3" s="16">
        <v>1065.5</v>
      </c>
      <c r="FP3" s="16">
        <v>1978.5</v>
      </c>
      <c r="FQ3" s="16">
        <v>708</v>
      </c>
      <c r="FR3" s="16">
        <v>154</v>
      </c>
      <c r="FS3" s="16">
        <v>172</v>
      </c>
      <c r="FT3" s="17">
        <v>67</v>
      </c>
      <c r="FU3" s="16">
        <v>721.5</v>
      </c>
      <c r="FV3" s="16">
        <v>578</v>
      </c>
      <c r="FW3" s="16">
        <v>156</v>
      </c>
      <c r="FX3" s="16">
        <v>61</v>
      </c>
      <c r="FY3" s="18"/>
      <c r="FZ3" s="18">
        <f>SUM(C3:FY3)</f>
        <v>772208</v>
      </c>
      <c r="GA3" s="18"/>
      <c r="GB3" s="18"/>
      <c r="GC3" s="3"/>
      <c r="GD3" s="18"/>
      <c r="GE3" s="18"/>
      <c r="GF3" s="18"/>
      <c r="GG3" s="5"/>
      <c r="GH3" s="5"/>
      <c r="GI3" s="5"/>
      <c r="GJ3" s="5"/>
      <c r="GK3" s="5"/>
      <c r="GL3" s="5"/>
      <c r="GM3" s="5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</row>
    <row r="4" spans="1:256" x14ac:dyDescent="0.2">
      <c r="A4" s="3" t="s">
        <v>247</v>
      </c>
      <c r="B4" s="2" t="s">
        <v>248</v>
      </c>
      <c r="C4" s="16">
        <v>265</v>
      </c>
      <c r="D4" s="16">
        <v>1449</v>
      </c>
      <c r="E4" s="16">
        <v>285.5</v>
      </c>
      <c r="F4" s="16">
        <v>663</v>
      </c>
      <c r="G4" s="16">
        <v>35.5</v>
      </c>
      <c r="H4" s="16">
        <v>28</v>
      </c>
      <c r="I4" s="16">
        <v>402.5</v>
      </c>
      <c r="J4" s="16">
        <v>98.5</v>
      </c>
      <c r="K4" s="16">
        <v>8.5</v>
      </c>
      <c r="L4" s="16">
        <v>122</v>
      </c>
      <c r="M4" s="16">
        <v>57</v>
      </c>
      <c r="N4" s="16">
        <v>1851.5</v>
      </c>
      <c r="O4" s="16">
        <v>527.5</v>
      </c>
      <c r="P4" s="16">
        <v>4</v>
      </c>
      <c r="Q4" s="16">
        <v>1753</v>
      </c>
      <c r="R4" s="16">
        <v>48.5</v>
      </c>
      <c r="S4" s="16">
        <v>49</v>
      </c>
      <c r="T4" s="16">
        <v>6</v>
      </c>
      <c r="U4" s="16">
        <v>0.5</v>
      </c>
      <c r="V4" s="16">
        <v>9.5</v>
      </c>
      <c r="W4" s="16">
        <v>4.5</v>
      </c>
      <c r="X4" s="16">
        <v>0.5</v>
      </c>
      <c r="Y4" s="16">
        <v>25</v>
      </c>
      <c r="Z4" s="16">
        <v>12</v>
      </c>
      <c r="AA4" s="16">
        <v>1150</v>
      </c>
      <c r="AB4" s="16">
        <v>992.5</v>
      </c>
      <c r="AC4" s="16">
        <v>30</v>
      </c>
      <c r="AD4" s="16">
        <v>49</v>
      </c>
      <c r="AE4" s="16">
        <v>5</v>
      </c>
      <c r="AF4" s="16">
        <v>9</v>
      </c>
      <c r="AG4" s="16">
        <v>33</v>
      </c>
      <c r="AH4" s="16">
        <v>32</v>
      </c>
      <c r="AI4" s="16">
        <v>16.5</v>
      </c>
      <c r="AJ4" s="16">
        <v>7.5</v>
      </c>
      <c r="AK4" s="16">
        <v>8</v>
      </c>
      <c r="AL4" s="16">
        <v>9.5</v>
      </c>
      <c r="AM4" s="16">
        <v>18</v>
      </c>
      <c r="AN4" s="16">
        <v>16.5</v>
      </c>
      <c r="AO4" s="16">
        <v>157</v>
      </c>
      <c r="AP4" s="16">
        <v>3773</v>
      </c>
      <c r="AQ4" s="16">
        <v>10</v>
      </c>
      <c r="AR4" s="16">
        <v>2332.5</v>
      </c>
      <c r="AS4" s="16">
        <v>244</v>
      </c>
      <c r="AT4" s="16">
        <v>77</v>
      </c>
      <c r="AU4" s="16">
        <v>10</v>
      </c>
      <c r="AV4" s="16">
        <v>9.5</v>
      </c>
      <c r="AW4" s="16">
        <v>7</v>
      </c>
      <c r="AX4" s="16">
        <v>0.5</v>
      </c>
      <c r="AY4" s="16">
        <v>10</v>
      </c>
      <c r="AZ4" s="16">
        <v>570</v>
      </c>
      <c r="BA4" s="16">
        <v>329</v>
      </c>
      <c r="BB4" s="16">
        <v>395</v>
      </c>
      <c r="BC4" s="16">
        <v>1215</v>
      </c>
      <c r="BD4" s="16">
        <v>179.5</v>
      </c>
      <c r="BE4" s="16">
        <v>36</v>
      </c>
      <c r="BF4" s="16">
        <v>766.5</v>
      </c>
      <c r="BG4" s="16">
        <v>41</v>
      </c>
      <c r="BH4" s="16">
        <v>13</v>
      </c>
      <c r="BI4" s="16">
        <v>9.5</v>
      </c>
      <c r="BJ4" s="16">
        <v>163.5</v>
      </c>
      <c r="BK4" s="16">
        <v>703</v>
      </c>
      <c r="BL4" s="16">
        <v>3.5</v>
      </c>
      <c r="BM4" s="16">
        <v>6.5</v>
      </c>
      <c r="BN4" s="16">
        <v>144.5</v>
      </c>
      <c r="BO4" s="16">
        <v>51.5</v>
      </c>
      <c r="BP4" s="16">
        <v>3.5</v>
      </c>
      <c r="BQ4" s="16">
        <v>200</v>
      </c>
      <c r="BR4" s="16">
        <v>190.5</v>
      </c>
      <c r="BS4" s="16">
        <v>32.5</v>
      </c>
      <c r="BT4" s="16">
        <v>15</v>
      </c>
      <c r="BU4" s="16">
        <v>19</v>
      </c>
      <c r="BV4" s="16">
        <v>40.5</v>
      </c>
      <c r="BW4" s="16">
        <v>72</v>
      </c>
      <c r="BX4" s="16">
        <v>2.5</v>
      </c>
      <c r="BY4" s="16">
        <v>25.5</v>
      </c>
      <c r="BZ4" s="16">
        <v>5.5</v>
      </c>
      <c r="CA4" s="16">
        <v>4.5</v>
      </c>
      <c r="CB4" s="16">
        <v>3061</v>
      </c>
      <c r="CC4" s="16">
        <v>6</v>
      </c>
      <c r="CD4" s="16">
        <v>3</v>
      </c>
      <c r="CE4" s="16">
        <v>4</v>
      </c>
      <c r="CF4" s="16">
        <v>4</v>
      </c>
      <c r="CG4" s="16">
        <v>9</v>
      </c>
      <c r="CH4" s="16">
        <v>3</v>
      </c>
      <c r="CI4" s="16">
        <v>26</v>
      </c>
      <c r="CJ4" s="16">
        <v>38.5</v>
      </c>
      <c r="CK4" s="16">
        <v>175</v>
      </c>
      <c r="CL4" s="16">
        <v>62</v>
      </c>
      <c r="CM4" s="16">
        <v>26</v>
      </c>
      <c r="CN4" s="16">
        <v>1083</v>
      </c>
      <c r="CO4" s="16">
        <v>592.5</v>
      </c>
      <c r="CP4" s="16">
        <v>44</v>
      </c>
      <c r="CQ4" s="16">
        <v>50.5</v>
      </c>
      <c r="CR4" s="16">
        <v>7</v>
      </c>
      <c r="CS4" s="16">
        <v>10.5</v>
      </c>
      <c r="CT4" s="16">
        <v>6</v>
      </c>
      <c r="CU4" s="16">
        <v>9</v>
      </c>
      <c r="CV4" s="16">
        <v>2</v>
      </c>
      <c r="CW4" s="16">
        <v>5</v>
      </c>
      <c r="CX4" s="16">
        <v>17</v>
      </c>
      <c r="CY4" s="16">
        <v>2</v>
      </c>
      <c r="CZ4" s="16">
        <v>83.5</v>
      </c>
      <c r="DA4" s="16">
        <v>7.5</v>
      </c>
      <c r="DB4" s="16">
        <v>10.5</v>
      </c>
      <c r="DC4" s="16">
        <v>6.5</v>
      </c>
      <c r="DD4" s="17">
        <v>6.5</v>
      </c>
      <c r="DE4" s="16">
        <v>8.5</v>
      </c>
      <c r="DF4" s="16">
        <v>726.5</v>
      </c>
      <c r="DG4" s="16">
        <v>2</v>
      </c>
      <c r="DH4" s="16">
        <v>78.5</v>
      </c>
      <c r="DI4" s="16">
        <v>114.5</v>
      </c>
      <c r="DJ4" s="16">
        <v>29.5</v>
      </c>
      <c r="DK4" s="16">
        <v>18.5</v>
      </c>
      <c r="DL4" s="16">
        <v>189.5</v>
      </c>
      <c r="DM4" s="16">
        <v>8.5</v>
      </c>
      <c r="DN4" s="16">
        <v>48.5</v>
      </c>
      <c r="DO4" s="16">
        <v>122.5</v>
      </c>
      <c r="DP4" s="16">
        <v>8.5</v>
      </c>
      <c r="DQ4" s="16">
        <v>21.5</v>
      </c>
      <c r="DR4" s="16">
        <v>43.5</v>
      </c>
      <c r="DS4" s="16">
        <v>31</v>
      </c>
      <c r="DT4" s="16">
        <v>7</v>
      </c>
      <c r="DU4" s="16">
        <v>16.5</v>
      </c>
      <c r="DV4" s="16">
        <v>10</v>
      </c>
      <c r="DW4" s="16">
        <v>14</v>
      </c>
      <c r="DX4" s="16">
        <v>7</v>
      </c>
      <c r="DY4" s="16">
        <v>7</v>
      </c>
      <c r="DZ4" s="16">
        <v>31.5</v>
      </c>
      <c r="EA4" s="16">
        <v>24</v>
      </c>
      <c r="EB4" s="16">
        <v>25</v>
      </c>
      <c r="EC4" s="16">
        <v>10.5</v>
      </c>
      <c r="ED4" s="16">
        <v>61</v>
      </c>
      <c r="EE4" s="16">
        <v>4</v>
      </c>
      <c r="EF4" s="16">
        <v>68</v>
      </c>
      <c r="EG4" s="16">
        <v>11.5</v>
      </c>
      <c r="EH4" s="16">
        <v>7.5</v>
      </c>
      <c r="EI4" s="16">
        <v>751</v>
      </c>
      <c r="EJ4" s="16">
        <v>287</v>
      </c>
      <c r="EK4" s="16">
        <v>24.5</v>
      </c>
      <c r="EL4" s="16">
        <v>26</v>
      </c>
      <c r="EM4" s="16">
        <v>12.5</v>
      </c>
      <c r="EN4" s="16">
        <v>39</v>
      </c>
      <c r="EO4" s="16">
        <v>16.5</v>
      </c>
      <c r="EP4" s="16">
        <v>14</v>
      </c>
      <c r="EQ4" s="16">
        <v>95</v>
      </c>
      <c r="ER4" s="16">
        <v>15.5</v>
      </c>
      <c r="ES4" s="16">
        <v>4.5</v>
      </c>
      <c r="ET4" s="16">
        <v>7.5</v>
      </c>
      <c r="EU4" s="16">
        <v>21.5</v>
      </c>
      <c r="EV4" s="16">
        <v>2.5</v>
      </c>
      <c r="EW4" s="16">
        <v>36.5</v>
      </c>
      <c r="EX4" s="16">
        <v>18.5</v>
      </c>
      <c r="EY4" s="16">
        <v>12.5</v>
      </c>
      <c r="EZ4" s="16">
        <v>5</v>
      </c>
      <c r="FA4" s="16">
        <v>143</v>
      </c>
      <c r="FB4" s="16">
        <v>16</v>
      </c>
      <c r="FC4" s="16">
        <v>79.5</v>
      </c>
      <c r="FD4" s="16">
        <v>18.5</v>
      </c>
      <c r="FE4" s="16">
        <v>2</v>
      </c>
      <c r="FF4" s="16">
        <v>10.5</v>
      </c>
      <c r="FG4" s="16">
        <v>9.5</v>
      </c>
      <c r="FH4" s="16">
        <v>5</v>
      </c>
      <c r="FI4" s="16">
        <v>65.5</v>
      </c>
      <c r="FJ4" s="16">
        <v>77.5</v>
      </c>
      <c r="FK4" s="16">
        <v>81</v>
      </c>
      <c r="FL4" s="16">
        <v>191.5</v>
      </c>
      <c r="FM4" s="16">
        <v>157.5</v>
      </c>
      <c r="FN4" s="16">
        <v>909.5</v>
      </c>
      <c r="FO4" s="16">
        <v>37</v>
      </c>
      <c r="FP4" s="16">
        <v>92.5</v>
      </c>
      <c r="FQ4" s="16">
        <v>27.5</v>
      </c>
      <c r="FR4" s="16">
        <v>4.5</v>
      </c>
      <c r="FS4" s="16">
        <v>5.5</v>
      </c>
      <c r="FT4" s="16">
        <v>4</v>
      </c>
      <c r="FU4" s="16">
        <v>27.5</v>
      </c>
      <c r="FV4" s="16">
        <v>31.5</v>
      </c>
      <c r="FW4" s="16">
        <v>8</v>
      </c>
      <c r="FX4" s="16">
        <v>6</v>
      </c>
      <c r="FY4" s="18"/>
      <c r="FZ4" s="18">
        <f t="shared" ref="FZ4:FZ11" si="0">SUM(C4:FX4)</f>
        <v>32467.5</v>
      </c>
      <c r="GA4" s="18"/>
      <c r="GB4" s="18"/>
      <c r="GC4" s="3"/>
      <c r="GD4" s="18"/>
      <c r="GE4" s="18"/>
      <c r="GF4" s="18"/>
      <c r="GG4" s="5"/>
      <c r="GH4" s="5"/>
      <c r="GI4" s="5"/>
      <c r="GJ4" s="5"/>
      <c r="GK4" s="5"/>
      <c r="GL4" s="5"/>
      <c r="GM4" s="5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</row>
    <row r="5" spans="1:256" s="19" customFormat="1" x14ac:dyDescent="0.2">
      <c r="A5" s="20" t="s">
        <v>249</v>
      </c>
      <c r="B5" s="21" t="s">
        <v>250</v>
      </c>
      <c r="C5" s="22">
        <v>29</v>
      </c>
      <c r="D5" s="22">
        <v>166.5</v>
      </c>
      <c r="E5" s="22">
        <v>49.5</v>
      </c>
      <c r="F5" s="22">
        <v>89</v>
      </c>
      <c r="G5" s="22">
        <v>4.5</v>
      </c>
      <c r="H5" s="22">
        <v>8.5</v>
      </c>
      <c r="I5" s="22">
        <v>62.5</v>
      </c>
      <c r="J5" s="22">
        <v>16.5</v>
      </c>
      <c r="K5" s="22">
        <v>0.5</v>
      </c>
      <c r="L5" s="22">
        <v>23</v>
      </c>
      <c r="M5" s="22">
        <v>10.5</v>
      </c>
      <c r="N5" s="22">
        <v>279</v>
      </c>
      <c r="O5" s="22">
        <v>45.5</v>
      </c>
      <c r="P5" s="22">
        <v>0.5</v>
      </c>
      <c r="Q5" s="22">
        <v>170.5</v>
      </c>
      <c r="R5" s="22">
        <v>4.5</v>
      </c>
      <c r="S5" s="22">
        <v>3</v>
      </c>
      <c r="T5" s="22">
        <v>1.5</v>
      </c>
      <c r="U5" s="22">
        <v>0</v>
      </c>
      <c r="V5" s="22">
        <v>4.5</v>
      </c>
      <c r="W5" s="23">
        <v>2.5</v>
      </c>
      <c r="X5" s="22">
        <v>0</v>
      </c>
      <c r="Y5" s="22">
        <v>3.5</v>
      </c>
      <c r="Z5" s="22">
        <v>1</v>
      </c>
      <c r="AA5" s="22">
        <v>162.5</v>
      </c>
      <c r="AB5" s="22">
        <v>110</v>
      </c>
      <c r="AC5" s="22">
        <v>5</v>
      </c>
      <c r="AD5" s="22">
        <v>7.5</v>
      </c>
      <c r="AE5" s="22">
        <v>0</v>
      </c>
      <c r="AF5" s="22">
        <v>1</v>
      </c>
      <c r="AG5" s="22">
        <v>1.5</v>
      </c>
      <c r="AH5" s="22">
        <v>2</v>
      </c>
      <c r="AI5" s="22">
        <v>1.5</v>
      </c>
      <c r="AJ5" s="22">
        <v>0.5</v>
      </c>
      <c r="AK5" s="22">
        <v>0</v>
      </c>
      <c r="AL5" s="22">
        <v>1</v>
      </c>
      <c r="AM5" s="22">
        <v>0.5</v>
      </c>
      <c r="AN5" s="22">
        <v>2</v>
      </c>
      <c r="AO5" s="22">
        <v>34</v>
      </c>
      <c r="AP5" s="22">
        <v>244.5</v>
      </c>
      <c r="AQ5" s="22">
        <v>0.5</v>
      </c>
      <c r="AR5" s="22">
        <v>342</v>
      </c>
      <c r="AS5" s="22">
        <v>45</v>
      </c>
      <c r="AT5" s="22">
        <v>12.5</v>
      </c>
      <c r="AU5" s="22">
        <v>2.5</v>
      </c>
      <c r="AV5" s="22">
        <v>0.5</v>
      </c>
      <c r="AW5" s="22">
        <v>0</v>
      </c>
      <c r="AX5" s="22">
        <v>0</v>
      </c>
      <c r="AY5" s="22">
        <v>1.5</v>
      </c>
      <c r="AZ5" s="22">
        <v>47</v>
      </c>
      <c r="BA5" s="22">
        <v>74.5</v>
      </c>
      <c r="BB5" s="22">
        <v>84.5</v>
      </c>
      <c r="BC5" s="22">
        <v>78.5</v>
      </c>
      <c r="BD5" s="22">
        <v>24</v>
      </c>
      <c r="BE5" s="22">
        <v>0</v>
      </c>
      <c r="BF5" s="22">
        <v>55</v>
      </c>
      <c r="BG5" s="22">
        <v>7</v>
      </c>
      <c r="BH5" s="22">
        <v>0.5</v>
      </c>
      <c r="BI5" s="22">
        <v>2.5</v>
      </c>
      <c r="BJ5" s="22">
        <v>17</v>
      </c>
      <c r="BK5" s="22">
        <v>49.5</v>
      </c>
      <c r="BL5" s="22">
        <v>0.5</v>
      </c>
      <c r="BM5" s="22">
        <v>1</v>
      </c>
      <c r="BN5" s="22">
        <v>48</v>
      </c>
      <c r="BO5" s="22">
        <v>13.5</v>
      </c>
      <c r="BP5" s="22">
        <v>0</v>
      </c>
      <c r="BQ5" s="22">
        <v>17.5</v>
      </c>
      <c r="BR5" s="22">
        <v>20.5</v>
      </c>
      <c r="BS5" s="22">
        <v>4.5</v>
      </c>
      <c r="BT5" s="22">
        <v>4.5</v>
      </c>
      <c r="BU5" s="22">
        <v>6</v>
      </c>
      <c r="BV5" s="22">
        <v>7.5</v>
      </c>
      <c r="BW5" s="22">
        <v>4.5</v>
      </c>
      <c r="BX5" s="22">
        <v>0</v>
      </c>
      <c r="BY5" s="22">
        <v>1.5</v>
      </c>
      <c r="BZ5" s="22">
        <v>2.5</v>
      </c>
      <c r="CA5" s="22">
        <v>1</v>
      </c>
      <c r="CB5" s="22">
        <v>256</v>
      </c>
      <c r="CC5" s="22">
        <v>1.5</v>
      </c>
      <c r="CD5" s="22">
        <v>0.5</v>
      </c>
      <c r="CE5" s="22">
        <v>1.5</v>
      </c>
      <c r="CF5" s="22">
        <v>0</v>
      </c>
      <c r="CG5" s="22">
        <v>1</v>
      </c>
      <c r="CH5" s="22">
        <v>0</v>
      </c>
      <c r="CI5" s="22">
        <v>5.5</v>
      </c>
      <c r="CJ5" s="22">
        <v>3</v>
      </c>
      <c r="CK5" s="22">
        <v>24</v>
      </c>
      <c r="CL5" s="22">
        <v>4</v>
      </c>
      <c r="CM5" s="22">
        <v>6</v>
      </c>
      <c r="CN5" s="22">
        <v>102</v>
      </c>
      <c r="CO5" s="22">
        <v>92.5</v>
      </c>
      <c r="CP5" s="22">
        <v>2.5</v>
      </c>
      <c r="CQ5" s="22">
        <v>9</v>
      </c>
      <c r="CR5" s="22">
        <v>0</v>
      </c>
      <c r="CS5" s="22">
        <v>0.5</v>
      </c>
      <c r="CT5" s="22">
        <v>0</v>
      </c>
      <c r="CU5" s="22">
        <v>0</v>
      </c>
      <c r="CV5" s="22">
        <v>0</v>
      </c>
      <c r="CW5" s="22">
        <v>1</v>
      </c>
      <c r="CX5" s="22">
        <v>6</v>
      </c>
      <c r="CY5" s="22">
        <v>0</v>
      </c>
      <c r="CZ5" s="22">
        <v>32.5</v>
      </c>
      <c r="DA5" s="22">
        <v>2.5</v>
      </c>
      <c r="DB5" s="22">
        <v>2</v>
      </c>
      <c r="DC5" s="22">
        <v>2.5</v>
      </c>
      <c r="DD5" s="22">
        <v>0.5</v>
      </c>
      <c r="DE5" s="22">
        <v>1</v>
      </c>
      <c r="DF5" s="22">
        <v>110</v>
      </c>
      <c r="DG5" s="22">
        <v>0</v>
      </c>
      <c r="DH5" s="22">
        <v>14.5</v>
      </c>
      <c r="DI5" s="22">
        <v>12</v>
      </c>
      <c r="DJ5" s="22">
        <v>4</v>
      </c>
      <c r="DK5" s="22">
        <v>0</v>
      </c>
      <c r="DL5" s="22">
        <v>26</v>
      </c>
      <c r="DM5" s="22">
        <v>2.5</v>
      </c>
      <c r="DN5" s="22">
        <v>11</v>
      </c>
      <c r="DO5" s="22">
        <v>12</v>
      </c>
      <c r="DP5" s="22">
        <v>2.5</v>
      </c>
      <c r="DQ5" s="22">
        <v>2.5</v>
      </c>
      <c r="DR5" s="22">
        <v>6.5</v>
      </c>
      <c r="DS5" s="22">
        <v>5.5</v>
      </c>
      <c r="DT5" s="22">
        <v>3</v>
      </c>
      <c r="DU5" s="22">
        <v>2.5</v>
      </c>
      <c r="DV5" s="22">
        <v>1.5</v>
      </c>
      <c r="DW5" s="22">
        <v>0</v>
      </c>
      <c r="DX5" s="22">
        <v>0</v>
      </c>
      <c r="DY5" s="22">
        <v>2.5</v>
      </c>
      <c r="DZ5" s="22">
        <v>7</v>
      </c>
      <c r="EA5" s="22">
        <v>2.5</v>
      </c>
      <c r="EB5" s="22">
        <v>5</v>
      </c>
      <c r="EC5" s="22">
        <v>6</v>
      </c>
      <c r="ED5" s="22">
        <v>4.5</v>
      </c>
      <c r="EE5" s="22">
        <v>1</v>
      </c>
      <c r="EF5" s="22">
        <v>13.5</v>
      </c>
      <c r="EG5" s="22">
        <v>4.5</v>
      </c>
      <c r="EH5" s="22">
        <v>0.5</v>
      </c>
      <c r="EI5" s="22">
        <v>46</v>
      </c>
      <c r="EJ5" s="22">
        <v>43</v>
      </c>
      <c r="EK5" s="22">
        <v>5</v>
      </c>
      <c r="EL5" s="22">
        <v>2.5</v>
      </c>
      <c r="EM5" s="22">
        <v>5.5</v>
      </c>
      <c r="EN5" s="22">
        <v>9.5</v>
      </c>
      <c r="EO5" s="22">
        <v>2.5</v>
      </c>
      <c r="EP5" s="22">
        <v>1</v>
      </c>
      <c r="EQ5" s="22">
        <v>8.5</v>
      </c>
      <c r="ER5" s="22">
        <v>2</v>
      </c>
      <c r="ES5" s="22">
        <v>0.5</v>
      </c>
      <c r="ET5" s="22">
        <v>0.5</v>
      </c>
      <c r="EU5" s="22">
        <v>5.5</v>
      </c>
      <c r="EV5" s="22">
        <v>1</v>
      </c>
      <c r="EW5" s="22">
        <v>8</v>
      </c>
      <c r="EX5" s="22">
        <v>2.5</v>
      </c>
      <c r="EY5" s="22">
        <v>4</v>
      </c>
      <c r="EZ5" s="22">
        <v>2.5</v>
      </c>
      <c r="FA5" s="22">
        <v>15</v>
      </c>
      <c r="FB5" s="22">
        <v>2.5</v>
      </c>
      <c r="FC5" s="22">
        <v>9</v>
      </c>
      <c r="FD5" s="22">
        <v>5</v>
      </c>
      <c r="FE5" s="22">
        <v>0</v>
      </c>
      <c r="FF5" s="22">
        <v>0.5</v>
      </c>
      <c r="FG5" s="22">
        <v>0</v>
      </c>
      <c r="FH5" s="22">
        <v>0</v>
      </c>
      <c r="FI5" s="22">
        <v>7.5</v>
      </c>
      <c r="FJ5" s="22">
        <v>11.5</v>
      </c>
      <c r="FK5" s="22">
        <v>8.5</v>
      </c>
      <c r="FL5" s="22">
        <v>35.5</v>
      </c>
      <c r="FM5" s="22">
        <v>20.5</v>
      </c>
      <c r="FN5" s="22">
        <v>72</v>
      </c>
      <c r="FO5" s="22">
        <v>2.5</v>
      </c>
      <c r="FP5" s="22">
        <v>7.5</v>
      </c>
      <c r="FQ5" s="22">
        <v>1</v>
      </c>
      <c r="FR5" s="22">
        <v>1.5</v>
      </c>
      <c r="FS5" s="22">
        <v>0.5</v>
      </c>
      <c r="FT5" s="23">
        <v>0</v>
      </c>
      <c r="FU5" s="22">
        <v>5</v>
      </c>
      <c r="FV5" s="22">
        <v>9</v>
      </c>
      <c r="FW5" s="22">
        <v>2</v>
      </c>
      <c r="FX5" s="22">
        <v>0.5</v>
      </c>
      <c r="FY5" s="16"/>
      <c r="FZ5" s="18">
        <f t="shared" si="0"/>
        <v>3714.5</v>
      </c>
      <c r="GA5" s="18"/>
      <c r="GB5" s="18"/>
      <c r="GC5" s="18"/>
      <c r="GD5" s="18"/>
      <c r="GE5" s="18"/>
      <c r="GF5" s="18"/>
      <c r="GG5" s="5"/>
      <c r="GH5" s="18"/>
      <c r="GI5" s="18"/>
      <c r="GJ5" s="18"/>
      <c r="GK5" s="18"/>
      <c r="GL5" s="18"/>
      <c r="GM5" s="18"/>
    </row>
    <row r="6" spans="1:256" s="19" customFormat="1" x14ac:dyDescent="0.2">
      <c r="A6" s="4" t="s">
        <v>251</v>
      </c>
      <c r="B6" s="2" t="s">
        <v>252</v>
      </c>
      <c r="C6" s="23">
        <f>SUM(C3:C5)</f>
        <v>7994.5</v>
      </c>
      <c r="D6" s="23">
        <f t="shared" ref="D6:BO6" si="1">SUM(D3:D5)</f>
        <v>36355.5</v>
      </c>
      <c r="E6" s="23">
        <f t="shared" si="1"/>
        <v>6687</v>
      </c>
      <c r="F6" s="23">
        <f t="shared" si="1"/>
        <v>15948</v>
      </c>
      <c r="G6" s="23">
        <f t="shared" si="1"/>
        <v>975.5</v>
      </c>
      <c r="H6" s="23">
        <f t="shared" si="1"/>
        <v>955.5</v>
      </c>
      <c r="I6" s="23">
        <f t="shared" si="1"/>
        <v>9251</v>
      </c>
      <c r="J6" s="23">
        <f t="shared" si="1"/>
        <v>2040</v>
      </c>
      <c r="K6" s="23">
        <f t="shared" si="1"/>
        <v>313</v>
      </c>
      <c r="L6" s="23">
        <f t="shared" si="1"/>
        <v>2545</v>
      </c>
      <c r="M6" s="23">
        <f t="shared" si="1"/>
        <v>1334</v>
      </c>
      <c r="N6" s="23">
        <f t="shared" si="1"/>
        <v>50906</v>
      </c>
      <c r="O6" s="23">
        <f t="shared" si="1"/>
        <v>14482</v>
      </c>
      <c r="P6" s="23">
        <f t="shared" si="1"/>
        <v>160.5</v>
      </c>
      <c r="Q6" s="23">
        <f t="shared" si="1"/>
        <v>37838</v>
      </c>
      <c r="R6" s="23">
        <f t="shared" si="1"/>
        <v>2039.5</v>
      </c>
      <c r="S6" s="23">
        <f t="shared" si="1"/>
        <v>1278</v>
      </c>
      <c r="T6" s="23">
        <f t="shared" si="1"/>
        <v>129.5</v>
      </c>
      <c r="U6" s="23">
        <f t="shared" si="1"/>
        <v>35.5</v>
      </c>
      <c r="V6" s="23">
        <f t="shared" si="1"/>
        <v>257</v>
      </c>
      <c r="W6" s="23">
        <f t="shared" si="1"/>
        <v>94</v>
      </c>
      <c r="X6" s="23">
        <f t="shared" si="1"/>
        <v>39.5</v>
      </c>
      <c r="Y6" s="23">
        <f t="shared" si="1"/>
        <v>440.5</v>
      </c>
      <c r="Z6" s="23">
        <f t="shared" si="1"/>
        <v>250</v>
      </c>
      <c r="AA6" s="23">
        <f t="shared" si="1"/>
        <v>28340</v>
      </c>
      <c r="AB6" s="23">
        <f t="shared" si="1"/>
        <v>28987.5</v>
      </c>
      <c r="AC6" s="23">
        <f t="shared" si="1"/>
        <v>855.5</v>
      </c>
      <c r="AD6" s="23">
        <f t="shared" si="1"/>
        <v>1080</v>
      </c>
      <c r="AE6" s="23">
        <f t="shared" si="1"/>
        <v>103</v>
      </c>
      <c r="AF6" s="23">
        <f t="shared" si="1"/>
        <v>165</v>
      </c>
      <c r="AG6" s="23">
        <f t="shared" si="1"/>
        <v>790</v>
      </c>
      <c r="AH6" s="23">
        <f t="shared" si="1"/>
        <v>934</v>
      </c>
      <c r="AI6" s="23">
        <f t="shared" si="1"/>
        <v>349</v>
      </c>
      <c r="AJ6" s="23">
        <f t="shared" si="1"/>
        <v>214</v>
      </c>
      <c r="AK6" s="23">
        <f t="shared" si="1"/>
        <v>192.5</v>
      </c>
      <c r="AL6" s="23">
        <f t="shared" si="1"/>
        <v>245</v>
      </c>
      <c r="AM6" s="23">
        <f t="shared" si="1"/>
        <v>419.5</v>
      </c>
      <c r="AN6" s="23">
        <f t="shared" si="1"/>
        <v>343</v>
      </c>
      <c r="AO6" s="23">
        <f t="shared" si="1"/>
        <v>4612</v>
      </c>
      <c r="AP6" s="23">
        <f t="shared" si="1"/>
        <v>80274.5</v>
      </c>
      <c r="AQ6" s="23">
        <f t="shared" si="1"/>
        <v>245.5</v>
      </c>
      <c r="AR6" s="23">
        <f t="shared" si="1"/>
        <v>62554.5</v>
      </c>
      <c r="AS6" s="23">
        <f>SUM(AS3:AS5)</f>
        <v>6252</v>
      </c>
      <c r="AT6" s="23">
        <f t="shared" si="1"/>
        <v>2334.5</v>
      </c>
      <c r="AU6" s="23">
        <f t="shared" si="1"/>
        <v>247</v>
      </c>
      <c r="AV6" s="23">
        <f t="shared" si="1"/>
        <v>261</v>
      </c>
      <c r="AW6" s="23">
        <f t="shared" si="1"/>
        <v>205</v>
      </c>
      <c r="AX6" s="23">
        <f t="shared" si="1"/>
        <v>11.5</v>
      </c>
      <c r="AY6" s="23">
        <f t="shared" si="1"/>
        <v>429.5</v>
      </c>
      <c r="AZ6" s="23">
        <f t="shared" si="1"/>
        <v>10813</v>
      </c>
      <c r="BA6" s="23">
        <f t="shared" si="1"/>
        <v>8537.5</v>
      </c>
      <c r="BB6" s="23">
        <f t="shared" si="1"/>
        <v>7442.5</v>
      </c>
      <c r="BC6" s="23">
        <f t="shared" si="1"/>
        <v>26409.5</v>
      </c>
      <c r="BD6" s="23">
        <f t="shared" si="1"/>
        <v>4842.5</v>
      </c>
      <c r="BE6" s="23">
        <f t="shared" si="1"/>
        <v>1384.5</v>
      </c>
      <c r="BF6" s="23">
        <f t="shared" si="1"/>
        <v>23123.5</v>
      </c>
      <c r="BG6" s="23">
        <f t="shared" si="1"/>
        <v>956.5</v>
      </c>
      <c r="BH6" s="23">
        <f t="shared" si="1"/>
        <v>588</v>
      </c>
      <c r="BI6" s="23">
        <f t="shared" si="1"/>
        <v>230</v>
      </c>
      <c r="BJ6" s="23">
        <f t="shared" si="1"/>
        <v>5782</v>
      </c>
      <c r="BK6" s="23">
        <f t="shared" si="1"/>
        <v>20045.5</v>
      </c>
      <c r="BL6" s="23">
        <f t="shared" si="1"/>
        <v>200</v>
      </c>
      <c r="BM6" s="23">
        <f t="shared" si="1"/>
        <v>248</v>
      </c>
      <c r="BN6" s="23">
        <f t="shared" si="1"/>
        <v>3492.5</v>
      </c>
      <c r="BO6" s="23">
        <f t="shared" si="1"/>
        <v>1333</v>
      </c>
      <c r="BP6" s="23">
        <f t="shared" ref="BP6:EA6" si="2">SUM(BP3:BP5)</f>
        <v>199.5</v>
      </c>
      <c r="BQ6" s="23">
        <f t="shared" si="2"/>
        <v>5271</v>
      </c>
      <c r="BR6" s="23">
        <f t="shared" si="2"/>
        <v>4565.5</v>
      </c>
      <c r="BS6" s="23">
        <f t="shared" si="2"/>
        <v>924</v>
      </c>
      <c r="BT6" s="23">
        <f t="shared" si="2"/>
        <v>387.5</v>
      </c>
      <c r="BU6" s="23">
        <f t="shared" si="2"/>
        <v>409</v>
      </c>
      <c r="BV6" s="23">
        <f t="shared" si="2"/>
        <v>1196.5</v>
      </c>
      <c r="BW6" s="23">
        <f t="shared" si="2"/>
        <v>1773.5</v>
      </c>
      <c r="BX6" s="23">
        <f t="shared" si="2"/>
        <v>83.5</v>
      </c>
      <c r="BY6" s="23">
        <f t="shared" si="2"/>
        <v>479.5</v>
      </c>
      <c r="BZ6" s="23">
        <f t="shared" si="2"/>
        <v>193</v>
      </c>
      <c r="CA6" s="23">
        <f t="shared" si="2"/>
        <v>163</v>
      </c>
      <c r="CB6" s="23">
        <f t="shared" si="2"/>
        <v>79833.5</v>
      </c>
      <c r="CC6" s="23">
        <f t="shared" si="2"/>
        <v>148.5</v>
      </c>
      <c r="CD6" s="23">
        <f t="shared" si="2"/>
        <v>59.5</v>
      </c>
      <c r="CE6" s="23">
        <f t="shared" si="2"/>
        <v>165</v>
      </c>
      <c r="CF6" s="23">
        <f t="shared" si="2"/>
        <v>95</v>
      </c>
      <c r="CG6" s="23">
        <f t="shared" si="2"/>
        <v>166</v>
      </c>
      <c r="CH6" s="23">
        <f t="shared" si="2"/>
        <v>105</v>
      </c>
      <c r="CI6" s="23">
        <f t="shared" si="2"/>
        <v>679</v>
      </c>
      <c r="CJ6" s="23">
        <f t="shared" si="2"/>
        <v>944</v>
      </c>
      <c r="CK6" s="23">
        <f t="shared" si="2"/>
        <v>4168</v>
      </c>
      <c r="CL6" s="23">
        <f t="shared" si="2"/>
        <v>1234</v>
      </c>
      <c r="CM6" s="23">
        <f t="shared" si="2"/>
        <v>743</v>
      </c>
      <c r="CN6" s="23">
        <f t="shared" si="2"/>
        <v>27081</v>
      </c>
      <c r="CO6" s="23">
        <f t="shared" si="2"/>
        <v>14876</v>
      </c>
      <c r="CP6" s="23">
        <f t="shared" si="2"/>
        <v>1031</v>
      </c>
      <c r="CQ6" s="23">
        <f t="shared" si="2"/>
        <v>979</v>
      </c>
      <c r="CR6" s="23">
        <f t="shared" si="2"/>
        <v>179</v>
      </c>
      <c r="CS6" s="23">
        <f t="shared" si="2"/>
        <v>350.5</v>
      </c>
      <c r="CT6" s="23">
        <f t="shared" si="2"/>
        <v>109.5</v>
      </c>
      <c r="CU6" s="23">
        <f t="shared" si="2"/>
        <v>426</v>
      </c>
      <c r="CV6" s="23">
        <f t="shared" si="2"/>
        <v>40</v>
      </c>
      <c r="CW6" s="23">
        <f t="shared" si="2"/>
        <v>150</v>
      </c>
      <c r="CX6" s="23">
        <f t="shared" si="2"/>
        <v>464</v>
      </c>
      <c r="CY6" s="23">
        <f t="shared" si="2"/>
        <v>37</v>
      </c>
      <c r="CZ6" s="23">
        <f t="shared" si="2"/>
        <v>2045.5</v>
      </c>
      <c r="DA6" s="23">
        <f t="shared" si="2"/>
        <v>179</v>
      </c>
      <c r="DB6" s="23">
        <f t="shared" si="2"/>
        <v>306.5</v>
      </c>
      <c r="DC6" s="23">
        <f t="shared" si="2"/>
        <v>162</v>
      </c>
      <c r="DD6" s="23">
        <f t="shared" si="2"/>
        <v>132</v>
      </c>
      <c r="DE6" s="23">
        <f t="shared" si="2"/>
        <v>432.5</v>
      </c>
      <c r="DF6" s="23">
        <f t="shared" si="2"/>
        <v>20436.5</v>
      </c>
      <c r="DG6" s="23">
        <f t="shared" si="2"/>
        <v>73</v>
      </c>
      <c r="DH6" s="23">
        <f t="shared" si="2"/>
        <v>1928</v>
      </c>
      <c r="DI6" s="23">
        <f t="shared" si="2"/>
        <v>2550.5</v>
      </c>
      <c r="DJ6" s="23">
        <f t="shared" si="2"/>
        <v>710.5</v>
      </c>
      <c r="DK6" s="23">
        <f t="shared" si="2"/>
        <v>405.5</v>
      </c>
      <c r="DL6" s="23">
        <f t="shared" si="2"/>
        <v>5630.5</v>
      </c>
      <c r="DM6" s="23">
        <f t="shared" si="2"/>
        <v>232.5</v>
      </c>
      <c r="DN6" s="23">
        <f t="shared" si="2"/>
        <v>1394</v>
      </c>
      <c r="DO6" s="23">
        <f t="shared" si="2"/>
        <v>2842</v>
      </c>
      <c r="DP6" s="23">
        <f t="shared" si="2"/>
        <v>211</v>
      </c>
      <c r="DQ6" s="23">
        <f t="shared" si="2"/>
        <v>497.5</v>
      </c>
      <c r="DR6" s="23">
        <f t="shared" si="2"/>
        <v>1270</v>
      </c>
      <c r="DS6" s="23">
        <f t="shared" si="2"/>
        <v>753.5</v>
      </c>
      <c r="DT6" s="23">
        <f t="shared" si="2"/>
        <v>136.5</v>
      </c>
      <c r="DU6" s="23">
        <f t="shared" si="2"/>
        <v>388</v>
      </c>
      <c r="DV6" s="23">
        <f t="shared" si="2"/>
        <v>197</v>
      </c>
      <c r="DW6" s="23">
        <f t="shared" si="2"/>
        <v>337</v>
      </c>
      <c r="DX6" s="23">
        <f t="shared" si="2"/>
        <v>170.5</v>
      </c>
      <c r="DY6" s="23">
        <f t="shared" si="2"/>
        <v>332.5</v>
      </c>
      <c r="DZ6" s="23">
        <f t="shared" si="2"/>
        <v>915</v>
      </c>
      <c r="EA6" s="23">
        <f t="shared" si="2"/>
        <v>547</v>
      </c>
      <c r="EB6" s="23">
        <f t="shared" ref="EB6:FX6" si="3">SUM(EB3:EB5)</f>
        <v>572</v>
      </c>
      <c r="EC6" s="23">
        <f t="shared" si="3"/>
        <v>293</v>
      </c>
      <c r="ED6" s="23">
        <f t="shared" si="3"/>
        <v>1646</v>
      </c>
      <c r="EE6" s="23">
        <f t="shared" si="3"/>
        <v>185</v>
      </c>
      <c r="EF6" s="23">
        <f t="shared" si="3"/>
        <v>1432.5</v>
      </c>
      <c r="EG6" s="23">
        <f t="shared" si="3"/>
        <v>267</v>
      </c>
      <c r="EH6" s="23">
        <f t="shared" si="3"/>
        <v>221</v>
      </c>
      <c r="EI6" s="23">
        <f t="shared" si="3"/>
        <v>16230.5</v>
      </c>
      <c r="EJ6" s="23">
        <f t="shared" si="3"/>
        <v>8779.5</v>
      </c>
      <c r="EK6" s="23">
        <f t="shared" si="3"/>
        <v>617.5</v>
      </c>
      <c r="EL6" s="23">
        <f t="shared" si="3"/>
        <v>479.5</v>
      </c>
      <c r="EM6" s="23">
        <f t="shared" si="3"/>
        <v>413</v>
      </c>
      <c r="EN6" s="23">
        <f t="shared" si="3"/>
        <v>1039.5</v>
      </c>
      <c r="EO6" s="23">
        <f t="shared" si="3"/>
        <v>410.5</v>
      </c>
      <c r="EP6" s="23">
        <f t="shared" si="3"/>
        <v>369.5</v>
      </c>
      <c r="EQ6" s="23">
        <f t="shared" si="3"/>
        <v>2374</v>
      </c>
      <c r="ER6" s="23">
        <f t="shared" si="3"/>
        <v>353.5</v>
      </c>
      <c r="ES6" s="23">
        <f t="shared" si="3"/>
        <v>122</v>
      </c>
      <c r="ET6" s="23">
        <f t="shared" si="3"/>
        <v>173</v>
      </c>
      <c r="EU6" s="23">
        <f t="shared" si="3"/>
        <v>600</v>
      </c>
      <c r="EV6" s="23">
        <f t="shared" si="3"/>
        <v>60.5</v>
      </c>
      <c r="EW6" s="23">
        <f t="shared" si="3"/>
        <v>844.5</v>
      </c>
      <c r="EX6" s="23">
        <f t="shared" si="3"/>
        <v>251.5</v>
      </c>
      <c r="EY6" s="23">
        <f t="shared" si="3"/>
        <v>757.5</v>
      </c>
      <c r="EZ6" s="23">
        <f t="shared" si="3"/>
        <v>103.5</v>
      </c>
      <c r="FA6" s="23">
        <f t="shared" si="3"/>
        <v>3061.5</v>
      </c>
      <c r="FB6" s="23">
        <f t="shared" si="3"/>
        <v>310.5</v>
      </c>
      <c r="FC6" s="23">
        <f t="shared" si="3"/>
        <v>2291.5</v>
      </c>
      <c r="FD6" s="23">
        <f t="shared" si="3"/>
        <v>328.5</v>
      </c>
      <c r="FE6" s="23">
        <f t="shared" si="3"/>
        <v>102</v>
      </c>
      <c r="FF6" s="23">
        <f t="shared" si="3"/>
        <v>200.5</v>
      </c>
      <c r="FG6" s="23">
        <f t="shared" si="3"/>
        <v>96.5</v>
      </c>
      <c r="FH6" s="23">
        <f t="shared" si="3"/>
        <v>87</v>
      </c>
      <c r="FI6" s="23">
        <f t="shared" si="3"/>
        <v>1810</v>
      </c>
      <c r="FJ6" s="23">
        <f t="shared" si="3"/>
        <v>1840</v>
      </c>
      <c r="FK6" s="23">
        <f t="shared" si="3"/>
        <v>2195.5</v>
      </c>
      <c r="FL6" s="23">
        <f t="shared" si="3"/>
        <v>4793.5</v>
      </c>
      <c r="FM6" s="23">
        <f t="shared" si="3"/>
        <v>3443</v>
      </c>
      <c r="FN6" s="23">
        <f t="shared" si="3"/>
        <v>20151.5</v>
      </c>
      <c r="FO6" s="23">
        <f t="shared" si="3"/>
        <v>1105</v>
      </c>
      <c r="FP6" s="23">
        <f t="shared" si="3"/>
        <v>2078.5</v>
      </c>
      <c r="FQ6" s="23">
        <f t="shared" si="3"/>
        <v>736.5</v>
      </c>
      <c r="FR6" s="23">
        <f t="shared" si="3"/>
        <v>160</v>
      </c>
      <c r="FS6" s="23">
        <f t="shared" si="3"/>
        <v>178</v>
      </c>
      <c r="FT6" s="23">
        <f t="shared" si="3"/>
        <v>71</v>
      </c>
      <c r="FU6" s="23">
        <f t="shared" si="3"/>
        <v>754</v>
      </c>
      <c r="FV6" s="23">
        <f t="shared" si="3"/>
        <v>618.5</v>
      </c>
      <c r="FW6" s="23">
        <f t="shared" si="3"/>
        <v>166</v>
      </c>
      <c r="FX6" s="23">
        <f t="shared" si="3"/>
        <v>67.5</v>
      </c>
      <c r="FY6" s="21"/>
      <c r="FZ6" s="21">
        <f t="shared" si="0"/>
        <v>808390</v>
      </c>
      <c r="GA6" s="21"/>
      <c r="GB6" s="18"/>
      <c r="GC6" s="21"/>
      <c r="GD6" s="21"/>
      <c r="GE6" s="21"/>
      <c r="GF6" s="21"/>
      <c r="GG6" s="24"/>
      <c r="GH6" s="24"/>
      <c r="GI6" s="24"/>
      <c r="GJ6" s="24"/>
      <c r="GK6" s="24"/>
      <c r="GL6" s="24"/>
      <c r="GM6" s="24"/>
    </row>
    <row r="7" spans="1:256" s="19" customFormat="1" x14ac:dyDescent="0.2">
      <c r="A7" s="4" t="s">
        <v>253</v>
      </c>
      <c r="B7" s="2" t="s">
        <v>254</v>
      </c>
      <c r="C7" s="23">
        <v>2325.5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1604.5</v>
      </c>
      <c r="S7" s="23">
        <v>1</v>
      </c>
      <c r="T7" s="23">
        <v>0</v>
      </c>
      <c r="U7" s="23">
        <v>0</v>
      </c>
      <c r="V7" s="23">
        <v>0</v>
      </c>
      <c r="W7" s="23">
        <v>49.5</v>
      </c>
      <c r="X7" s="23">
        <v>0</v>
      </c>
      <c r="Y7" s="23">
        <v>0</v>
      </c>
      <c r="Z7" s="23">
        <v>0</v>
      </c>
      <c r="AA7" s="23">
        <v>0</v>
      </c>
      <c r="AB7" s="23">
        <v>121</v>
      </c>
      <c r="AC7" s="23">
        <v>0</v>
      </c>
      <c r="AD7" s="23">
        <v>0</v>
      </c>
      <c r="AE7" s="23">
        <v>0</v>
      </c>
      <c r="AF7" s="23">
        <v>0</v>
      </c>
      <c r="AG7" s="23">
        <v>0</v>
      </c>
      <c r="AH7" s="23">
        <v>0</v>
      </c>
      <c r="AI7" s="23">
        <v>0</v>
      </c>
      <c r="AJ7" s="23">
        <v>0</v>
      </c>
      <c r="AK7" s="23">
        <v>0</v>
      </c>
      <c r="AL7" s="23">
        <v>0</v>
      </c>
      <c r="AM7" s="23">
        <v>0</v>
      </c>
      <c r="AN7" s="23">
        <v>0</v>
      </c>
      <c r="AO7" s="23">
        <v>0</v>
      </c>
      <c r="AP7" s="23">
        <v>139</v>
      </c>
      <c r="AQ7" s="23">
        <v>5</v>
      </c>
      <c r="AR7" s="23">
        <v>2774.5</v>
      </c>
      <c r="AS7" s="23">
        <v>0</v>
      </c>
      <c r="AT7" s="23">
        <v>0</v>
      </c>
      <c r="AU7" s="23">
        <v>0</v>
      </c>
      <c r="AV7" s="23">
        <v>0</v>
      </c>
      <c r="AW7" s="23">
        <v>0</v>
      </c>
      <c r="AX7" s="23">
        <v>0</v>
      </c>
      <c r="AY7" s="23">
        <v>0</v>
      </c>
      <c r="AZ7" s="23">
        <v>0</v>
      </c>
      <c r="BA7" s="23">
        <v>0</v>
      </c>
      <c r="BB7" s="23">
        <v>0</v>
      </c>
      <c r="BC7" s="23">
        <v>228</v>
      </c>
      <c r="BD7" s="23">
        <v>0</v>
      </c>
      <c r="BE7" s="23">
        <v>0</v>
      </c>
      <c r="BF7" s="23">
        <v>380</v>
      </c>
      <c r="BG7" s="23">
        <v>0</v>
      </c>
      <c r="BH7" s="23">
        <v>0</v>
      </c>
      <c r="BI7" s="23">
        <v>0</v>
      </c>
      <c r="BJ7" s="23">
        <v>0</v>
      </c>
      <c r="BK7" s="23">
        <v>5379.5</v>
      </c>
      <c r="BL7" s="23">
        <v>0.5</v>
      </c>
      <c r="BM7" s="23">
        <v>0</v>
      </c>
      <c r="BN7" s="23">
        <v>0</v>
      </c>
      <c r="BO7" s="23">
        <v>0</v>
      </c>
      <c r="BP7" s="23">
        <v>0</v>
      </c>
      <c r="BQ7" s="23">
        <v>0</v>
      </c>
      <c r="BR7" s="23">
        <v>0</v>
      </c>
      <c r="BS7" s="23">
        <v>0</v>
      </c>
      <c r="BT7" s="23">
        <v>0</v>
      </c>
      <c r="BU7" s="23">
        <v>0</v>
      </c>
      <c r="BV7" s="23">
        <v>0</v>
      </c>
      <c r="BW7" s="23">
        <v>0</v>
      </c>
      <c r="BX7" s="23">
        <v>0</v>
      </c>
      <c r="BY7" s="23">
        <v>0</v>
      </c>
      <c r="BZ7" s="23">
        <v>0</v>
      </c>
      <c r="CA7" s="23">
        <v>0</v>
      </c>
      <c r="CB7" s="23">
        <v>350</v>
      </c>
      <c r="CC7" s="23">
        <v>0</v>
      </c>
      <c r="CD7" s="23">
        <v>0</v>
      </c>
      <c r="CE7" s="23">
        <v>0</v>
      </c>
      <c r="CF7" s="23">
        <v>0</v>
      </c>
      <c r="CG7" s="23">
        <v>0</v>
      </c>
      <c r="CH7" s="23">
        <v>0</v>
      </c>
      <c r="CI7" s="23">
        <v>0</v>
      </c>
      <c r="CJ7" s="23">
        <v>0</v>
      </c>
      <c r="CK7" s="23">
        <v>19.5</v>
      </c>
      <c r="CL7" s="23">
        <v>2</v>
      </c>
      <c r="CM7" s="23">
        <v>2</v>
      </c>
      <c r="CN7" s="23">
        <v>154.5</v>
      </c>
      <c r="CO7" s="23">
        <v>0</v>
      </c>
      <c r="CP7" s="23">
        <v>0</v>
      </c>
      <c r="CQ7" s="23">
        <v>0</v>
      </c>
      <c r="CR7" s="23">
        <v>0</v>
      </c>
      <c r="CS7" s="23">
        <v>0</v>
      </c>
      <c r="CT7" s="23">
        <v>0</v>
      </c>
      <c r="CU7" s="23">
        <v>375</v>
      </c>
      <c r="CV7" s="23">
        <v>0</v>
      </c>
      <c r="CW7" s="23">
        <v>0</v>
      </c>
      <c r="CX7" s="23">
        <v>0</v>
      </c>
      <c r="CY7" s="23">
        <v>0</v>
      </c>
      <c r="CZ7" s="23">
        <v>0</v>
      </c>
      <c r="DA7" s="23">
        <v>0</v>
      </c>
      <c r="DB7" s="23">
        <v>0</v>
      </c>
      <c r="DC7" s="23">
        <v>0</v>
      </c>
      <c r="DD7" s="23">
        <v>0</v>
      </c>
      <c r="DE7" s="23">
        <v>0</v>
      </c>
      <c r="DF7" s="23">
        <v>0</v>
      </c>
      <c r="DG7" s="23">
        <v>0</v>
      </c>
      <c r="DH7" s="23">
        <v>0</v>
      </c>
      <c r="DI7" s="23">
        <v>4</v>
      </c>
      <c r="DJ7" s="23">
        <v>6</v>
      </c>
      <c r="DK7" s="23">
        <v>0</v>
      </c>
      <c r="DL7" s="23">
        <v>0</v>
      </c>
      <c r="DM7" s="23">
        <v>0</v>
      </c>
      <c r="DN7" s="23">
        <v>0</v>
      </c>
      <c r="DO7" s="23">
        <v>0</v>
      </c>
      <c r="DP7" s="23">
        <v>0</v>
      </c>
      <c r="DQ7" s="23">
        <v>0</v>
      </c>
      <c r="DR7" s="23">
        <v>0</v>
      </c>
      <c r="DS7" s="23">
        <v>0</v>
      </c>
      <c r="DT7" s="23">
        <v>0</v>
      </c>
      <c r="DU7" s="23">
        <v>0</v>
      </c>
      <c r="DV7" s="23">
        <v>0</v>
      </c>
      <c r="DW7" s="23">
        <v>0</v>
      </c>
      <c r="DX7" s="23">
        <v>0</v>
      </c>
      <c r="DY7" s="23">
        <v>0</v>
      </c>
      <c r="DZ7" s="23">
        <v>0</v>
      </c>
      <c r="EA7" s="23">
        <v>0</v>
      </c>
      <c r="EB7" s="23">
        <v>0</v>
      </c>
      <c r="EC7" s="23">
        <v>0</v>
      </c>
      <c r="ED7" s="23">
        <v>0</v>
      </c>
      <c r="EE7" s="23">
        <v>0</v>
      </c>
      <c r="EF7" s="23">
        <v>0</v>
      </c>
      <c r="EG7" s="23">
        <v>0</v>
      </c>
      <c r="EH7" s="23">
        <v>0</v>
      </c>
      <c r="EI7" s="23">
        <v>0</v>
      </c>
      <c r="EJ7" s="23">
        <v>0</v>
      </c>
      <c r="EK7" s="23">
        <v>0</v>
      </c>
      <c r="EL7" s="23">
        <v>0</v>
      </c>
      <c r="EM7" s="23">
        <v>0</v>
      </c>
      <c r="EN7" s="23">
        <v>87</v>
      </c>
      <c r="EO7" s="23">
        <v>0</v>
      </c>
      <c r="EP7" s="23">
        <v>0</v>
      </c>
      <c r="EQ7" s="23">
        <v>0</v>
      </c>
      <c r="ER7" s="23">
        <v>0</v>
      </c>
      <c r="ES7" s="23">
        <v>0</v>
      </c>
      <c r="ET7" s="23">
        <v>0</v>
      </c>
      <c r="EU7" s="23">
        <v>0</v>
      </c>
      <c r="EV7" s="23">
        <v>0</v>
      </c>
      <c r="EW7" s="23">
        <v>0</v>
      </c>
      <c r="EX7" s="23">
        <v>0</v>
      </c>
      <c r="EY7" s="23">
        <v>522</v>
      </c>
      <c r="EZ7" s="23">
        <v>0</v>
      </c>
      <c r="FA7" s="23">
        <v>0</v>
      </c>
      <c r="FB7" s="23">
        <v>0</v>
      </c>
      <c r="FC7" s="23">
        <v>0</v>
      </c>
      <c r="FD7" s="23">
        <v>0</v>
      </c>
      <c r="FE7" s="23">
        <v>0</v>
      </c>
      <c r="FF7" s="23">
        <v>0</v>
      </c>
      <c r="FG7" s="23">
        <v>0</v>
      </c>
      <c r="FH7" s="23">
        <v>0</v>
      </c>
      <c r="FI7" s="23">
        <v>0</v>
      </c>
      <c r="FJ7" s="23">
        <v>0</v>
      </c>
      <c r="FK7" s="23">
        <v>0</v>
      </c>
      <c r="FL7" s="23">
        <v>0</v>
      </c>
      <c r="FM7" s="23">
        <v>0</v>
      </c>
      <c r="FN7" s="23">
        <v>135</v>
      </c>
      <c r="FO7" s="23">
        <v>0</v>
      </c>
      <c r="FP7" s="23">
        <v>0</v>
      </c>
      <c r="FQ7" s="23">
        <v>0</v>
      </c>
      <c r="FR7" s="23">
        <v>0</v>
      </c>
      <c r="FS7" s="23">
        <v>0</v>
      </c>
      <c r="FT7" s="23">
        <v>0</v>
      </c>
      <c r="FU7" s="23">
        <v>0</v>
      </c>
      <c r="FV7" s="23">
        <v>0</v>
      </c>
      <c r="FW7" s="23">
        <v>0</v>
      </c>
      <c r="FX7" s="23">
        <v>0</v>
      </c>
      <c r="FY7" s="17"/>
      <c r="FZ7" s="21">
        <f t="shared" si="0"/>
        <v>14665</v>
      </c>
      <c r="GA7" s="21"/>
      <c r="GB7" s="21"/>
      <c r="GC7" s="21"/>
      <c r="GD7" s="21"/>
      <c r="GE7" s="21"/>
      <c r="GF7" s="21"/>
      <c r="GG7" s="24"/>
      <c r="GH7" s="24"/>
      <c r="GI7" s="24"/>
      <c r="GJ7" s="24"/>
      <c r="GK7" s="24"/>
      <c r="GL7" s="24"/>
      <c r="GM7" s="24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</row>
    <row r="8" spans="1:256" x14ac:dyDescent="0.2">
      <c r="A8" s="4" t="s">
        <v>255</v>
      </c>
      <c r="B8" s="2" t="s">
        <v>256</v>
      </c>
      <c r="C8" s="26">
        <v>3</v>
      </c>
      <c r="D8" s="26">
        <v>0</v>
      </c>
      <c r="E8" s="26">
        <v>2</v>
      </c>
      <c r="F8" s="26">
        <v>1</v>
      </c>
      <c r="G8" s="26">
        <v>0</v>
      </c>
      <c r="H8" s="26">
        <v>0</v>
      </c>
      <c r="I8" s="26">
        <v>3.5</v>
      </c>
      <c r="J8" s="26">
        <v>0</v>
      </c>
      <c r="K8" s="26">
        <v>0</v>
      </c>
      <c r="L8" s="26">
        <v>2</v>
      </c>
      <c r="M8" s="26">
        <v>0.5</v>
      </c>
      <c r="N8" s="26">
        <v>8.5</v>
      </c>
      <c r="O8" s="26">
        <v>0</v>
      </c>
      <c r="P8" s="26">
        <v>0</v>
      </c>
      <c r="Q8" s="26">
        <v>131</v>
      </c>
      <c r="R8" s="26">
        <v>1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6">
        <v>0</v>
      </c>
      <c r="Y8" s="26">
        <v>0</v>
      </c>
      <c r="Z8" s="26">
        <v>0</v>
      </c>
      <c r="AA8" s="26">
        <v>0</v>
      </c>
      <c r="AB8" s="26">
        <v>5.5</v>
      </c>
      <c r="AC8" s="26">
        <v>0</v>
      </c>
      <c r="AD8" s="26">
        <v>0</v>
      </c>
      <c r="AE8" s="26">
        <v>1</v>
      </c>
      <c r="AF8" s="26">
        <v>0</v>
      </c>
      <c r="AG8" s="26">
        <v>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3</v>
      </c>
      <c r="AP8" s="26">
        <v>80.5</v>
      </c>
      <c r="AQ8" s="26">
        <v>2</v>
      </c>
      <c r="AR8" s="26">
        <v>0</v>
      </c>
      <c r="AS8" s="26">
        <v>13</v>
      </c>
      <c r="AT8" s="26">
        <v>1</v>
      </c>
      <c r="AU8" s="26">
        <v>0</v>
      </c>
      <c r="AV8" s="26">
        <v>0</v>
      </c>
      <c r="AW8" s="26">
        <v>0</v>
      </c>
      <c r="AX8" s="26">
        <v>0</v>
      </c>
      <c r="AY8" s="26">
        <v>0</v>
      </c>
      <c r="AZ8" s="26">
        <v>1</v>
      </c>
      <c r="BA8" s="26">
        <v>4</v>
      </c>
      <c r="BB8" s="26">
        <v>0</v>
      </c>
      <c r="BC8" s="26">
        <v>18</v>
      </c>
      <c r="BD8" s="26">
        <v>0</v>
      </c>
      <c r="BE8" s="26">
        <v>0</v>
      </c>
      <c r="BF8" s="26">
        <v>12</v>
      </c>
      <c r="BG8" s="26">
        <v>1</v>
      </c>
      <c r="BH8" s="26">
        <v>0</v>
      </c>
      <c r="BI8" s="26">
        <v>0</v>
      </c>
      <c r="BJ8" s="26">
        <v>0</v>
      </c>
      <c r="BK8" s="26">
        <v>12</v>
      </c>
      <c r="BL8" s="26">
        <v>9.5</v>
      </c>
      <c r="BM8" s="26">
        <v>0</v>
      </c>
      <c r="BN8" s="26">
        <v>0</v>
      </c>
      <c r="BO8" s="26">
        <v>0</v>
      </c>
      <c r="BP8" s="26">
        <v>0</v>
      </c>
      <c r="BQ8" s="26">
        <v>0</v>
      </c>
      <c r="BR8" s="26">
        <v>0</v>
      </c>
      <c r="BS8" s="26">
        <v>0</v>
      </c>
      <c r="BT8" s="26">
        <v>0</v>
      </c>
      <c r="BU8" s="26">
        <v>0</v>
      </c>
      <c r="BV8" s="26">
        <v>0</v>
      </c>
      <c r="BW8" s="26">
        <v>0</v>
      </c>
      <c r="BX8" s="26">
        <v>0</v>
      </c>
      <c r="BY8" s="26">
        <v>0</v>
      </c>
      <c r="BZ8" s="26">
        <v>0</v>
      </c>
      <c r="CA8" s="26">
        <v>0</v>
      </c>
      <c r="CB8" s="26">
        <v>30</v>
      </c>
      <c r="CC8" s="26">
        <v>0</v>
      </c>
      <c r="CD8" s="26">
        <v>0</v>
      </c>
      <c r="CE8" s="26">
        <v>0</v>
      </c>
      <c r="CF8" s="26">
        <v>0</v>
      </c>
      <c r="CG8" s="26">
        <v>0</v>
      </c>
      <c r="CH8" s="26">
        <v>0</v>
      </c>
      <c r="CI8" s="26">
        <v>0</v>
      </c>
      <c r="CJ8" s="26">
        <v>0</v>
      </c>
      <c r="CK8" s="26">
        <v>0</v>
      </c>
      <c r="CL8" s="26">
        <v>0</v>
      </c>
      <c r="CM8" s="26">
        <v>0</v>
      </c>
      <c r="CN8" s="26">
        <v>22</v>
      </c>
      <c r="CO8" s="26">
        <v>12.5</v>
      </c>
      <c r="CP8" s="26">
        <v>0</v>
      </c>
      <c r="CQ8" s="26">
        <v>0</v>
      </c>
      <c r="CR8" s="26">
        <v>0</v>
      </c>
      <c r="CS8" s="26">
        <v>0</v>
      </c>
      <c r="CT8" s="26">
        <v>0</v>
      </c>
      <c r="CU8" s="26">
        <v>1</v>
      </c>
      <c r="CV8" s="26">
        <v>0</v>
      </c>
      <c r="CW8" s="26">
        <v>0</v>
      </c>
      <c r="CX8" s="26">
        <v>0</v>
      </c>
      <c r="CY8" s="26">
        <v>0</v>
      </c>
      <c r="CZ8" s="26">
        <v>0</v>
      </c>
      <c r="DA8" s="26">
        <v>0</v>
      </c>
      <c r="DB8" s="26">
        <v>0</v>
      </c>
      <c r="DC8" s="26">
        <v>0</v>
      </c>
      <c r="DD8" s="26">
        <v>0</v>
      </c>
      <c r="DE8" s="26">
        <v>0</v>
      </c>
      <c r="DF8" s="26">
        <v>11</v>
      </c>
      <c r="DG8" s="26">
        <v>0</v>
      </c>
      <c r="DH8" s="26">
        <v>0</v>
      </c>
      <c r="DI8" s="26">
        <v>2</v>
      </c>
      <c r="DJ8" s="26">
        <v>0</v>
      </c>
      <c r="DK8" s="26">
        <v>0</v>
      </c>
      <c r="DL8" s="26">
        <v>0</v>
      </c>
      <c r="DM8" s="26">
        <v>0</v>
      </c>
      <c r="DN8" s="26">
        <v>0</v>
      </c>
      <c r="DO8" s="26">
        <v>0</v>
      </c>
      <c r="DP8" s="26">
        <v>0</v>
      </c>
      <c r="DQ8" s="26">
        <v>0</v>
      </c>
      <c r="DR8" s="26">
        <v>0</v>
      </c>
      <c r="DS8" s="26">
        <v>0</v>
      </c>
      <c r="DT8" s="26">
        <v>0</v>
      </c>
      <c r="DU8" s="26">
        <v>0</v>
      </c>
      <c r="DV8" s="26">
        <v>0</v>
      </c>
      <c r="DW8" s="26">
        <v>0</v>
      </c>
      <c r="DX8" s="26">
        <v>0</v>
      </c>
      <c r="DY8" s="26">
        <v>0</v>
      </c>
      <c r="DZ8" s="26">
        <v>1</v>
      </c>
      <c r="EA8" s="26">
        <v>0</v>
      </c>
      <c r="EB8" s="26">
        <v>0</v>
      </c>
      <c r="EC8" s="26">
        <v>0</v>
      </c>
      <c r="ED8" s="26">
        <v>0</v>
      </c>
      <c r="EE8" s="26">
        <v>1</v>
      </c>
      <c r="EF8" s="26">
        <v>6</v>
      </c>
      <c r="EG8" s="26">
        <v>0</v>
      </c>
      <c r="EH8" s="26">
        <v>2</v>
      </c>
      <c r="EI8" s="26">
        <v>0</v>
      </c>
      <c r="EJ8" s="26">
        <v>9</v>
      </c>
      <c r="EK8" s="26">
        <v>0</v>
      </c>
      <c r="EL8" s="26">
        <v>0</v>
      </c>
      <c r="EM8" s="26">
        <v>2</v>
      </c>
      <c r="EN8" s="26">
        <v>0</v>
      </c>
      <c r="EO8" s="26">
        <v>0</v>
      </c>
      <c r="EP8" s="26">
        <v>0</v>
      </c>
      <c r="EQ8" s="26">
        <v>0</v>
      </c>
      <c r="ER8" s="26">
        <v>0</v>
      </c>
      <c r="ES8" s="26">
        <v>0</v>
      </c>
      <c r="ET8" s="26">
        <v>0</v>
      </c>
      <c r="EU8" s="26">
        <v>1</v>
      </c>
      <c r="EV8" s="26">
        <v>0</v>
      </c>
      <c r="EW8" s="26">
        <v>0</v>
      </c>
      <c r="EX8" s="26">
        <v>0</v>
      </c>
      <c r="EY8" s="26">
        <v>0</v>
      </c>
      <c r="EZ8" s="26">
        <v>0</v>
      </c>
      <c r="FA8" s="26">
        <v>0</v>
      </c>
      <c r="FB8" s="26">
        <v>0</v>
      </c>
      <c r="FC8" s="26">
        <v>3</v>
      </c>
      <c r="FD8" s="26">
        <v>0</v>
      </c>
      <c r="FE8" s="26">
        <v>0</v>
      </c>
      <c r="FF8" s="26">
        <v>0</v>
      </c>
      <c r="FG8" s="26">
        <v>0</v>
      </c>
      <c r="FH8" s="26">
        <v>0</v>
      </c>
      <c r="FI8" s="26">
        <v>0</v>
      </c>
      <c r="FJ8" s="26">
        <v>0</v>
      </c>
      <c r="FK8" s="26">
        <v>0</v>
      </c>
      <c r="FL8" s="26">
        <v>0</v>
      </c>
      <c r="FM8" s="26">
        <v>0</v>
      </c>
      <c r="FN8" s="26">
        <v>2</v>
      </c>
      <c r="FO8" s="26">
        <v>0</v>
      </c>
      <c r="FP8" s="26">
        <v>0</v>
      </c>
      <c r="FQ8" s="26">
        <v>0</v>
      </c>
      <c r="FR8" s="26">
        <v>0</v>
      </c>
      <c r="FS8" s="26">
        <v>0</v>
      </c>
      <c r="FT8" s="26">
        <v>0</v>
      </c>
      <c r="FU8" s="26">
        <v>0</v>
      </c>
      <c r="FV8" s="26">
        <v>0</v>
      </c>
      <c r="FW8" s="26">
        <v>0</v>
      </c>
      <c r="FX8" s="26">
        <v>0</v>
      </c>
      <c r="FY8" s="26">
        <v>2</v>
      </c>
      <c r="FZ8" s="21">
        <f t="shared" si="0"/>
        <v>421.5</v>
      </c>
      <c r="GA8" s="21"/>
      <c r="GB8" s="21"/>
      <c r="GC8" s="21"/>
      <c r="GD8" s="21"/>
      <c r="GE8" s="21"/>
      <c r="GF8" s="21"/>
      <c r="GG8" s="24"/>
      <c r="GH8" s="24"/>
      <c r="GI8" s="24"/>
      <c r="GJ8" s="24"/>
      <c r="GK8" s="24"/>
      <c r="GL8" s="24"/>
      <c r="GM8" s="24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</row>
    <row r="9" spans="1:256" x14ac:dyDescent="0.2">
      <c r="A9" s="3" t="s">
        <v>257</v>
      </c>
      <c r="B9" s="2" t="s">
        <v>258</v>
      </c>
      <c r="C9" s="18">
        <f>C6-C7-C8</f>
        <v>5666</v>
      </c>
      <c r="D9" s="18">
        <f t="shared" ref="D9:BO9" si="4">D6-D7-D8</f>
        <v>36355.5</v>
      </c>
      <c r="E9" s="18">
        <f t="shared" si="4"/>
        <v>6685</v>
      </c>
      <c r="F9" s="18">
        <f t="shared" si="4"/>
        <v>15947</v>
      </c>
      <c r="G9" s="18">
        <f t="shared" si="4"/>
        <v>975.5</v>
      </c>
      <c r="H9" s="18">
        <f t="shared" si="4"/>
        <v>955.5</v>
      </c>
      <c r="I9" s="18">
        <f t="shared" si="4"/>
        <v>9247.5</v>
      </c>
      <c r="J9" s="18">
        <f t="shared" si="4"/>
        <v>2040</v>
      </c>
      <c r="K9" s="18">
        <f t="shared" si="4"/>
        <v>313</v>
      </c>
      <c r="L9" s="18">
        <f t="shared" si="4"/>
        <v>2543</v>
      </c>
      <c r="M9" s="18">
        <f t="shared" si="4"/>
        <v>1333.5</v>
      </c>
      <c r="N9" s="18">
        <f t="shared" si="4"/>
        <v>50897.5</v>
      </c>
      <c r="O9" s="18">
        <f t="shared" si="4"/>
        <v>14482</v>
      </c>
      <c r="P9" s="18">
        <f t="shared" si="4"/>
        <v>160.5</v>
      </c>
      <c r="Q9" s="18">
        <f t="shared" si="4"/>
        <v>37707</v>
      </c>
      <c r="R9" s="18">
        <f t="shared" si="4"/>
        <v>434</v>
      </c>
      <c r="S9" s="18">
        <f t="shared" si="4"/>
        <v>1277</v>
      </c>
      <c r="T9" s="18">
        <f t="shared" si="4"/>
        <v>129.5</v>
      </c>
      <c r="U9" s="18">
        <f t="shared" si="4"/>
        <v>35.5</v>
      </c>
      <c r="V9" s="18">
        <f t="shared" si="4"/>
        <v>257</v>
      </c>
      <c r="W9" s="18">
        <f t="shared" si="4"/>
        <v>44.5</v>
      </c>
      <c r="X9" s="18">
        <f t="shared" si="4"/>
        <v>39.5</v>
      </c>
      <c r="Y9" s="18">
        <f t="shared" si="4"/>
        <v>440.5</v>
      </c>
      <c r="Z9" s="18">
        <f t="shared" si="4"/>
        <v>250</v>
      </c>
      <c r="AA9" s="18">
        <f t="shared" si="4"/>
        <v>28340</v>
      </c>
      <c r="AB9" s="18">
        <f t="shared" si="4"/>
        <v>28861</v>
      </c>
      <c r="AC9" s="18">
        <f t="shared" si="4"/>
        <v>855.5</v>
      </c>
      <c r="AD9" s="18">
        <f t="shared" si="4"/>
        <v>1080</v>
      </c>
      <c r="AE9" s="18">
        <f t="shared" si="4"/>
        <v>102</v>
      </c>
      <c r="AF9" s="18">
        <f t="shared" si="4"/>
        <v>165</v>
      </c>
      <c r="AG9" s="18">
        <f t="shared" si="4"/>
        <v>790</v>
      </c>
      <c r="AH9" s="18">
        <f t="shared" si="4"/>
        <v>934</v>
      </c>
      <c r="AI9" s="18">
        <f t="shared" si="4"/>
        <v>349</v>
      </c>
      <c r="AJ9" s="18">
        <f t="shared" si="4"/>
        <v>214</v>
      </c>
      <c r="AK9" s="18">
        <f t="shared" si="4"/>
        <v>192.5</v>
      </c>
      <c r="AL9" s="18">
        <f t="shared" si="4"/>
        <v>245</v>
      </c>
      <c r="AM9" s="18">
        <f t="shared" si="4"/>
        <v>419.5</v>
      </c>
      <c r="AN9" s="18">
        <f t="shared" si="4"/>
        <v>343</v>
      </c>
      <c r="AO9" s="18">
        <f t="shared" si="4"/>
        <v>4609</v>
      </c>
      <c r="AP9" s="18">
        <f t="shared" si="4"/>
        <v>80055</v>
      </c>
      <c r="AQ9" s="18">
        <f t="shared" si="4"/>
        <v>238.5</v>
      </c>
      <c r="AR9" s="18">
        <f t="shared" si="4"/>
        <v>59780</v>
      </c>
      <c r="AS9" s="18">
        <f t="shared" si="4"/>
        <v>6239</v>
      </c>
      <c r="AT9" s="18">
        <f t="shared" si="4"/>
        <v>2333.5</v>
      </c>
      <c r="AU9" s="18">
        <f t="shared" si="4"/>
        <v>247</v>
      </c>
      <c r="AV9" s="18">
        <f t="shared" si="4"/>
        <v>261</v>
      </c>
      <c r="AW9" s="18">
        <f t="shared" si="4"/>
        <v>205</v>
      </c>
      <c r="AX9" s="18">
        <f t="shared" si="4"/>
        <v>11.5</v>
      </c>
      <c r="AY9" s="18">
        <f t="shared" si="4"/>
        <v>429.5</v>
      </c>
      <c r="AZ9" s="18">
        <f t="shared" si="4"/>
        <v>10812</v>
      </c>
      <c r="BA9" s="18">
        <f t="shared" si="4"/>
        <v>8533.5</v>
      </c>
      <c r="BB9" s="18">
        <f t="shared" si="4"/>
        <v>7442.5</v>
      </c>
      <c r="BC9" s="18">
        <f t="shared" si="4"/>
        <v>26163.5</v>
      </c>
      <c r="BD9" s="18">
        <f t="shared" si="4"/>
        <v>4842.5</v>
      </c>
      <c r="BE9" s="18">
        <f t="shared" si="4"/>
        <v>1384.5</v>
      </c>
      <c r="BF9" s="18">
        <f t="shared" si="4"/>
        <v>22731.5</v>
      </c>
      <c r="BG9" s="18">
        <f t="shared" si="4"/>
        <v>955.5</v>
      </c>
      <c r="BH9" s="18">
        <f t="shared" si="4"/>
        <v>588</v>
      </c>
      <c r="BI9" s="18">
        <f t="shared" si="4"/>
        <v>230</v>
      </c>
      <c r="BJ9" s="18">
        <f t="shared" si="4"/>
        <v>5782</v>
      </c>
      <c r="BK9" s="18">
        <f t="shared" si="4"/>
        <v>14654</v>
      </c>
      <c r="BL9" s="18">
        <f t="shared" si="4"/>
        <v>190</v>
      </c>
      <c r="BM9" s="18">
        <f t="shared" si="4"/>
        <v>248</v>
      </c>
      <c r="BN9" s="18">
        <f t="shared" si="4"/>
        <v>3492.5</v>
      </c>
      <c r="BO9" s="18">
        <f t="shared" si="4"/>
        <v>1333</v>
      </c>
      <c r="BP9" s="18">
        <f t="shared" ref="BP9:EA9" si="5">BP6-BP7-BP8</f>
        <v>199.5</v>
      </c>
      <c r="BQ9" s="18">
        <f t="shared" si="5"/>
        <v>5271</v>
      </c>
      <c r="BR9" s="18">
        <f t="shared" si="5"/>
        <v>4565.5</v>
      </c>
      <c r="BS9" s="18">
        <f t="shared" si="5"/>
        <v>924</v>
      </c>
      <c r="BT9" s="18">
        <f t="shared" si="5"/>
        <v>387.5</v>
      </c>
      <c r="BU9" s="18">
        <f t="shared" si="5"/>
        <v>409</v>
      </c>
      <c r="BV9" s="18">
        <f t="shared" si="5"/>
        <v>1196.5</v>
      </c>
      <c r="BW9" s="18">
        <f t="shared" si="5"/>
        <v>1773.5</v>
      </c>
      <c r="BX9" s="18">
        <f t="shared" si="5"/>
        <v>83.5</v>
      </c>
      <c r="BY9" s="18">
        <f t="shared" si="5"/>
        <v>479.5</v>
      </c>
      <c r="BZ9" s="18">
        <f t="shared" si="5"/>
        <v>193</v>
      </c>
      <c r="CA9" s="18">
        <f t="shared" si="5"/>
        <v>163</v>
      </c>
      <c r="CB9" s="18">
        <f t="shared" si="5"/>
        <v>79453.5</v>
      </c>
      <c r="CC9" s="18">
        <f t="shared" si="5"/>
        <v>148.5</v>
      </c>
      <c r="CD9" s="18">
        <f t="shared" si="5"/>
        <v>59.5</v>
      </c>
      <c r="CE9" s="18">
        <f t="shared" si="5"/>
        <v>165</v>
      </c>
      <c r="CF9" s="18">
        <f t="shared" si="5"/>
        <v>95</v>
      </c>
      <c r="CG9" s="18">
        <f t="shared" si="5"/>
        <v>166</v>
      </c>
      <c r="CH9" s="18">
        <f t="shared" si="5"/>
        <v>105</v>
      </c>
      <c r="CI9" s="18">
        <f t="shared" si="5"/>
        <v>679</v>
      </c>
      <c r="CJ9" s="18">
        <f t="shared" si="5"/>
        <v>944</v>
      </c>
      <c r="CK9" s="18">
        <f t="shared" si="5"/>
        <v>4148.5</v>
      </c>
      <c r="CL9" s="18">
        <f t="shared" si="5"/>
        <v>1232</v>
      </c>
      <c r="CM9" s="18">
        <f t="shared" si="5"/>
        <v>741</v>
      </c>
      <c r="CN9" s="18">
        <f t="shared" si="5"/>
        <v>26904.5</v>
      </c>
      <c r="CO9" s="18">
        <f t="shared" si="5"/>
        <v>14863.5</v>
      </c>
      <c r="CP9" s="18">
        <f t="shared" si="5"/>
        <v>1031</v>
      </c>
      <c r="CQ9" s="18">
        <f t="shared" si="5"/>
        <v>979</v>
      </c>
      <c r="CR9" s="18">
        <f t="shared" si="5"/>
        <v>179</v>
      </c>
      <c r="CS9" s="18">
        <f t="shared" si="5"/>
        <v>350.5</v>
      </c>
      <c r="CT9" s="18">
        <f t="shared" si="5"/>
        <v>109.5</v>
      </c>
      <c r="CU9" s="18">
        <f t="shared" si="5"/>
        <v>50</v>
      </c>
      <c r="CV9" s="18">
        <f t="shared" si="5"/>
        <v>40</v>
      </c>
      <c r="CW9" s="18">
        <f t="shared" si="5"/>
        <v>150</v>
      </c>
      <c r="CX9" s="18">
        <f t="shared" si="5"/>
        <v>464</v>
      </c>
      <c r="CY9" s="18">
        <f t="shared" si="5"/>
        <v>37</v>
      </c>
      <c r="CZ9" s="18">
        <f t="shared" si="5"/>
        <v>2045.5</v>
      </c>
      <c r="DA9" s="18">
        <f t="shared" si="5"/>
        <v>179</v>
      </c>
      <c r="DB9" s="18">
        <f t="shared" si="5"/>
        <v>306.5</v>
      </c>
      <c r="DC9" s="18">
        <f t="shared" si="5"/>
        <v>162</v>
      </c>
      <c r="DD9" s="18">
        <f t="shared" si="5"/>
        <v>132</v>
      </c>
      <c r="DE9" s="18">
        <f t="shared" si="5"/>
        <v>432.5</v>
      </c>
      <c r="DF9" s="18">
        <f t="shared" si="5"/>
        <v>20425.5</v>
      </c>
      <c r="DG9" s="18">
        <f t="shared" si="5"/>
        <v>73</v>
      </c>
      <c r="DH9" s="18">
        <f t="shared" si="5"/>
        <v>1928</v>
      </c>
      <c r="DI9" s="18">
        <f t="shared" si="5"/>
        <v>2544.5</v>
      </c>
      <c r="DJ9" s="18">
        <f t="shared" si="5"/>
        <v>704.5</v>
      </c>
      <c r="DK9" s="18">
        <f t="shared" si="5"/>
        <v>405.5</v>
      </c>
      <c r="DL9" s="18">
        <f t="shared" si="5"/>
        <v>5630.5</v>
      </c>
      <c r="DM9" s="18">
        <f t="shared" si="5"/>
        <v>232.5</v>
      </c>
      <c r="DN9" s="18">
        <f t="shared" si="5"/>
        <v>1394</v>
      </c>
      <c r="DO9" s="18">
        <f t="shared" si="5"/>
        <v>2842</v>
      </c>
      <c r="DP9" s="18">
        <f t="shared" si="5"/>
        <v>211</v>
      </c>
      <c r="DQ9" s="18">
        <f t="shared" si="5"/>
        <v>497.5</v>
      </c>
      <c r="DR9" s="18">
        <f t="shared" si="5"/>
        <v>1270</v>
      </c>
      <c r="DS9" s="18">
        <f t="shared" si="5"/>
        <v>753.5</v>
      </c>
      <c r="DT9" s="18">
        <f t="shared" si="5"/>
        <v>136.5</v>
      </c>
      <c r="DU9" s="18">
        <f t="shared" si="5"/>
        <v>388</v>
      </c>
      <c r="DV9" s="18">
        <f t="shared" si="5"/>
        <v>197</v>
      </c>
      <c r="DW9" s="18">
        <f t="shared" si="5"/>
        <v>337</v>
      </c>
      <c r="DX9" s="18">
        <f t="shared" si="5"/>
        <v>170.5</v>
      </c>
      <c r="DY9" s="18">
        <f t="shared" si="5"/>
        <v>332.5</v>
      </c>
      <c r="DZ9" s="18">
        <f t="shared" si="5"/>
        <v>914</v>
      </c>
      <c r="EA9" s="18">
        <f t="shared" si="5"/>
        <v>547</v>
      </c>
      <c r="EB9" s="18">
        <f t="shared" ref="EB9:FX9" si="6">EB6-EB7-EB8</f>
        <v>572</v>
      </c>
      <c r="EC9" s="18">
        <f t="shared" si="6"/>
        <v>293</v>
      </c>
      <c r="ED9" s="18">
        <f t="shared" si="6"/>
        <v>1646</v>
      </c>
      <c r="EE9" s="18">
        <f t="shared" si="6"/>
        <v>184</v>
      </c>
      <c r="EF9" s="18">
        <f t="shared" si="6"/>
        <v>1426.5</v>
      </c>
      <c r="EG9" s="18">
        <f t="shared" si="6"/>
        <v>267</v>
      </c>
      <c r="EH9" s="18">
        <f t="shared" si="6"/>
        <v>219</v>
      </c>
      <c r="EI9" s="18">
        <f t="shared" si="6"/>
        <v>16230.5</v>
      </c>
      <c r="EJ9" s="18">
        <f t="shared" si="6"/>
        <v>8770.5</v>
      </c>
      <c r="EK9" s="18">
        <f t="shared" si="6"/>
        <v>617.5</v>
      </c>
      <c r="EL9" s="18">
        <f t="shared" si="6"/>
        <v>479.5</v>
      </c>
      <c r="EM9" s="18">
        <f t="shared" si="6"/>
        <v>411</v>
      </c>
      <c r="EN9" s="18">
        <f t="shared" si="6"/>
        <v>952.5</v>
      </c>
      <c r="EO9" s="18">
        <f t="shared" si="6"/>
        <v>410.5</v>
      </c>
      <c r="EP9" s="18">
        <f t="shared" si="6"/>
        <v>369.5</v>
      </c>
      <c r="EQ9" s="18">
        <f t="shared" si="6"/>
        <v>2374</v>
      </c>
      <c r="ER9" s="18">
        <f t="shared" si="6"/>
        <v>353.5</v>
      </c>
      <c r="ES9" s="18">
        <f t="shared" si="6"/>
        <v>122</v>
      </c>
      <c r="ET9" s="18">
        <f t="shared" si="6"/>
        <v>173</v>
      </c>
      <c r="EU9" s="18">
        <f t="shared" si="6"/>
        <v>599</v>
      </c>
      <c r="EV9" s="18">
        <f t="shared" si="6"/>
        <v>60.5</v>
      </c>
      <c r="EW9" s="18">
        <f t="shared" si="6"/>
        <v>844.5</v>
      </c>
      <c r="EX9" s="18">
        <f t="shared" si="6"/>
        <v>251.5</v>
      </c>
      <c r="EY9" s="18">
        <f t="shared" si="6"/>
        <v>235.5</v>
      </c>
      <c r="EZ9" s="18">
        <f t="shared" si="6"/>
        <v>103.5</v>
      </c>
      <c r="FA9" s="18">
        <f t="shared" si="6"/>
        <v>3061.5</v>
      </c>
      <c r="FB9" s="18">
        <f t="shared" si="6"/>
        <v>310.5</v>
      </c>
      <c r="FC9" s="18">
        <f t="shared" si="6"/>
        <v>2288.5</v>
      </c>
      <c r="FD9" s="18">
        <f t="shared" si="6"/>
        <v>328.5</v>
      </c>
      <c r="FE9" s="18">
        <f t="shared" si="6"/>
        <v>102</v>
      </c>
      <c r="FF9" s="18">
        <f t="shared" si="6"/>
        <v>200.5</v>
      </c>
      <c r="FG9" s="18">
        <f t="shared" si="6"/>
        <v>96.5</v>
      </c>
      <c r="FH9" s="18">
        <f t="shared" si="6"/>
        <v>87</v>
      </c>
      <c r="FI9" s="18">
        <f t="shared" si="6"/>
        <v>1810</v>
      </c>
      <c r="FJ9" s="18">
        <f t="shared" si="6"/>
        <v>1840</v>
      </c>
      <c r="FK9" s="18">
        <f t="shared" si="6"/>
        <v>2195.5</v>
      </c>
      <c r="FL9" s="18">
        <f t="shared" si="6"/>
        <v>4793.5</v>
      </c>
      <c r="FM9" s="18">
        <f t="shared" si="6"/>
        <v>3443</v>
      </c>
      <c r="FN9" s="18">
        <f t="shared" si="6"/>
        <v>20014.5</v>
      </c>
      <c r="FO9" s="18">
        <f t="shared" si="6"/>
        <v>1105</v>
      </c>
      <c r="FP9" s="18">
        <f t="shared" si="6"/>
        <v>2078.5</v>
      </c>
      <c r="FQ9" s="18">
        <f t="shared" si="6"/>
        <v>736.5</v>
      </c>
      <c r="FR9" s="18">
        <f t="shared" si="6"/>
        <v>160</v>
      </c>
      <c r="FS9" s="18">
        <f t="shared" si="6"/>
        <v>178</v>
      </c>
      <c r="FT9" s="21">
        <f t="shared" si="6"/>
        <v>71</v>
      </c>
      <c r="FU9" s="18">
        <f t="shared" si="6"/>
        <v>754</v>
      </c>
      <c r="FV9" s="18">
        <f t="shared" si="6"/>
        <v>618.5</v>
      </c>
      <c r="FW9" s="18">
        <f t="shared" si="6"/>
        <v>166</v>
      </c>
      <c r="FX9" s="18">
        <f t="shared" si="6"/>
        <v>67.5</v>
      </c>
      <c r="FY9" s="18"/>
      <c r="FZ9" s="18">
        <f t="shared" si="0"/>
        <v>793303.5</v>
      </c>
      <c r="GA9" s="18"/>
      <c r="GB9" s="18"/>
      <c r="GC9" s="18"/>
      <c r="GD9" s="18"/>
      <c r="GE9" s="21"/>
      <c r="GF9" s="21"/>
      <c r="GG9" s="24"/>
      <c r="GH9" s="24"/>
      <c r="GI9" s="24"/>
      <c r="GJ9" s="24"/>
      <c r="GK9" s="24"/>
      <c r="GL9" s="24"/>
      <c r="GM9" s="24"/>
      <c r="GN9" s="27"/>
      <c r="GO9" s="27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</row>
    <row r="10" spans="1:256" x14ac:dyDescent="0.2">
      <c r="A10" s="3" t="s">
        <v>259</v>
      </c>
      <c r="B10" s="21" t="s">
        <v>260</v>
      </c>
      <c r="C10" s="28">
        <v>2675</v>
      </c>
      <c r="D10" s="28">
        <f>7868+951</f>
        <v>8819</v>
      </c>
      <c r="E10" s="28">
        <f>3039+472</f>
        <v>3511</v>
      </c>
      <c r="F10" s="28">
        <f>3413+204</f>
        <v>3617</v>
      </c>
      <c r="G10" s="28">
        <v>180</v>
      </c>
      <c r="H10" s="28">
        <v>118</v>
      </c>
      <c r="I10" s="28">
        <f>4270+276</f>
        <v>4546</v>
      </c>
      <c r="J10" s="28">
        <v>861</v>
      </c>
      <c r="K10" s="28">
        <v>101</v>
      </c>
      <c r="L10" s="28">
        <v>859</v>
      </c>
      <c r="M10" s="28">
        <v>702</v>
      </c>
      <c r="N10" s="28">
        <v>8121</v>
      </c>
      <c r="O10" s="28">
        <v>1552</v>
      </c>
      <c r="P10" s="28">
        <v>55</v>
      </c>
      <c r="Q10" s="28">
        <f>16457+45</f>
        <v>16502</v>
      </c>
      <c r="R10" s="28">
        <v>147</v>
      </c>
      <c r="S10" s="28">
        <v>368</v>
      </c>
      <c r="T10" s="28">
        <v>26</v>
      </c>
      <c r="U10" s="28">
        <v>13</v>
      </c>
      <c r="V10" s="28">
        <v>76</v>
      </c>
      <c r="W10" s="29">
        <v>46</v>
      </c>
      <c r="X10" s="28">
        <v>15</v>
      </c>
      <c r="Y10" s="28">
        <v>205</v>
      </c>
      <c r="Z10" s="28">
        <v>84</v>
      </c>
      <c r="AA10" s="28">
        <v>4983</v>
      </c>
      <c r="AB10" s="28">
        <v>3290</v>
      </c>
      <c r="AC10" s="30">
        <v>130</v>
      </c>
      <c r="AD10" s="30">
        <v>204</v>
      </c>
      <c r="AE10" s="30">
        <v>19</v>
      </c>
      <c r="AF10" s="30">
        <v>35</v>
      </c>
      <c r="AG10" s="30">
        <v>121</v>
      </c>
      <c r="AH10" s="28">
        <v>278</v>
      </c>
      <c r="AI10" s="28">
        <v>97</v>
      </c>
      <c r="AJ10" s="28">
        <v>103</v>
      </c>
      <c r="AK10" s="28">
        <v>113</v>
      </c>
      <c r="AL10" s="28">
        <v>107</v>
      </c>
      <c r="AM10" s="28">
        <v>161</v>
      </c>
      <c r="AN10" s="28">
        <v>86</v>
      </c>
      <c r="AO10" s="28">
        <v>1354</v>
      </c>
      <c r="AP10" s="28">
        <v>34699</v>
      </c>
      <c r="AQ10" s="28">
        <v>63</v>
      </c>
      <c r="AR10" s="28">
        <v>4039</v>
      </c>
      <c r="AS10" s="28">
        <f>1311+27</f>
        <v>1338</v>
      </c>
      <c r="AT10" s="28">
        <v>195</v>
      </c>
      <c r="AU10" s="28">
        <v>43</v>
      </c>
      <c r="AV10" s="28">
        <v>49</v>
      </c>
      <c r="AW10" s="28">
        <v>35</v>
      </c>
      <c r="AX10" s="28">
        <v>5</v>
      </c>
      <c r="AY10" s="28">
        <f>105+19</f>
        <v>124</v>
      </c>
      <c r="AZ10" s="28">
        <v>5051</v>
      </c>
      <c r="BA10" s="28">
        <v>2052</v>
      </c>
      <c r="BB10" s="28">
        <v>1649</v>
      </c>
      <c r="BC10" s="28">
        <f>9082+512</f>
        <v>9594</v>
      </c>
      <c r="BD10" s="28">
        <v>385</v>
      </c>
      <c r="BE10" s="28">
        <v>224</v>
      </c>
      <c r="BF10" s="28">
        <v>1374</v>
      </c>
      <c r="BG10" s="28">
        <v>363</v>
      </c>
      <c r="BH10" s="28">
        <v>76</v>
      </c>
      <c r="BI10" s="28">
        <v>90</v>
      </c>
      <c r="BJ10" s="28">
        <v>282</v>
      </c>
      <c r="BK10" s="28">
        <v>2474</v>
      </c>
      <c r="BL10" s="28">
        <v>39</v>
      </c>
      <c r="BM10" s="28">
        <v>88</v>
      </c>
      <c r="BN10" s="28">
        <v>1068</v>
      </c>
      <c r="BO10" s="28">
        <v>390</v>
      </c>
      <c r="BP10" s="28">
        <v>61</v>
      </c>
      <c r="BQ10" s="28">
        <f>1232+39</f>
        <v>1271</v>
      </c>
      <c r="BR10" s="28">
        <v>1315</v>
      </c>
      <c r="BS10" s="28">
        <v>230</v>
      </c>
      <c r="BT10" s="28">
        <v>57</v>
      </c>
      <c r="BU10" s="28">
        <v>93</v>
      </c>
      <c r="BV10" s="28">
        <v>182</v>
      </c>
      <c r="BW10" s="28">
        <v>260</v>
      </c>
      <c r="BX10" s="28">
        <v>12</v>
      </c>
      <c r="BY10" s="28">
        <v>231</v>
      </c>
      <c r="BZ10" s="28">
        <v>56</v>
      </c>
      <c r="CA10" s="28">
        <v>45</v>
      </c>
      <c r="CB10" s="28">
        <v>13517</v>
      </c>
      <c r="CC10" s="28">
        <v>26</v>
      </c>
      <c r="CD10" s="28">
        <v>11</v>
      </c>
      <c r="CE10" s="28">
        <v>46</v>
      </c>
      <c r="CF10" s="28">
        <v>18</v>
      </c>
      <c r="CG10" s="28">
        <v>49</v>
      </c>
      <c r="CH10" s="28">
        <v>32</v>
      </c>
      <c r="CI10" s="28">
        <v>195</v>
      </c>
      <c r="CJ10" s="28">
        <v>380</v>
      </c>
      <c r="CK10" s="28">
        <f>697+7</f>
        <v>704</v>
      </c>
      <c r="CL10" s="28">
        <v>173</v>
      </c>
      <c r="CM10" s="28">
        <v>178</v>
      </c>
      <c r="CN10" s="28">
        <f>4849+153</f>
        <v>5002</v>
      </c>
      <c r="CO10" s="28">
        <v>2846</v>
      </c>
      <c r="CP10" s="30">
        <v>231</v>
      </c>
      <c r="CQ10" s="30">
        <v>437</v>
      </c>
      <c r="CR10" s="30">
        <v>49</v>
      </c>
      <c r="CS10" s="30">
        <v>59</v>
      </c>
      <c r="CT10" s="28">
        <v>53</v>
      </c>
      <c r="CU10" s="28">
        <v>42</v>
      </c>
      <c r="CV10" s="28">
        <v>14</v>
      </c>
      <c r="CW10" s="28">
        <v>43</v>
      </c>
      <c r="CX10" s="28">
        <v>87</v>
      </c>
      <c r="CY10" s="28">
        <v>15</v>
      </c>
      <c r="CZ10" s="28">
        <v>520</v>
      </c>
      <c r="DA10" s="28">
        <v>27</v>
      </c>
      <c r="DB10" s="28">
        <v>28</v>
      </c>
      <c r="DC10" s="28">
        <v>22</v>
      </c>
      <c r="DD10" s="28">
        <v>39</v>
      </c>
      <c r="DE10" s="28">
        <v>70</v>
      </c>
      <c r="DF10" s="28">
        <f>5090+58</f>
        <v>5148</v>
      </c>
      <c r="DG10" s="28">
        <v>20</v>
      </c>
      <c r="DH10" s="28">
        <v>487</v>
      </c>
      <c r="DI10" s="28">
        <v>933</v>
      </c>
      <c r="DJ10" s="28">
        <v>196</v>
      </c>
      <c r="DK10" s="28">
        <v>124</v>
      </c>
      <c r="DL10" s="28">
        <v>1649</v>
      </c>
      <c r="DM10" s="30">
        <v>76</v>
      </c>
      <c r="DN10" s="30">
        <v>380</v>
      </c>
      <c r="DO10" s="28">
        <v>1042</v>
      </c>
      <c r="DP10" s="28">
        <v>36</v>
      </c>
      <c r="DQ10" s="28">
        <v>123</v>
      </c>
      <c r="DR10" s="28">
        <v>611</v>
      </c>
      <c r="DS10" s="28">
        <v>377</v>
      </c>
      <c r="DT10" s="28">
        <v>46</v>
      </c>
      <c r="DU10" s="28">
        <v>111</v>
      </c>
      <c r="DV10" s="28">
        <v>42</v>
      </c>
      <c r="DW10" s="28">
        <v>82</v>
      </c>
      <c r="DX10" s="28">
        <v>30</v>
      </c>
      <c r="DY10" s="28">
        <v>40</v>
      </c>
      <c r="DZ10" s="28">
        <v>146</v>
      </c>
      <c r="EA10" s="28">
        <v>162</v>
      </c>
      <c r="EB10" s="30">
        <v>149</v>
      </c>
      <c r="EC10" s="30">
        <v>62</v>
      </c>
      <c r="ED10" s="30">
        <v>36</v>
      </c>
      <c r="EE10" s="28">
        <v>54</v>
      </c>
      <c r="EF10" s="28">
        <v>566</v>
      </c>
      <c r="EG10" s="28">
        <v>99</v>
      </c>
      <c r="EH10" s="28">
        <v>69</v>
      </c>
      <c r="EI10" s="28">
        <f>7346+26</f>
        <v>7372</v>
      </c>
      <c r="EJ10" s="28">
        <v>2301</v>
      </c>
      <c r="EK10" s="28">
        <v>123</v>
      </c>
      <c r="EL10" s="28">
        <v>101</v>
      </c>
      <c r="EM10" s="28">
        <v>154</v>
      </c>
      <c r="EN10" s="28">
        <v>404</v>
      </c>
      <c r="EO10" s="28">
        <v>79</v>
      </c>
      <c r="EP10" s="28">
        <v>75</v>
      </c>
      <c r="EQ10" s="28">
        <v>215</v>
      </c>
      <c r="ER10" s="28">
        <v>68</v>
      </c>
      <c r="ES10" s="28">
        <v>49</v>
      </c>
      <c r="ET10" s="28">
        <v>86</v>
      </c>
      <c r="EU10" s="28">
        <v>325</v>
      </c>
      <c r="EV10" s="28">
        <v>17</v>
      </c>
      <c r="EW10" s="28">
        <v>99</v>
      </c>
      <c r="EX10" s="28">
        <v>55</v>
      </c>
      <c r="EY10" s="28">
        <v>90</v>
      </c>
      <c r="EZ10" s="28">
        <v>22</v>
      </c>
      <c r="FA10" s="28">
        <v>571</v>
      </c>
      <c r="FB10" s="28">
        <v>94</v>
      </c>
      <c r="FC10" s="28">
        <v>393</v>
      </c>
      <c r="FD10" s="28">
        <v>66</v>
      </c>
      <c r="FE10" s="28">
        <v>29</v>
      </c>
      <c r="FF10" s="28">
        <v>48</v>
      </c>
      <c r="FG10" s="28">
        <v>13</v>
      </c>
      <c r="FH10" s="28">
        <v>26</v>
      </c>
      <c r="FI10" s="28">
        <v>582</v>
      </c>
      <c r="FJ10" s="28">
        <v>356</v>
      </c>
      <c r="FK10" s="28">
        <v>598</v>
      </c>
      <c r="FL10" s="28">
        <v>453</v>
      </c>
      <c r="FM10" s="28">
        <v>517</v>
      </c>
      <c r="FN10" s="28">
        <v>7396</v>
      </c>
      <c r="FO10" s="28">
        <v>268</v>
      </c>
      <c r="FP10" s="28">
        <v>884</v>
      </c>
      <c r="FQ10" s="28">
        <v>195</v>
      </c>
      <c r="FR10" s="28">
        <v>28</v>
      </c>
      <c r="FS10" s="28">
        <v>23</v>
      </c>
      <c r="FT10" s="29">
        <v>15</v>
      </c>
      <c r="FU10" s="28">
        <v>267</v>
      </c>
      <c r="FV10" s="28">
        <v>152</v>
      </c>
      <c r="FW10" s="28">
        <v>58</v>
      </c>
      <c r="FX10" s="28">
        <v>6</v>
      </c>
      <c r="FY10" s="28">
        <v>2374</v>
      </c>
      <c r="FZ10" s="18">
        <f t="shared" si="0"/>
        <v>196364</v>
      </c>
      <c r="GA10" s="18"/>
      <c r="GB10" s="18"/>
      <c r="GC10" s="18"/>
      <c r="GD10" s="18"/>
      <c r="GE10" s="21"/>
      <c r="GF10" s="21"/>
      <c r="GG10" s="24"/>
      <c r="GH10" s="21"/>
      <c r="GI10" s="21"/>
      <c r="GJ10" s="21"/>
      <c r="GK10" s="21"/>
      <c r="GL10" s="21"/>
      <c r="GM10" s="21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</row>
    <row r="11" spans="1:256" s="19" customFormat="1" x14ac:dyDescent="0.2">
      <c r="A11" s="31" t="s">
        <v>261</v>
      </c>
      <c r="B11" s="21" t="s">
        <v>262</v>
      </c>
      <c r="C11" s="32">
        <v>3796.5</v>
      </c>
      <c r="D11" s="32">
        <f>11014+1638</f>
        <v>12652</v>
      </c>
      <c r="E11" s="32">
        <f>4380+565</f>
        <v>4945</v>
      </c>
      <c r="F11" s="32">
        <f>4820+217.5</f>
        <v>5037.5</v>
      </c>
      <c r="G11" s="32">
        <v>243</v>
      </c>
      <c r="H11" s="32">
        <v>160</v>
      </c>
      <c r="I11" s="32">
        <f>6158.5+360.5</f>
        <v>6519</v>
      </c>
      <c r="J11" s="32">
        <v>1188.5</v>
      </c>
      <c r="K11" s="32">
        <v>138.5</v>
      </c>
      <c r="L11" s="32">
        <v>1345</v>
      </c>
      <c r="M11" s="32">
        <v>1119</v>
      </c>
      <c r="N11" s="32">
        <v>11947.5</v>
      </c>
      <c r="O11" s="32">
        <v>2233</v>
      </c>
      <c r="P11" s="32">
        <v>82.5</v>
      </c>
      <c r="Q11" s="32">
        <f>23480.5+402.5</f>
        <v>23883</v>
      </c>
      <c r="R11" s="32">
        <v>208</v>
      </c>
      <c r="S11" s="32">
        <v>511.5</v>
      </c>
      <c r="T11" s="32">
        <v>45.5</v>
      </c>
      <c r="U11" s="32">
        <v>17.5</v>
      </c>
      <c r="V11" s="32">
        <v>123.5</v>
      </c>
      <c r="W11" s="33">
        <v>53.5</v>
      </c>
      <c r="X11" s="32">
        <v>24.5</v>
      </c>
      <c r="Y11" s="32">
        <v>293</v>
      </c>
      <c r="Z11" s="32">
        <v>134</v>
      </c>
      <c r="AA11" s="32">
        <v>7102</v>
      </c>
      <c r="AB11" s="32">
        <v>4895</v>
      </c>
      <c r="AC11" s="32">
        <v>224</v>
      </c>
      <c r="AD11" s="32">
        <v>291.5</v>
      </c>
      <c r="AE11" s="32">
        <v>29</v>
      </c>
      <c r="AF11" s="32">
        <v>55.5</v>
      </c>
      <c r="AG11" s="32">
        <v>169</v>
      </c>
      <c r="AH11" s="32">
        <v>448.5</v>
      </c>
      <c r="AI11" s="32">
        <v>149.5</v>
      </c>
      <c r="AJ11" s="32">
        <v>159.5</v>
      </c>
      <c r="AK11" s="32">
        <v>163.5</v>
      </c>
      <c r="AL11" s="32">
        <v>155</v>
      </c>
      <c r="AM11" s="32">
        <v>245</v>
      </c>
      <c r="AN11" s="32">
        <v>126.5</v>
      </c>
      <c r="AO11" s="32">
        <v>1911</v>
      </c>
      <c r="AP11" s="32">
        <v>49876.5</v>
      </c>
      <c r="AQ11" s="32">
        <v>81</v>
      </c>
      <c r="AR11" s="32">
        <f>5308.5+9</f>
        <v>5317.5</v>
      </c>
      <c r="AS11" s="32">
        <f>1908.5+28.5</f>
        <v>1937</v>
      </c>
      <c r="AT11" s="32">
        <v>296.5</v>
      </c>
      <c r="AU11" s="32">
        <v>55.5</v>
      </c>
      <c r="AV11" s="32">
        <v>80</v>
      </c>
      <c r="AW11" s="32">
        <v>48</v>
      </c>
      <c r="AX11" s="32">
        <v>5.5</v>
      </c>
      <c r="AY11" s="32">
        <f>162+23</f>
        <v>185</v>
      </c>
      <c r="AZ11" s="32">
        <v>6795.5</v>
      </c>
      <c r="BA11" s="32">
        <v>2912.5</v>
      </c>
      <c r="BB11" s="32">
        <v>2333</v>
      </c>
      <c r="BC11" s="32">
        <f>13020+710</f>
        <v>13730</v>
      </c>
      <c r="BD11" s="32">
        <v>530</v>
      </c>
      <c r="BE11" s="32">
        <v>329</v>
      </c>
      <c r="BF11" s="32">
        <v>2056</v>
      </c>
      <c r="BG11" s="32">
        <v>515</v>
      </c>
      <c r="BH11" s="32">
        <v>123</v>
      </c>
      <c r="BI11" s="32">
        <v>134.5</v>
      </c>
      <c r="BJ11" s="32">
        <v>360</v>
      </c>
      <c r="BK11" s="32">
        <v>5373</v>
      </c>
      <c r="BL11" s="32">
        <v>51</v>
      </c>
      <c r="BM11" s="32">
        <v>134</v>
      </c>
      <c r="BN11" s="32">
        <v>1483</v>
      </c>
      <c r="BO11" s="32">
        <v>534.5</v>
      </c>
      <c r="BP11" s="32">
        <v>91.5</v>
      </c>
      <c r="BQ11" s="32">
        <f>1762.5+46</f>
        <v>1808.5</v>
      </c>
      <c r="BR11" s="32">
        <v>1858.5</v>
      </c>
      <c r="BS11" s="32">
        <v>332.5</v>
      </c>
      <c r="BT11" s="32">
        <v>77</v>
      </c>
      <c r="BU11" s="32">
        <v>133.5</v>
      </c>
      <c r="BV11" s="32">
        <v>249.5</v>
      </c>
      <c r="BW11" s="32">
        <v>374.5</v>
      </c>
      <c r="BX11" s="32">
        <v>18</v>
      </c>
      <c r="BY11" s="32">
        <v>330</v>
      </c>
      <c r="BZ11" s="32">
        <v>88</v>
      </c>
      <c r="CA11" s="32">
        <v>52.5</v>
      </c>
      <c r="CB11" s="32">
        <v>20030</v>
      </c>
      <c r="CC11" s="32">
        <v>42.5</v>
      </c>
      <c r="CD11" s="32">
        <v>17.5</v>
      </c>
      <c r="CE11" s="32">
        <v>63.5</v>
      </c>
      <c r="CF11" s="32">
        <v>32</v>
      </c>
      <c r="CG11" s="32">
        <v>64</v>
      </c>
      <c r="CH11" s="32">
        <v>52.5</v>
      </c>
      <c r="CI11" s="32">
        <v>271.5</v>
      </c>
      <c r="CJ11" s="32">
        <v>559</v>
      </c>
      <c r="CK11" s="32">
        <f>953+22</f>
        <v>975</v>
      </c>
      <c r="CL11" s="32">
        <v>234.5</v>
      </c>
      <c r="CM11" s="32">
        <v>256</v>
      </c>
      <c r="CN11" s="32">
        <f>6990.5+371</f>
        <v>7361.5</v>
      </c>
      <c r="CO11" s="32">
        <v>4131.5</v>
      </c>
      <c r="CP11" s="32">
        <v>330.5</v>
      </c>
      <c r="CQ11" s="32">
        <v>587</v>
      </c>
      <c r="CR11" s="32">
        <v>74</v>
      </c>
      <c r="CS11" s="32">
        <v>79.5</v>
      </c>
      <c r="CT11" s="32">
        <v>78</v>
      </c>
      <c r="CU11" s="32">
        <v>59.5</v>
      </c>
      <c r="CV11" s="32">
        <v>20.5</v>
      </c>
      <c r="CW11" s="32">
        <v>58.5</v>
      </c>
      <c r="CX11" s="32">
        <v>125.5</v>
      </c>
      <c r="CY11" s="32">
        <v>20</v>
      </c>
      <c r="CZ11" s="32">
        <v>726</v>
      </c>
      <c r="DA11" s="32">
        <v>41.5</v>
      </c>
      <c r="DB11" s="32">
        <v>44.5</v>
      </c>
      <c r="DC11" s="32">
        <v>38.5</v>
      </c>
      <c r="DD11" s="32">
        <v>50.5</v>
      </c>
      <c r="DE11" s="32">
        <v>96.5</v>
      </c>
      <c r="DF11" s="32">
        <f>7173.5+66.5</f>
        <v>7240</v>
      </c>
      <c r="DG11" s="32">
        <v>26</v>
      </c>
      <c r="DH11" s="32">
        <v>671</v>
      </c>
      <c r="DI11" s="32">
        <v>1323.5</v>
      </c>
      <c r="DJ11" s="32">
        <v>264</v>
      </c>
      <c r="DK11" s="32">
        <v>178</v>
      </c>
      <c r="DL11" s="32">
        <v>2407</v>
      </c>
      <c r="DM11" s="32">
        <v>102</v>
      </c>
      <c r="DN11" s="32">
        <v>572.5</v>
      </c>
      <c r="DO11" s="32">
        <v>1584.5</v>
      </c>
      <c r="DP11" s="32">
        <v>55.5</v>
      </c>
      <c r="DQ11" s="32">
        <v>179</v>
      </c>
      <c r="DR11" s="32">
        <v>831.5</v>
      </c>
      <c r="DS11" s="32">
        <v>514</v>
      </c>
      <c r="DT11" s="32">
        <v>79.5</v>
      </c>
      <c r="DU11" s="32">
        <v>153.5</v>
      </c>
      <c r="DV11" s="32">
        <v>76</v>
      </c>
      <c r="DW11" s="32">
        <v>112</v>
      </c>
      <c r="DX11" s="32">
        <v>40</v>
      </c>
      <c r="DY11" s="32">
        <v>64.5</v>
      </c>
      <c r="DZ11" s="32">
        <v>231</v>
      </c>
      <c r="EA11" s="32">
        <v>212</v>
      </c>
      <c r="EB11" s="32">
        <v>208</v>
      </c>
      <c r="EC11" s="32">
        <v>83</v>
      </c>
      <c r="ED11" s="32">
        <v>55.5</v>
      </c>
      <c r="EE11" s="32">
        <v>82</v>
      </c>
      <c r="EF11" s="32">
        <v>793</v>
      </c>
      <c r="EG11" s="32">
        <v>140</v>
      </c>
      <c r="EH11" s="32">
        <v>99</v>
      </c>
      <c r="EI11" s="32">
        <f>10310+116</f>
        <v>10426</v>
      </c>
      <c r="EJ11" s="32">
        <v>3311.5</v>
      </c>
      <c r="EK11" s="32">
        <v>176.5</v>
      </c>
      <c r="EL11" s="32">
        <v>137</v>
      </c>
      <c r="EM11" s="32">
        <v>212</v>
      </c>
      <c r="EN11" s="32">
        <v>600.5</v>
      </c>
      <c r="EO11" s="32">
        <v>115</v>
      </c>
      <c r="EP11" s="32">
        <v>116</v>
      </c>
      <c r="EQ11" s="32">
        <v>302</v>
      </c>
      <c r="ER11" s="32">
        <v>103.5</v>
      </c>
      <c r="ES11" s="32">
        <v>75.5</v>
      </c>
      <c r="ET11" s="32">
        <v>130.5</v>
      </c>
      <c r="EU11" s="32">
        <v>508</v>
      </c>
      <c r="EV11" s="32">
        <v>27.5</v>
      </c>
      <c r="EW11" s="32">
        <v>151.5</v>
      </c>
      <c r="EX11" s="32">
        <v>88</v>
      </c>
      <c r="EY11" s="32">
        <v>186.5</v>
      </c>
      <c r="EZ11" s="32">
        <v>31</v>
      </c>
      <c r="FA11" s="32">
        <v>777.5</v>
      </c>
      <c r="FB11" s="32">
        <v>146</v>
      </c>
      <c r="FC11" s="32">
        <v>601</v>
      </c>
      <c r="FD11" s="32">
        <v>97.5</v>
      </c>
      <c r="FE11" s="32">
        <v>38</v>
      </c>
      <c r="FF11" s="32">
        <v>67.5</v>
      </c>
      <c r="FG11" s="32">
        <v>21</v>
      </c>
      <c r="FH11" s="32">
        <v>43.5</v>
      </c>
      <c r="FI11" s="32">
        <v>839.5</v>
      </c>
      <c r="FJ11" s="32">
        <v>493.5</v>
      </c>
      <c r="FK11" s="32">
        <v>832.5</v>
      </c>
      <c r="FL11" s="32">
        <v>639</v>
      </c>
      <c r="FM11" s="32">
        <v>717.5</v>
      </c>
      <c r="FN11" s="32">
        <v>10512.5</v>
      </c>
      <c r="FO11" s="32">
        <v>388.5</v>
      </c>
      <c r="FP11" s="32">
        <v>1276.5</v>
      </c>
      <c r="FQ11" s="32">
        <v>280</v>
      </c>
      <c r="FR11" s="32">
        <v>34</v>
      </c>
      <c r="FS11" s="32">
        <v>28</v>
      </c>
      <c r="FT11" s="33">
        <v>20.5</v>
      </c>
      <c r="FU11" s="32">
        <v>361</v>
      </c>
      <c r="FV11" s="32">
        <v>233</v>
      </c>
      <c r="FW11" s="32">
        <v>75</v>
      </c>
      <c r="FX11" s="32">
        <v>12</v>
      </c>
      <c r="FY11" s="18">
        <v>3537</v>
      </c>
      <c r="FZ11" s="18">
        <f t="shared" si="0"/>
        <v>283648.5</v>
      </c>
      <c r="GA11" s="18"/>
      <c r="GB11" s="18"/>
      <c r="GC11" s="18"/>
      <c r="GD11" s="18"/>
      <c r="GE11" s="21"/>
      <c r="GF11" s="21"/>
      <c r="GG11" s="24"/>
      <c r="GH11" s="21"/>
      <c r="GI11" s="21"/>
      <c r="GJ11" s="21"/>
      <c r="GK11" s="21"/>
      <c r="GL11" s="21"/>
      <c r="GM11" s="21"/>
      <c r="GN11" s="34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</row>
    <row r="12" spans="1:256" s="19" customFormat="1" x14ac:dyDescent="0.2">
      <c r="A12" s="31" t="s">
        <v>263</v>
      </c>
      <c r="B12" s="2" t="s">
        <v>264</v>
      </c>
      <c r="C12" s="35">
        <f>ROUND(FZ130/FZ14,4)</f>
        <v>0.37109999999999999</v>
      </c>
      <c r="D12" s="35">
        <v>0.37109999999999999</v>
      </c>
      <c r="E12" s="35">
        <v>0.37109999999999999</v>
      </c>
      <c r="F12" s="35">
        <v>0.37109999999999999</v>
      </c>
      <c r="G12" s="35">
        <v>0.37109999999999999</v>
      </c>
      <c r="H12" s="35">
        <v>0.37109999999999999</v>
      </c>
      <c r="I12" s="35">
        <v>0.37109999999999999</v>
      </c>
      <c r="J12" s="35">
        <v>0.37109999999999999</v>
      </c>
      <c r="K12" s="35">
        <v>0.37109999999999999</v>
      </c>
      <c r="L12" s="35">
        <v>0.37109999999999999</v>
      </c>
      <c r="M12" s="35">
        <v>0.37109999999999999</v>
      </c>
      <c r="N12" s="35">
        <v>0.37109999999999999</v>
      </c>
      <c r="O12" s="35">
        <v>0.37109999999999999</v>
      </c>
      <c r="P12" s="35">
        <v>0.37109999999999999</v>
      </c>
      <c r="Q12" s="35">
        <v>0.37109999999999999</v>
      </c>
      <c r="R12" s="35">
        <v>0.37109999999999999</v>
      </c>
      <c r="S12" s="35">
        <v>0.37109999999999999</v>
      </c>
      <c r="T12" s="35">
        <v>0.37109999999999999</v>
      </c>
      <c r="U12" s="35">
        <v>0.37109999999999999</v>
      </c>
      <c r="V12" s="35">
        <v>0.37109999999999999</v>
      </c>
      <c r="W12" s="35">
        <v>0.37109999999999999</v>
      </c>
      <c r="X12" s="35">
        <v>0.37109999999999999</v>
      </c>
      <c r="Y12" s="35">
        <v>0.37109999999999999</v>
      </c>
      <c r="Z12" s="35">
        <v>0.37109999999999999</v>
      </c>
      <c r="AA12" s="35">
        <v>0.37109999999999999</v>
      </c>
      <c r="AB12" s="35">
        <v>0.37109999999999999</v>
      </c>
      <c r="AC12" s="35">
        <v>0.37109999999999999</v>
      </c>
      <c r="AD12" s="35">
        <v>0.37109999999999999</v>
      </c>
      <c r="AE12" s="35">
        <v>0.37109999999999999</v>
      </c>
      <c r="AF12" s="35">
        <v>0.37109999999999999</v>
      </c>
      <c r="AG12" s="35">
        <v>0.37109999999999999</v>
      </c>
      <c r="AH12" s="35">
        <v>0.37109999999999999</v>
      </c>
      <c r="AI12" s="35">
        <v>0.37109999999999999</v>
      </c>
      <c r="AJ12" s="35">
        <v>0.37109999999999999</v>
      </c>
      <c r="AK12" s="35">
        <v>0.37109999999999999</v>
      </c>
      <c r="AL12" s="35">
        <v>0.37109999999999999</v>
      </c>
      <c r="AM12" s="35">
        <v>0.37109999999999999</v>
      </c>
      <c r="AN12" s="35">
        <v>0.37109999999999999</v>
      </c>
      <c r="AO12" s="35">
        <v>0.37109999999999999</v>
      </c>
      <c r="AP12" s="35">
        <v>0.37109999999999999</v>
      </c>
      <c r="AQ12" s="35">
        <v>0.37109999999999999</v>
      </c>
      <c r="AR12" s="35">
        <v>0.37109999999999999</v>
      </c>
      <c r="AS12" s="35">
        <v>0.37109999999999999</v>
      </c>
      <c r="AT12" s="35">
        <v>0.37109999999999999</v>
      </c>
      <c r="AU12" s="35">
        <v>0.37109999999999999</v>
      </c>
      <c r="AV12" s="35">
        <v>0.37109999999999999</v>
      </c>
      <c r="AW12" s="35">
        <v>0.37109999999999999</v>
      </c>
      <c r="AX12" s="35">
        <v>0.37109999999999999</v>
      </c>
      <c r="AY12" s="35">
        <v>0.37109999999999999</v>
      </c>
      <c r="AZ12" s="35">
        <v>0.37109999999999999</v>
      </c>
      <c r="BA12" s="35">
        <v>0.37109999999999999</v>
      </c>
      <c r="BB12" s="35">
        <v>0.37109999999999999</v>
      </c>
      <c r="BC12" s="35">
        <v>0.37109999999999999</v>
      </c>
      <c r="BD12" s="35">
        <v>0.37109999999999999</v>
      </c>
      <c r="BE12" s="35">
        <v>0.37109999999999999</v>
      </c>
      <c r="BF12" s="35">
        <v>0.37109999999999999</v>
      </c>
      <c r="BG12" s="35">
        <v>0.37109999999999999</v>
      </c>
      <c r="BH12" s="35">
        <v>0.37109999999999999</v>
      </c>
      <c r="BI12" s="35">
        <v>0.37109999999999999</v>
      </c>
      <c r="BJ12" s="35">
        <v>0.37109999999999999</v>
      </c>
      <c r="BK12" s="35">
        <v>0.37109999999999999</v>
      </c>
      <c r="BL12" s="35">
        <v>0.37109999999999999</v>
      </c>
      <c r="BM12" s="35">
        <v>0.37109999999999999</v>
      </c>
      <c r="BN12" s="35">
        <v>0.37109999999999999</v>
      </c>
      <c r="BO12" s="35">
        <v>0.37109999999999999</v>
      </c>
      <c r="BP12" s="35">
        <v>0.37109999999999999</v>
      </c>
      <c r="BQ12" s="35">
        <v>0.37109999999999999</v>
      </c>
      <c r="BR12" s="35">
        <v>0.37109999999999999</v>
      </c>
      <c r="BS12" s="35">
        <v>0.37109999999999999</v>
      </c>
      <c r="BT12" s="35">
        <v>0.37109999999999999</v>
      </c>
      <c r="BU12" s="35">
        <v>0.37109999999999999</v>
      </c>
      <c r="BV12" s="35">
        <v>0.37109999999999999</v>
      </c>
      <c r="BW12" s="35">
        <v>0.37109999999999999</v>
      </c>
      <c r="BX12" s="35">
        <v>0.37109999999999999</v>
      </c>
      <c r="BY12" s="35">
        <v>0.37109999999999999</v>
      </c>
      <c r="BZ12" s="35">
        <v>0.37109999999999999</v>
      </c>
      <c r="CA12" s="35">
        <v>0.37109999999999999</v>
      </c>
      <c r="CB12" s="35">
        <v>0.37109999999999999</v>
      </c>
      <c r="CC12" s="35">
        <v>0.37109999999999999</v>
      </c>
      <c r="CD12" s="35">
        <v>0.37109999999999999</v>
      </c>
      <c r="CE12" s="35">
        <v>0.37109999999999999</v>
      </c>
      <c r="CF12" s="35">
        <v>0.37109999999999999</v>
      </c>
      <c r="CG12" s="35">
        <v>0.37109999999999999</v>
      </c>
      <c r="CH12" s="35">
        <v>0.37109999999999999</v>
      </c>
      <c r="CI12" s="35">
        <v>0.37109999999999999</v>
      </c>
      <c r="CJ12" s="35">
        <v>0.37109999999999999</v>
      </c>
      <c r="CK12" s="35">
        <v>0.37109999999999999</v>
      </c>
      <c r="CL12" s="35">
        <v>0.37109999999999999</v>
      </c>
      <c r="CM12" s="35">
        <v>0.37109999999999999</v>
      </c>
      <c r="CN12" s="35">
        <v>0.37109999999999999</v>
      </c>
      <c r="CO12" s="35">
        <v>0.37109999999999999</v>
      </c>
      <c r="CP12" s="35">
        <v>0.37109999999999999</v>
      </c>
      <c r="CQ12" s="35">
        <v>0.37109999999999999</v>
      </c>
      <c r="CR12" s="35">
        <v>0.37109999999999999</v>
      </c>
      <c r="CS12" s="35">
        <v>0.37109999999999999</v>
      </c>
      <c r="CT12" s="35">
        <v>0.37109999999999999</v>
      </c>
      <c r="CU12" s="35">
        <v>0.37109999999999999</v>
      </c>
      <c r="CV12" s="35">
        <v>0.37109999999999999</v>
      </c>
      <c r="CW12" s="35">
        <v>0.37109999999999999</v>
      </c>
      <c r="CX12" s="35">
        <v>0.37109999999999999</v>
      </c>
      <c r="CY12" s="35">
        <v>0.37109999999999999</v>
      </c>
      <c r="CZ12" s="35">
        <v>0.37109999999999999</v>
      </c>
      <c r="DA12" s="35">
        <v>0.37109999999999999</v>
      </c>
      <c r="DB12" s="35">
        <v>0.37109999999999999</v>
      </c>
      <c r="DC12" s="35">
        <v>0.37109999999999999</v>
      </c>
      <c r="DD12" s="35">
        <v>0.37109999999999999</v>
      </c>
      <c r="DE12" s="35">
        <v>0.37109999999999999</v>
      </c>
      <c r="DF12" s="35">
        <v>0.37109999999999999</v>
      </c>
      <c r="DG12" s="35">
        <v>0.37109999999999999</v>
      </c>
      <c r="DH12" s="35">
        <v>0.37109999999999999</v>
      </c>
      <c r="DI12" s="35">
        <v>0.37109999999999999</v>
      </c>
      <c r="DJ12" s="35">
        <v>0.37109999999999999</v>
      </c>
      <c r="DK12" s="35">
        <v>0.37109999999999999</v>
      </c>
      <c r="DL12" s="35">
        <v>0.37109999999999999</v>
      </c>
      <c r="DM12" s="35">
        <v>0.37109999999999999</v>
      </c>
      <c r="DN12" s="35">
        <v>0.37109999999999999</v>
      </c>
      <c r="DO12" s="35">
        <v>0.37109999999999999</v>
      </c>
      <c r="DP12" s="35">
        <v>0.37109999999999999</v>
      </c>
      <c r="DQ12" s="35">
        <v>0.37109999999999999</v>
      </c>
      <c r="DR12" s="35">
        <v>0.37109999999999999</v>
      </c>
      <c r="DS12" s="35">
        <v>0.37109999999999999</v>
      </c>
      <c r="DT12" s="35">
        <v>0.37109999999999999</v>
      </c>
      <c r="DU12" s="35">
        <v>0.37109999999999999</v>
      </c>
      <c r="DV12" s="35">
        <v>0.37109999999999999</v>
      </c>
      <c r="DW12" s="35">
        <v>0.37109999999999999</v>
      </c>
      <c r="DX12" s="35">
        <v>0.37109999999999999</v>
      </c>
      <c r="DY12" s="35">
        <v>0.37109999999999999</v>
      </c>
      <c r="DZ12" s="35">
        <v>0.37109999999999999</v>
      </c>
      <c r="EA12" s="35">
        <v>0.37109999999999999</v>
      </c>
      <c r="EB12" s="35">
        <v>0.37109999999999999</v>
      </c>
      <c r="EC12" s="35">
        <v>0.37109999999999999</v>
      </c>
      <c r="ED12" s="35">
        <v>0.37109999999999999</v>
      </c>
      <c r="EE12" s="35">
        <v>0.37109999999999999</v>
      </c>
      <c r="EF12" s="35">
        <v>0.37109999999999999</v>
      </c>
      <c r="EG12" s="35">
        <v>0.37109999999999999</v>
      </c>
      <c r="EH12" s="35">
        <v>0.37109999999999999</v>
      </c>
      <c r="EI12" s="35">
        <v>0.37109999999999999</v>
      </c>
      <c r="EJ12" s="35">
        <v>0.37109999999999999</v>
      </c>
      <c r="EK12" s="35">
        <v>0.37109999999999999</v>
      </c>
      <c r="EL12" s="35">
        <v>0.37109999999999999</v>
      </c>
      <c r="EM12" s="35">
        <v>0.37109999999999999</v>
      </c>
      <c r="EN12" s="35">
        <v>0.37109999999999999</v>
      </c>
      <c r="EO12" s="35">
        <v>0.37109999999999999</v>
      </c>
      <c r="EP12" s="35">
        <v>0.37109999999999999</v>
      </c>
      <c r="EQ12" s="35">
        <v>0.37109999999999999</v>
      </c>
      <c r="ER12" s="35">
        <v>0.37109999999999999</v>
      </c>
      <c r="ES12" s="35">
        <v>0.37109999999999999</v>
      </c>
      <c r="ET12" s="35">
        <v>0.37109999999999999</v>
      </c>
      <c r="EU12" s="35">
        <v>0.37109999999999999</v>
      </c>
      <c r="EV12" s="35">
        <v>0.37109999999999999</v>
      </c>
      <c r="EW12" s="35">
        <v>0.37109999999999999</v>
      </c>
      <c r="EX12" s="35">
        <v>0.37109999999999999</v>
      </c>
      <c r="EY12" s="35">
        <v>0.37109999999999999</v>
      </c>
      <c r="EZ12" s="35">
        <v>0.37109999999999999</v>
      </c>
      <c r="FA12" s="35">
        <v>0.37109999999999999</v>
      </c>
      <c r="FB12" s="35">
        <v>0.37109999999999999</v>
      </c>
      <c r="FC12" s="35">
        <v>0.37109999999999999</v>
      </c>
      <c r="FD12" s="35">
        <v>0.37109999999999999</v>
      </c>
      <c r="FE12" s="35">
        <v>0.37109999999999999</v>
      </c>
      <c r="FF12" s="35">
        <v>0.37109999999999999</v>
      </c>
      <c r="FG12" s="35">
        <v>0.37109999999999999</v>
      </c>
      <c r="FH12" s="35">
        <v>0.37109999999999999</v>
      </c>
      <c r="FI12" s="35">
        <v>0.37109999999999999</v>
      </c>
      <c r="FJ12" s="35">
        <v>0.37109999999999999</v>
      </c>
      <c r="FK12" s="35">
        <v>0.37109999999999999</v>
      </c>
      <c r="FL12" s="35">
        <v>0.37109999999999999</v>
      </c>
      <c r="FM12" s="35">
        <v>0.37109999999999999</v>
      </c>
      <c r="FN12" s="35">
        <v>0.37109999999999999</v>
      </c>
      <c r="FO12" s="35">
        <v>0.37109999999999999</v>
      </c>
      <c r="FP12" s="35">
        <v>0.37109999999999999</v>
      </c>
      <c r="FQ12" s="35">
        <v>0.37109999999999999</v>
      </c>
      <c r="FR12" s="35">
        <v>0.37109999999999999</v>
      </c>
      <c r="FS12" s="35">
        <v>0.37109999999999999</v>
      </c>
      <c r="FT12" s="35">
        <v>0.37109999999999999</v>
      </c>
      <c r="FU12" s="35">
        <v>0.37109999999999999</v>
      </c>
      <c r="FV12" s="35">
        <v>0.37109999999999999</v>
      </c>
      <c r="FW12" s="35">
        <v>0.37109999999999999</v>
      </c>
      <c r="FX12" s="35">
        <v>0.37109999999999999</v>
      </c>
      <c r="FY12" s="35"/>
      <c r="FZ12" s="35">
        <v>0.37630000000000002</v>
      </c>
      <c r="GA12" s="35"/>
      <c r="GB12" s="35"/>
      <c r="GC12" s="35"/>
      <c r="GD12" s="35"/>
      <c r="GE12" s="36"/>
      <c r="GF12" s="36"/>
      <c r="GG12" s="24"/>
      <c r="GH12" s="36"/>
      <c r="GI12" s="36"/>
      <c r="GJ12" s="36"/>
      <c r="GK12" s="36"/>
      <c r="GL12" s="36"/>
      <c r="GM12" s="36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  <c r="IV12" s="37"/>
    </row>
    <row r="13" spans="1:256" s="19" customFormat="1" x14ac:dyDescent="0.2">
      <c r="A13" s="4" t="s">
        <v>265</v>
      </c>
      <c r="B13" s="21" t="s">
        <v>266</v>
      </c>
      <c r="C13" s="38">
        <v>5145</v>
      </c>
      <c r="D13" s="38">
        <f>24167+2607</f>
        <v>26774</v>
      </c>
      <c r="E13" s="38">
        <f>4440+668</f>
        <v>5108</v>
      </c>
      <c r="F13" s="38">
        <f>10829+622</f>
        <v>11451</v>
      </c>
      <c r="G13" s="38">
        <v>624</v>
      </c>
      <c r="H13" s="38">
        <v>579</v>
      </c>
      <c r="I13" s="38">
        <f>6104+402</f>
        <v>6506</v>
      </c>
      <c r="J13" s="38">
        <v>1388</v>
      </c>
      <c r="K13" s="38">
        <v>215</v>
      </c>
      <c r="L13" s="38">
        <v>1529</v>
      </c>
      <c r="M13" s="38">
        <v>802</v>
      </c>
      <c r="N13" s="38">
        <v>33231</v>
      </c>
      <c r="O13" s="38">
        <v>8712</v>
      </c>
      <c r="P13" s="38">
        <v>108</v>
      </c>
      <c r="Q13" s="38">
        <f>25729+93</f>
        <v>25822</v>
      </c>
      <c r="R13" s="38">
        <v>1302</v>
      </c>
      <c r="S13" s="38">
        <v>850</v>
      </c>
      <c r="T13" s="38">
        <v>76</v>
      </c>
      <c r="U13" s="38">
        <v>22</v>
      </c>
      <c r="V13" s="38">
        <v>149</v>
      </c>
      <c r="W13" s="39">
        <v>77</v>
      </c>
      <c r="X13" s="38">
        <v>25</v>
      </c>
      <c r="Y13" s="38">
        <v>299</v>
      </c>
      <c r="Z13" s="38">
        <v>146</v>
      </c>
      <c r="AA13" s="38">
        <v>18931</v>
      </c>
      <c r="AB13" s="38">
        <v>18213</v>
      </c>
      <c r="AC13" s="38">
        <v>514</v>
      </c>
      <c r="AD13" s="38">
        <v>715</v>
      </c>
      <c r="AE13" s="38">
        <v>64</v>
      </c>
      <c r="AF13" s="38">
        <v>98</v>
      </c>
      <c r="AG13" s="38">
        <v>534</v>
      </c>
      <c r="AH13" s="38">
        <v>581</v>
      </c>
      <c r="AI13" s="38">
        <v>220</v>
      </c>
      <c r="AJ13" s="38">
        <v>133</v>
      </c>
      <c r="AK13" s="38">
        <v>139</v>
      </c>
      <c r="AL13" s="38">
        <v>161</v>
      </c>
      <c r="AM13" s="38">
        <v>249</v>
      </c>
      <c r="AN13" s="38">
        <v>199</v>
      </c>
      <c r="AO13" s="38">
        <v>2955</v>
      </c>
      <c r="AP13" s="38">
        <v>54836</v>
      </c>
      <c r="AQ13" s="38">
        <v>176</v>
      </c>
      <c r="AR13" s="38">
        <v>41789</v>
      </c>
      <c r="AS13" s="38">
        <f>4095+292</f>
        <v>4387</v>
      </c>
      <c r="AT13" s="38">
        <v>1501</v>
      </c>
      <c r="AU13" s="38">
        <v>153</v>
      </c>
      <c r="AV13" s="38">
        <v>152</v>
      </c>
      <c r="AW13" s="38">
        <v>132</v>
      </c>
      <c r="AX13" s="38">
        <v>9</v>
      </c>
      <c r="AY13" s="38">
        <f>261+46</f>
        <v>307</v>
      </c>
      <c r="AZ13" s="38">
        <v>7863</v>
      </c>
      <c r="BA13" s="38">
        <v>5534</v>
      </c>
      <c r="BB13" s="38">
        <v>5073</v>
      </c>
      <c r="BC13" s="38">
        <f>17010+1638</f>
        <v>18648</v>
      </c>
      <c r="BD13" s="38">
        <v>3080</v>
      </c>
      <c r="BE13" s="38">
        <v>827</v>
      </c>
      <c r="BF13" s="38">
        <v>14386</v>
      </c>
      <c r="BG13" s="38">
        <v>651</v>
      </c>
      <c r="BH13" s="38">
        <v>334</v>
      </c>
      <c r="BI13" s="38">
        <v>146</v>
      </c>
      <c r="BJ13" s="38">
        <v>3546</v>
      </c>
      <c r="BK13" s="38">
        <v>10389</v>
      </c>
      <c r="BL13" s="38">
        <v>79</v>
      </c>
      <c r="BM13" s="38">
        <v>152</v>
      </c>
      <c r="BN13" s="38">
        <v>2249</v>
      </c>
      <c r="BO13" s="38">
        <v>860</v>
      </c>
      <c r="BP13" s="38">
        <v>140</v>
      </c>
      <c r="BQ13" s="38">
        <f>3339+345</f>
        <v>3684</v>
      </c>
      <c r="BR13" s="38">
        <v>2979</v>
      </c>
      <c r="BS13" s="38">
        <v>607</v>
      </c>
      <c r="BT13" s="38">
        <v>273</v>
      </c>
      <c r="BU13" s="38">
        <v>271</v>
      </c>
      <c r="BV13" s="38">
        <v>792</v>
      </c>
      <c r="BW13" s="38">
        <v>1212</v>
      </c>
      <c r="BX13" s="38">
        <v>51</v>
      </c>
      <c r="BY13" s="38">
        <v>325</v>
      </c>
      <c r="BZ13" s="38">
        <v>126</v>
      </c>
      <c r="CA13" s="38">
        <v>111</v>
      </c>
      <c r="CB13" s="38">
        <v>51012</v>
      </c>
      <c r="CC13" s="38">
        <v>92</v>
      </c>
      <c r="CD13" s="38">
        <v>37</v>
      </c>
      <c r="CE13" s="38">
        <v>110</v>
      </c>
      <c r="CF13" s="38">
        <v>52</v>
      </c>
      <c r="CG13" s="38">
        <v>120</v>
      </c>
      <c r="CH13" s="38">
        <v>65</v>
      </c>
      <c r="CI13" s="38">
        <v>424</v>
      </c>
      <c r="CJ13" s="38">
        <v>629</v>
      </c>
      <c r="CK13" s="38">
        <f>2940+176</f>
        <v>3116</v>
      </c>
      <c r="CL13" s="38">
        <v>808</v>
      </c>
      <c r="CM13" s="38">
        <v>510</v>
      </c>
      <c r="CN13" s="38">
        <f>17835+562</f>
        <v>18397</v>
      </c>
      <c r="CO13" s="38">
        <v>9461</v>
      </c>
      <c r="CP13" s="38">
        <v>678</v>
      </c>
      <c r="CQ13" s="38">
        <v>681</v>
      </c>
      <c r="CR13" s="38">
        <v>114</v>
      </c>
      <c r="CS13" s="38">
        <v>227</v>
      </c>
      <c r="CT13" s="38">
        <v>74</v>
      </c>
      <c r="CU13" s="38">
        <v>257</v>
      </c>
      <c r="CV13" s="38">
        <v>26</v>
      </c>
      <c r="CW13" s="38">
        <v>105</v>
      </c>
      <c r="CX13" s="38">
        <v>302</v>
      </c>
      <c r="CY13" s="38">
        <v>26</v>
      </c>
      <c r="CZ13" s="38">
        <v>1298</v>
      </c>
      <c r="DA13" s="38">
        <v>99</v>
      </c>
      <c r="DB13" s="38">
        <v>194</v>
      </c>
      <c r="DC13" s="38">
        <v>91</v>
      </c>
      <c r="DD13" s="38">
        <v>96</v>
      </c>
      <c r="DE13" s="38">
        <v>207</v>
      </c>
      <c r="DF13" s="38">
        <f>13207+525</f>
        <v>13732</v>
      </c>
      <c r="DG13" s="38">
        <v>56</v>
      </c>
      <c r="DH13" s="38">
        <v>1319</v>
      </c>
      <c r="DI13" s="38">
        <v>1618</v>
      </c>
      <c r="DJ13" s="38">
        <v>461</v>
      </c>
      <c r="DK13" s="38">
        <v>275</v>
      </c>
      <c r="DL13" s="38">
        <v>3465</v>
      </c>
      <c r="DM13" s="38">
        <v>159</v>
      </c>
      <c r="DN13" s="38">
        <v>857</v>
      </c>
      <c r="DO13" s="38">
        <v>1776</v>
      </c>
      <c r="DP13" s="38">
        <v>133</v>
      </c>
      <c r="DQ13" s="38">
        <v>334</v>
      </c>
      <c r="DR13" s="38">
        <v>853</v>
      </c>
      <c r="DS13" s="38">
        <v>513</v>
      </c>
      <c r="DT13" s="38">
        <v>77</v>
      </c>
      <c r="DU13" s="38">
        <v>256</v>
      </c>
      <c r="DV13" s="38">
        <v>124</v>
      </c>
      <c r="DW13" s="38">
        <v>223</v>
      </c>
      <c r="DX13" s="38">
        <v>110</v>
      </c>
      <c r="DY13" s="38">
        <v>218</v>
      </c>
      <c r="DZ13" s="38">
        <v>579</v>
      </c>
      <c r="EA13" s="38">
        <v>409</v>
      </c>
      <c r="EB13" s="38">
        <v>360</v>
      </c>
      <c r="EC13" s="38">
        <v>178</v>
      </c>
      <c r="ED13" s="38">
        <v>1019</v>
      </c>
      <c r="EE13" s="38">
        <v>112</v>
      </c>
      <c r="EF13" s="38">
        <v>933</v>
      </c>
      <c r="EG13" s="38">
        <v>170</v>
      </c>
      <c r="EH13" s="38">
        <v>135</v>
      </c>
      <c r="EI13" s="38">
        <f>10730+29</f>
        <v>10759</v>
      </c>
      <c r="EJ13" s="38">
        <v>5773</v>
      </c>
      <c r="EK13" s="38">
        <v>411</v>
      </c>
      <c r="EL13" s="38">
        <v>337</v>
      </c>
      <c r="EM13" s="38">
        <v>262</v>
      </c>
      <c r="EN13" s="38">
        <v>646</v>
      </c>
      <c r="EO13" s="38">
        <v>259</v>
      </c>
      <c r="EP13" s="38">
        <v>240</v>
      </c>
      <c r="EQ13" s="38">
        <v>1544</v>
      </c>
      <c r="ER13" s="38">
        <v>221</v>
      </c>
      <c r="ES13" s="38">
        <v>77</v>
      </c>
      <c r="ET13" s="38">
        <v>114</v>
      </c>
      <c r="EU13" s="38">
        <v>366</v>
      </c>
      <c r="EV13" s="38">
        <v>41</v>
      </c>
      <c r="EW13" s="38">
        <v>579</v>
      </c>
      <c r="EX13" s="38">
        <v>139</v>
      </c>
      <c r="EY13" s="38">
        <v>284</v>
      </c>
      <c r="EZ13" s="38">
        <v>61</v>
      </c>
      <c r="FA13" s="38">
        <v>2082</v>
      </c>
      <c r="FB13" s="38">
        <v>183</v>
      </c>
      <c r="FC13" s="38">
        <v>1376</v>
      </c>
      <c r="FD13" s="38">
        <v>195</v>
      </c>
      <c r="FE13" s="38">
        <v>71</v>
      </c>
      <c r="FF13" s="38">
        <v>138</v>
      </c>
      <c r="FG13" s="38">
        <v>67</v>
      </c>
      <c r="FH13" s="38">
        <v>52</v>
      </c>
      <c r="FI13" s="38">
        <v>1184</v>
      </c>
      <c r="FJ13" s="38">
        <v>1210</v>
      </c>
      <c r="FK13" s="38">
        <v>1471</v>
      </c>
      <c r="FL13" s="38">
        <v>3263</v>
      </c>
      <c r="FM13" s="38">
        <v>2396</v>
      </c>
      <c r="FN13" s="38">
        <v>13503</v>
      </c>
      <c r="FO13" s="38">
        <v>692</v>
      </c>
      <c r="FP13" s="38">
        <v>1402</v>
      </c>
      <c r="FQ13" s="38">
        <v>485</v>
      </c>
      <c r="FR13" s="38">
        <v>94</v>
      </c>
      <c r="FS13" s="38">
        <v>115</v>
      </c>
      <c r="FT13" s="39">
        <v>43</v>
      </c>
      <c r="FU13" s="38">
        <v>499</v>
      </c>
      <c r="FV13" s="38">
        <v>404</v>
      </c>
      <c r="FW13" s="38">
        <v>122</v>
      </c>
      <c r="FX13" s="38">
        <v>43</v>
      </c>
      <c r="FY13" s="38"/>
      <c r="FZ13" s="18">
        <f>SUM(C13:FX13)</f>
        <v>535441</v>
      </c>
      <c r="GA13" s="18"/>
      <c r="GB13" s="18"/>
      <c r="GC13" s="18"/>
      <c r="GD13" s="18"/>
      <c r="GE13" s="21"/>
      <c r="GF13" s="21"/>
      <c r="GG13" s="24"/>
      <c r="GH13" s="21"/>
      <c r="GI13" s="21"/>
      <c r="GJ13" s="21"/>
      <c r="GK13" s="21"/>
      <c r="GL13" s="21"/>
      <c r="GM13" s="21"/>
    </row>
    <row r="14" spans="1:256" s="37" customFormat="1" x14ac:dyDescent="0.2">
      <c r="A14" s="4" t="s">
        <v>267</v>
      </c>
      <c r="B14" s="21" t="s">
        <v>268</v>
      </c>
      <c r="C14" s="40">
        <v>7975</v>
      </c>
      <c r="D14" s="40">
        <f>36215.5+4237</f>
        <v>40452.5</v>
      </c>
      <c r="E14" s="40">
        <f>6692.5+797.5</f>
        <v>7490</v>
      </c>
      <c r="F14" s="40">
        <f>15937+654</f>
        <v>16591</v>
      </c>
      <c r="G14" s="40">
        <v>976.5</v>
      </c>
      <c r="H14" s="40">
        <v>948</v>
      </c>
      <c r="I14" s="40">
        <f>9221+594.5</f>
        <v>9815.5</v>
      </c>
      <c r="J14" s="40">
        <v>2037.5</v>
      </c>
      <c r="K14" s="40">
        <v>312.5</v>
      </c>
      <c r="L14" s="40">
        <v>2534</v>
      </c>
      <c r="M14" s="40">
        <v>1319</v>
      </c>
      <c r="N14" s="40">
        <v>50988.5</v>
      </c>
      <c r="O14" s="40">
        <v>14479.5</v>
      </c>
      <c r="P14" s="40">
        <v>161</v>
      </c>
      <c r="Q14" s="40">
        <f>38253.5+585</f>
        <v>38838.5</v>
      </c>
      <c r="R14" s="40">
        <v>2050.5</v>
      </c>
      <c r="S14" s="40">
        <v>1277</v>
      </c>
      <c r="T14" s="40">
        <v>128</v>
      </c>
      <c r="U14" s="40">
        <v>35.5</v>
      </c>
      <c r="V14" s="40">
        <v>252.5</v>
      </c>
      <c r="W14" s="40">
        <v>91.5</v>
      </c>
      <c r="X14" s="40">
        <v>40.5</v>
      </c>
      <c r="Y14" s="40">
        <v>438</v>
      </c>
      <c r="Z14" s="40">
        <v>247.5</v>
      </c>
      <c r="AA14" s="40">
        <v>28540</v>
      </c>
      <c r="AB14" s="40">
        <v>29046</v>
      </c>
      <c r="AC14" s="40">
        <v>859</v>
      </c>
      <c r="AD14" s="40">
        <v>1077</v>
      </c>
      <c r="AE14" s="40">
        <v>103</v>
      </c>
      <c r="AF14" s="40">
        <v>163</v>
      </c>
      <c r="AG14" s="40">
        <v>789</v>
      </c>
      <c r="AH14" s="40">
        <v>932</v>
      </c>
      <c r="AI14" s="40">
        <v>347.5</v>
      </c>
      <c r="AJ14" s="40">
        <v>210.5</v>
      </c>
      <c r="AK14" s="40">
        <v>197</v>
      </c>
      <c r="AL14" s="40">
        <v>244.5</v>
      </c>
      <c r="AM14" s="40">
        <v>419</v>
      </c>
      <c r="AN14" s="40">
        <v>348</v>
      </c>
      <c r="AO14" s="40">
        <v>4630</v>
      </c>
      <c r="AP14" s="40">
        <v>80111</v>
      </c>
      <c r="AQ14" s="40">
        <v>240</v>
      </c>
      <c r="AR14" s="40">
        <f>62642.5+325</f>
        <v>62967.5</v>
      </c>
      <c r="AS14" s="40">
        <f>6220+311</f>
        <v>6531</v>
      </c>
      <c r="AT14" s="40">
        <v>2352</v>
      </c>
      <c r="AU14" s="40">
        <v>249</v>
      </c>
      <c r="AV14" s="40">
        <v>258.5</v>
      </c>
      <c r="AW14" s="40">
        <v>205</v>
      </c>
      <c r="AX14" s="40">
        <v>9.5</v>
      </c>
      <c r="AY14" s="40">
        <f>428+52.5</f>
        <v>480.5</v>
      </c>
      <c r="AZ14" s="40">
        <v>10889.5</v>
      </c>
      <c r="BA14" s="40">
        <v>8509.5</v>
      </c>
      <c r="BB14" s="40">
        <v>7365.5</v>
      </c>
      <c r="BC14" s="40">
        <f>26492+2555.5</f>
        <v>29047.5</v>
      </c>
      <c r="BD14" s="40">
        <v>4829.5</v>
      </c>
      <c r="BE14" s="40">
        <v>1385</v>
      </c>
      <c r="BF14" s="40">
        <v>23478</v>
      </c>
      <c r="BG14" s="40">
        <v>951</v>
      </c>
      <c r="BH14" s="40">
        <v>588</v>
      </c>
      <c r="BI14" s="40">
        <v>227.5</v>
      </c>
      <c r="BJ14" s="40">
        <v>5815</v>
      </c>
      <c r="BK14" s="40">
        <v>18627.5</v>
      </c>
      <c r="BL14" s="40">
        <v>205.5</v>
      </c>
      <c r="BM14" s="40">
        <v>243.5</v>
      </c>
      <c r="BN14" s="40">
        <v>3458.5</v>
      </c>
      <c r="BO14" s="40">
        <v>1321.5</v>
      </c>
      <c r="BP14" s="40">
        <v>199.5</v>
      </c>
      <c r="BQ14" s="40">
        <f>5223+376</f>
        <v>5599</v>
      </c>
      <c r="BR14" s="40">
        <v>4477.5</v>
      </c>
      <c r="BS14" s="40">
        <v>919.5</v>
      </c>
      <c r="BT14" s="40">
        <v>383</v>
      </c>
      <c r="BU14" s="40">
        <v>403</v>
      </c>
      <c r="BV14" s="40">
        <v>1195.5</v>
      </c>
      <c r="BW14" s="40">
        <v>1776.5</v>
      </c>
      <c r="BX14" s="40">
        <v>84.5</v>
      </c>
      <c r="BY14" s="40">
        <v>478.5</v>
      </c>
      <c r="BZ14" s="40">
        <v>190.5</v>
      </c>
      <c r="CA14" s="40">
        <v>162.5</v>
      </c>
      <c r="CB14" s="40">
        <v>80580</v>
      </c>
      <c r="CC14" s="40">
        <v>147</v>
      </c>
      <c r="CD14" s="40">
        <v>59</v>
      </c>
      <c r="CE14" s="40">
        <v>163</v>
      </c>
      <c r="CF14" s="40">
        <v>94</v>
      </c>
      <c r="CG14" s="40">
        <v>165</v>
      </c>
      <c r="CH14" s="40">
        <v>105</v>
      </c>
      <c r="CI14" s="40">
        <v>675.5</v>
      </c>
      <c r="CJ14" s="40">
        <v>943.5</v>
      </c>
      <c r="CK14" s="40">
        <f>4235+488</f>
        <v>4723</v>
      </c>
      <c r="CL14" s="40">
        <v>1236</v>
      </c>
      <c r="CM14" s="40">
        <v>765</v>
      </c>
      <c r="CN14" s="40">
        <f>27140+1513</f>
        <v>28653</v>
      </c>
      <c r="CO14" s="40">
        <v>14993.5</v>
      </c>
      <c r="CP14" s="40">
        <v>1052.5</v>
      </c>
      <c r="CQ14" s="40">
        <v>974.5</v>
      </c>
      <c r="CR14" s="40">
        <v>179</v>
      </c>
      <c r="CS14" s="40">
        <v>352.5</v>
      </c>
      <c r="CT14" s="40">
        <v>110</v>
      </c>
      <c r="CU14" s="40">
        <v>437</v>
      </c>
      <c r="CV14" s="40">
        <v>40</v>
      </c>
      <c r="CW14" s="40">
        <v>149</v>
      </c>
      <c r="CX14" s="40">
        <v>459</v>
      </c>
      <c r="CY14" s="40">
        <v>37</v>
      </c>
      <c r="CZ14" s="40">
        <v>2014.5</v>
      </c>
      <c r="DA14" s="40">
        <v>176.5</v>
      </c>
      <c r="DB14" s="40">
        <v>304.5</v>
      </c>
      <c r="DC14" s="40">
        <v>159.5</v>
      </c>
      <c r="DD14" s="40">
        <v>131.5</v>
      </c>
      <c r="DE14" s="40">
        <v>431.5</v>
      </c>
      <c r="DF14" s="40">
        <f>20331+650</f>
        <v>20981</v>
      </c>
      <c r="DG14" s="40">
        <v>75</v>
      </c>
      <c r="DH14" s="40">
        <v>1926.5</v>
      </c>
      <c r="DI14" s="40">
        <v>2563.5</v>
      </c>
      <c r="DJ14" s="40">
        <v>701.5</v>
      </c>
      <c r="DK14" s="40">
        <v>406.5</v>
      </c>
      <c r="DL14" s="40">
        <v>5622.5</v>
      </c>
      <c r="DM14" s="40">
        <v>230.5</v>
      </c>
      <c r="DN14" s="40">
        <v>1388.5</v>
      </c>
      <c r="DO14" s="40">
        <v>2847.5</v>
      </c>
      <c r="DP14" s="40">
        <v>208.5</v>
      </c>
      <c r="DQ14" s="40">
        <v>495.5</v>
      </c>
      <c r="DR14" s="40">
        <v>1265.5</v>
      </c>
      <c r="DS14" s="40">
        <v>748</v>
      </c>
      <c r="DT14" s="40">
        <v>134</v>
      </c>
      <c r="DU14" s="40">
        <v>385.5</v>
      </c>
      <c r="DV14" s="40">
        <v>202.5</v>
      </c>
      <c r="DW14" s="40">
        <v>337</v>
      </c>
      <c r="DX14" s="40">
        <v>171</v>
      </c>
      <c r="DY14" s="40">
        <v>330</v>
      </c>
      <c r="DZ14" s="40">
        <v>913.5</v>
      </c>
      <c r="EA14" s="40">
        <v>544</v>
      </c>
      <c r="EB14" s="40">
        <v>568</v>
      </c>
      <c r="EC14" s="40">
        <v>287.5</v>
      </c>
      <c r="ED14" s="40">
        <v>1642</v>
      </c>
      <c r="EE14" s="40">
        <v>184</v>
      </c>
      <c r="EF14" s="40">
        <v>1420</v>
      </c>
      <c r="EG14" s="40">
        <v>262.5</v>
      </c>
      <c r="EH14" s="40">
        <v>220.5</v>
      </c>
      <c r="EI14" s="40">
        <f>16235.5+152</f>
        <v>16387.5</v>
      </c>
      <c r="EJ14" s="40">
        <v>8748</v>
      </c>
      <c r="EK14" s="40">
        <v>613.5</v>
      </c>
      <c r="EL14" s="40">
        <v>477</v>
      </c>
      <c r="EM14" s="40">
        <v>404.5</v>
      </c>
      <c r="EN14" s="40">
        <v>1031</v>
      </c>
      <c r="EO14" s="40">
        <v>407.5</v>
      </c>
      <c r="EP14" s="40">
        <v>371</v>
      </c>
      <c r="EQ14" s="40">
        <v>2373</v>
      </c>
      <c r="ER14" s="40">
        <v>351.5</v>
      </c>
      <c r="ES14" s="40">
        <v>121.5</v>
      </c>
      <c r="ET14" s="40">
        <v>172.5</v>
      </c>
      <c r="EU14" s="40">
        <v>589</v>
      </c>
      <c r="EV14" s="40">
        <v>59.5</v>
      </c>
      <c r="EW14" s="40">
        <v>836.5</v>
      </c>
      <c r="EX14" s="40">
        <v>249.5</v>
      </c>
      <c r="EY14" s="40">
        <v>753.5</v>
      </c>
      <c r="EZ14" s="40">
        <v>101</v>
      </c>
      <c r="FA14" s="40">
        <v>3051</v>
      </c>
      <c r="FB14" s="40">
        <v>308</v>
      </c>
      <c r="FC14" s="40">
        <v>2299</v>
      </c>
      <c r="FD14" s="40">
        <v>323.5</v>
      </c>
      <c r="FE14" s="40">
        <v>102</v>
      </c>
      <c r="FF14" s="40">
        <v>200.5</v>
      </c>
      <c r="FG14" s="40">
        <v>96.5</v>
      </c>
      <c r="FH14" s="40">
        <v>87</v>
      </c>
      <c r="FI14" s="40">
        <v>1810.5</v>
      </c>
      <c r="FJ14" s="40">
        <v>1826.5</v>
      </c>
      <c r="FK14" s="40">
        <v>2187</v>
      </c>
      <c r="FL14" s="40">
        <v>4767</v>
      </c>
      <c r="FM14" s="40">
        <v>3445.5</v>
      </c>
      <c r="FN14" s="40">
        <v>20323.5</v>
      </c>
      <c r="FO14" s="40">
        <v>1092</v>
      </c>
      <c r="FP14" s="40">
        <v>2078.5</v>
      </c>
      <c r="FQ14" s="40">
        <v>733.5</v>
      </c>
      <c r="FR14" s="40">
        <v>158.5</v>
      </c>
      <c r="FS14" s="40">
        <v>177.5</v>
      </c>
      <c r="FT14" s="40">
        <v>72</v>
      </c>
      <c r="FU14" s="40">
        <v>749.5</v>
      </c>
      <c r="FV14" s="40">
        <v>612.5</v>
      </c>
      <c r="FW14" s="40">
        <v>164</v>
      </c>
      <c r="FX14" s="40">
        <v>67</v>
      </c>
      <c r="FY14" s="21"/>
      <c r="FZ14" s="21">
        <f>SUM(C14:FX14)</f>
        <v>821755</v>
      </c>
      <c r="GA14" s="21"/>
      <c r="GB14" s="21"/>
      <c r="GC14" s="21"/>
      <c r="GD14" s="21"/>
      <c r="GE14" s="41"/>
      <c r="GF14" s="41"/>
      <c r="GG14" s="24"/>
      <c r="GH14" s="41"/>
      <c r="GI14" s="41"/>
      <c r="GJ14" s="41"/>
      <c r="GK14" s="41"/>
      <c r="GL14" s="41"/>
      <c r="GM14" s="41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x14ac:dyDescent="0.2">
      <c r="A15" s="31" t="s">
        <v>269</v>
      </c>
      <c r="B15" s="2" t="s">
        <v>270</v>
      </c>
      <c r="C15" s="21">
        <v>0</v>
      </c>
      <c r="D15" s="21">
        <v>2827.5</v>
      </c>
      <c r="E15" s="21">
        <v>0</v>
      </c>
      <c r="F15" s="21">
        <v>3487.7</v>
      </c>
      <c r="G15" s="21">
        <v>0</v>
      </c>
      <c r="H15" s="21">
        <v>12</v>
      </c>
      <c r="I15" s="21">
        <v>443.7</v>
      </c>
      <c r="J15" s="21">
        <v>0</v>
      </c>
      <c r="K15" s="21">
        <v>0</v>
      </c>
      <c r="L15" s="21">
        <v>0</v>
      </c>
      <c r="M15" s="21">
        <v>0</v>
      </c>
      <c r="N15" s="21">
        <v>535.20000000000005</v>
      </c>
      <c r="O15" s="21">
        <v>993.4</v>
      </c>
      <c r="P15" s="21">
        <v>0</v>
      </c>
      <c r="Q15" s="21">
        <v>3725</v>
      </c>
      <c r="R15" s="21">
        <v>1493.6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3172.8</v>
      </c>
      <c r="AB15" s="21">
        <v>2262.5</v>
      </c>
      <c r="AC15" s="21">
        <v>0</v>
      </c>
      <c r="AD15" s="21">
        <v>0</v>
      </c>
      <c r="AE15" s="21">
        <v>0</v>
      </c>
      <c r="AF15" s="21">
        <v>0</v>
      </c>
      <c r="AG15" s="21">
        <v>93.5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464.3</v>
      </c>
      <c r="AP15" s="21">
        <v>14242.6</v>
      </c>
      <c r="AQ15" s="21">
        <v>0</v>
      </c>
      <c r="AR15" s="21">
        <v>11190.1</v>
      </c>
      <c r="AS15" s="21">
        <v>330</v>
      </c>
      <c r="AT15" s="21">
        <v>374.5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2017.3</v>
      </c>
      <c r="BA15" s="21">
        <v>125.2</v>
      </c>
      <c r="BB15" s="21">
        <v>0</v>
      </c>
      <c r="BC15" s="21">
        <v>2110</v>
      </c>
      <c r="BD15" s="21">
        <v>1209.9000000000001</v>
      </c>
      <c r="BE15" s="21">
        <v>0</v>
      </c>
      <c r="BF15" s="21">
        <v>3428.3</v>
      </c>
      <c r="BG15" s="21">
        <v>0</v>
      </c>
      <c r="BH15" s="21">
        <v>0</v>
      </c>
      <c r="BI15" s="21">
        <v>0</v>
      </c>
      <c r="BJ15" s="21">
        <v>791.3</v>
      </c>
      <c r="BK15" s="21">
        <v>6126.4</v>
      </c>
      <c r="BL15" s="21">
        <v>0</v>
      </c>
      <c r="BM15" s="21">
        <v>0</v>
      </c>
      <c r="BN15" s="21">
        <v>224.7</v>
      </c>
      <c r="BO15" s="21">
        <v>0</v>
      </c>
      <c r="BP15" s="21">
        <v>0</v>
      </c>
      <c r="BQ15" s="21">
        <v>129.1</v>
      </c>
      <c r="BR15" s="21">
        <v>0</v>
      </c>
      <c r="BS15" s="21">
        <v>0</v>
      </c>
      <c r="BT15" s="21">
        <v>0</v>
      </c>
      <c r="BU15" s="21">
        <v>0</v>
      </c>
      <c r="BV15" s="21">
        <v>31.6</v>
      </c>
      <c r="BW15" s="21">
        <v>36.200000000000003</v>
      </c>
      <c r="BX15" s="21">
        <v>0</v>
      </c>
      <c r="BY15" s="21">
        <v>0</v>
      </c>
      <c r="BZ15" s="21">
        <v>0</v>
      </c>
      <c r="CA15" s="21">
        <v>0</v>
      </c>
      <c r="CB15" s="21">
        <v>6751.7</v>
      </c>
      <c r="CC15" s="21">
        <v>0</v>
      </c>
      <c r="CD15" s="21">
        <v>0</v>
      </c>
      <c r="CE15" s="21">
        <v>0</v>
      </c>
      <c r="CF15" s="21">
        <v>0</v>
      </c>
      <c r="CG15" s="21">
        <v>0</v>
      </c>
      <c r="CH15" s="21">
        <v>0</v>
      </c>
      <c r="CI15" s="21">
        <v>0</v>
      </c>
      <c r="CJ15" s="21">
        <v>0</v>
      </c>
      <c r="CK15" s="21">
        <v>0</v>
      </c>
      <c r="CL15" s="21">
        <v>0</v>
      </c>
      <c r="CM15" s="21">
        <v>0</v>
      </c>
      <c r="CN15" s="21">
        <v>2036</v>
      </c>
      <c r="CO15" s="21">
        <v>1108.5</v>
      </c>
      <c r="CP15" s="21">
        <v>0</v>
      </c>
      <c r="CQ15" s="21">
        <v>0</v>
      </c>
      <c r="CR15" s="21">
        <v>0</v>
      </c>
      <c r="CS15" s="21">
        <v>0</v>
      </c>
      <c r="CT15" s="21">
        <v>0</v>
      </c>
      <c r="CU15" s="21">
        <v>0</v>
      </c>
      <c r="CV15" s="21">
        <v>0</v>
      </c>
      <c r="CW15" s="21">
        <v>0</v>
      </c>
      <c r="CX15" s="21">
        <v>0</v>
      </c>
      <c r="CY15" s="21">
        <v>0</v>
      </c>
      <c r="CZ15" s="21">
        <v>0</v>
      </c>
      <c r="DA15" s="21">
        <v>0</v>
      </c>
      <c r="DB15" s="21">
        <v>0</v>
      </c>
      <c r="DC15" s="21">
        <v>0</v>
      </c>
      <c r="DD15" s="21">
        <v>0</v>
      </c>
      <c r="DE15" s="21">
        <v>0</v>
      </c>
      <c r="DF15" s="21">
        <v>874.7</v>
      </c>
      <c r="DG15" s="21">
        <v>0</v>
      </c>
      <c r="DH15" s="21">
        <v>0</v>
      </c>
      <c r="DI15" s="21">
        <v>262.2</v>
      </c>
      <c r="DJ15" s="21">
        <v>0</v>
      </c>
      <c r="DK15" s="21">
        <v>0</v>
      </c>
      <c r="DL15" s="21">
        <v>176</v>
      </c>
      <c r="DM15" s="21">
        <v>55.6</v>
      </c>
      <c r="DN15" s="21">
        <v>0</v>
      </c>
      <c r="DO15" s="21">
        <v>0</v>
      </c>
      <c r="DP15" s="21">
        <v>0</v>
      </c>
      <c r="DQ15" s="21">
        <v>0</v>
      </c>
      <c r="DR15" s="21">
        <v>0</v>
      </c>
      <c r="DS15" s="21">
        <v>0</v>
      </c>
      <c r="DT15" s="21">
        <v>0</v>
      </c>
      <c r="DU15" s="21">
        <v>0</v>
      </c>
      <c r="DV15" s="21">
        <v>0</v>
      </c>
      <c r="DW15" s="21">
        <v>0</v>
      </c>
      <c r="DX15" s="21">
        <v>0</v>
      </c>
      <c r="DY15" s="21">
        <v>0</v>
      </c>
      <c r="DZ15" s="21">
        <v>0</v>
      </c>
      <c r="EA15" s="21">
        <v>132.9</v>
      </c>
      <c r="EB15" s="21">
        <v>0</v>
      </c>
      <c r="EC15" s="21">
        <v>0</v>
      </c>
      <c r="ED15" s="21">
        <v>122.7</v>
      </c>
      <c r="EE15" s="21">
        <v>0</v>
      </c>
      <c r="EF15" s="21">
        <v>131.19999999999999</v>
      </c>
      <c r="EG15" s="21">
        <v>0</v>
      </c>
      <c r="EH15" s="21">
        <v>0</v>
      </c>
      <c r="EI15" s="21">
        <v>1393.5</v>
      </c>
      <c r="EJ15" s="21">
        <v>751.5</v>
      </c>
      <c r="EK15" s="21">
        <v>0</v>
      </c>
      <c r="EL15" s="21">
        <v>0</v>
      </c>
      <c r="EM15" s="21">
        <v>0</v>
      </c>
      <c r="EN15" s="21">
        <v>0</v>
      </c>
      <c r="EO15" s="21">
        <v>0</v>
      </c>
      <c r="EP15" s="21">
        <v>0</v>
      </c>
      <c r="EQ15" s="21">
        <v>83.2</v>
      </c>
      <c r="ER15" s="21">
        <v>0</v>
      </c>
      <c r="ES15" s="21">
        <v>0</v>
      </c>
      <c r="ET15" s="21">
        <v>90.9</v>
      </c>
      <c r="EU15" s="21">
        <v>0</v>
      </c>
      <c r="EV15" s="21">
        <v>0</v>
      </c>
      <c r="EW15" s="21">
        <v>0</v>
      </c>
      <c r="EX15" s="21">
        <v>0</v>
      </c>
      <c r="EY15" s="21">
        <v>0</v>
      </c>
      <c r="EZ15" s="21">
        <v>0</v>
      </c>
      <c r="FA15" s="21">
        <v>0</v>
      </c>
      <c r="FB15" s="21">
        <v>0</v>
      </c>
      <c r="FC15" s="21">
        <v>0</v>
      </c>
      <c r="FD15" s="21">
        <v>0</v>
      </c>
      <c r="FE15" s="21">
        <v>0</v>
      </c>
      <c r="FF15" s="21">
        <v>0</v>
      </c>
      <c r="FG15" s="21">
        <v>0</v>
      </c>
      <c r="FH15" s="21">
        <v>0</v>
      </c>
      <c r="FI15" s="21">
        <v>0</v>
      </c>
      <c r="FJ15" s="21">
        <v>0</v>
      </c>
      <c r="FK15" s="21">
        <v>160.6</v>
      </c>
      <c r="FL15" s="21">
        <v>473.7</v>
      </c>
      <c r="FM15" s="21">
        <v>390.3</v>
      </c>
      <c r="FN15" s="21">
        <v>4892.8</v>
      </c>
      <c r="FO15" s="21">
        <v>0</v>
      </c>
      <c r="FP15" s="21">
        <v>0</v>
      </c>
      <c r="FQ15" s="21">
        <v>0</v>
      </c>
      <c r="FR15" s="21">
        <v>0</v>
      </c>
      <c r="FS15" s="21">
        <v>0</v>
      </c>
      <c r="FT15" s="21">
        <v>0</v>
      </c>
      <c r="FU15" s="21">
        <v>0</v>
      </c>
      <c r="FV15" s="21">
        <v>0</v>
      </c>
      <c r="FW15" s="21">
        <v>0</v>
      </c>
      <c r="FX15" s="21">
        <v>0</v>
      </c>
      <c r="FY15" s="21">
        <v>0</v>
      </c>
      <c r="FZ15" s="21">
        <f>SUM(C15:FY15)</f>
        <v>81766.399999999994</v>
      </c>
      <c r="GA15" s="21"/>
      <c r="GB15" s="21"/>
      <c r="GC15" s="21"/>
      <c r="GD15" s="21"/>
      <c r="GE15" s="42"/>
      <c r="GF15" s="42"/>
      <c r="GG15" s="24"/>
      <c r="GH15" s="24"/>
      <c r="GI15" s="24"/>
      <c r="GJ15" s="24"/>
      <c r="GK15" s="24"/>
      <c r="GL15" s="24"/>
      <c r="GM15" s="24"/>
    </row>
    <row r="16" spans="1:256" x14ac:dyDescent="0.2">
      <c r="A16" s="31" t="s">
        <v>271</v>
      </c>
      <c r="B16" s="2" t="s">
        <v>272</v>
      </c>
      <c r="C16" s="43">
        <v>8245.2000000000007</v>
      </c>
      <c r="D16" s="43">
        <v>42280.3</v>
      </c>
      <c r="E16" s="43">
        <v>7736.8</v>
      </c>
      <c r="F16" s="43">
        <v>16626.899999999998</v>
      </c>
      <c r="G16" s="43">
        <v>1004.5</v>
      </c>
      <c r="H16" s="43">
        <v>992.3</v>
      </c>
      <c r="I16" s="43">
        <v>10263.6</v>
      </c>
      <c r="J16" s="43">
        <v>2081.8000000000002</v>
      </c>
      <c r="K16" s="43">
        <v>308.5</v>
      </c>
      <c r="L16" s="43">
        <v>2747.5</v>
      </c>
      <c r="M16" s="44">
        <v>1468.8999999999999</v>
      </c>
      <c r="N16" s="43">
        <v>51197.5</v>
      </c>
      <c r="O16" s="43">
        <v>14857.6</v>
      </c>
      <c r="P16" s="43">
        <v>158.9</v>
      </c>
      <c r="Q16" s="43">
        <v>38176.699999999997</v>
      </c>
      <c r="R16" s="43">
        <v>578.79999999999995</v>
      </c>
      <c r="S16" s="43">
        <v>1411.5</v>
      </c>
      <c r="T16" s="43">
        <v>141.6</v>
      </c>
      <c r="U16" s="43">
        <v>56.6</v>
      </c>
      <c r="V16" s="43">
        <v>267.2</v>
      </c>
      <c r="W16" s="40">
        <v>127.8</v>
      </c>
      <c r="X16" s="40">
        <v>50</v>
      </c>
      <c r="Y16" s="43">
        <v>503.29999999999995</v>
      </c>
      <c r="Z16" s="43">
        <v>259.7</v>
      </c>
      <c r="AA16" s="43">
        <v>28011.8</v>
      </c>
      <c r="AB16" s="43">
        <v>28959.200000000001</v>
      </c>
      <c r="AC16" s="43">
        <v>912.6</v>
      </c>
      <c r="AD16" s="43">
        <v>1100.9000000000001</v>
      </c>
      <c r="AE16" s="43">
        <v>110.6</v>
      </c>
      <c r="AF16" s="43">
        <v>169.9</v>
      </c>
      <c r="AG16" s="43">
        <v>878.7</v>
      </c>
      <c r="AH16" s="43">
        <v>1022.8</v>
      </c>
      <c r="AI16" s="43">
        <v>372.9</v>
      </c>
      <c r="AJ16" s="43">
        <v>228.70000000000002</v>
      </c>
      <c r="AK16" s="43">
        <v>212.1</v>
      </c>
      <c r="AL16" s="43">
        <v>265.60000000000002</v>
      </c>
      <c r="AM16" s="43">
        <v>470.09999999999997</v>
      </c>
      <c r="AN16" s="43">
        <v>406.6</v>
      </c>
      <c r="AO16" s="43">
        <v>4958</v>
      </c>
      <c r="AP16" s="43">
        <v>80526.100000000006</v>
      </c>
      <c r="AQ16" s="43">
        <v>268.10000000000002</v>
      </c>
      <c r="AR16" s="43">
        <v>62610.2</v>
      </c>
      <c r="AS16" s="43">
        <v>6460.4</v>
      </c>
      <c r="AT16" s="43">
        <v>2492.4</v>
      </c>
      <c r="AU16" s="43">
        <v>339.79999999999995</v>
      </c>
      <c r="AV16" s="43">
        <v>297.89999999999998</v>
      </c>
      <c r="AW16" s="43">
        <v>200.4</v>
      </c>
      <c r="AX16" s="43">
        <v>50</v>
      </c>
      <c r="AY16" s="43">
        <v>550.5</v>
      </c>
      <c r="AZ16" s="43">
        <v>10850.9</v>
      </c>
      <c r="BA16" s="43">
        <v>8696.9</v>
      </c>
      <c r="BB16" s="43">
        <v>7569.1</v>
      </c>
      <c r="BC16" s="43">
        <v>30320.2</v>
      </c>
      <c r="BD16" s="43">
        <v>4840.7</v>
      </c>
      <c r="BE16" s="43">
        <v>1422.3</v>
      </c>
      <c r="BF16" s="43">
        <v>23227.4</v>
      </c>
      <c r="BG16" s="43">
        <v>929</v>
      </c>
      <c r="BH16" s="43">
        <v>630.9</v>
      </c>
      <c r="BI16" s="43">
        <v>226.4</v>
      </c>
      <c r="BJ16" s="43">
        <v>5876.3</v>
      </c>
      <c r="BK16" s="43">
        <v>18279.3</v>
      </c>
      <c r="BL16" s="43">
        <v>180.2</v>
      </c>
      <c r="BM16" s="43">
        <v>285.5</v>
      </c>
      <c r="BN16" s="43">
        <v>3709.7999999999997</v>
      </c>
      <c r="BO16" s="43">
        <v>1560.2</v>
      </c>
      <c r="BP16" s="43">
        <v>205.8</v>
      </c>
      <c r="BQ16" s="43">
        <v>5604.2</v>
      </c>
      <c r="BR16" s="43">
        <v>4632.1000000000004</v>
      </c>
      <c r="BS16" s="43">
        <v>1054.3</v>
      </c>
      <c r="BT16" s="43">
        <v>373</v>
      </c>
      <c r="BU16" s="43">
        <v>441.2</v>
      </c>
      <c r="BV16" s="43">
        <v>1232.6999999999998</v>
      </c>
      <c r="BW16" s="43">
        <v>1814.3</v>
      </c>
      <c r="BX16" s="43">
        <v>76.400000000000006</v>
      </c>
      <c r="BY16" s="43">
        <v>526.5</v>
      </c>
      <c r="BZ16" s="43">
        <v>212.1</v>
      </c>
      <c r="CA16" s="43">
        <v>192.7</v>
      </c>
      <c r="CB16" s="43">
        <v>80898.900000000009</v>
      </c>
      <c r="CC16" s="43">
        <v>166.70000000000002</v>
      </c>
      <c r="CD16" s="43">
        <v>73.8</v>
      </c>
      <c r="CE16" s="43">
        <v>164.5</v>
      </c>
      <c r="CF16" s="43">
        <v>116.1</v>
      </c>
      <c r="CG16" s="43">
        <v>164.79999999999998</v>
      </c>
      <c r="CH16" s="43">
        <v>125.1</v>
      </c>
      <c r="CI16" s="43">
        <v>730.2</v>
      </c>
      <c r="CJ16" s="43">
        <v>1054.3</v>
      </c>
      <c r="CK16" s="43">
        <v>4795.0999999999995</v>
      </c>
      <c r="CL16" s="43">
        <v>1315.3</v>
      </c>
      <c r="CM16" s="43">
        <v>748.3</v>
      </c>
      <c r="CN16" s="43">
        <v>28052.799999999999</v>
      </c>
      <c r="CO16" s="43">
        <v>15115.6</v>
      </c>
      <c r="CP16" s="43">
        <v>1088.6000000000001</v>
      </c>
      <c r="CQ16" s="43">
        <v>1282.7</v>
      </c>
      <c r="CR16" s="43">
        <v>188.3</v>
      </c>
      <c r="CS16" s="43">
        <v>359.5</v>
      </c>
      <c r="CT16" s="43">
        <v>95</v>
      </c>
      <c r="CU16" s="43">
        <v>465.3</v>
      </c>
      <c r="CV16" s="43">
        <v>51.199999999999996</v>
      </c>
      <c r="CW16" s="43">
        <v>159.9</v>
      </c>
      <c r="CX16" s="43">
        <v>462.7</v>
      </c>
      <c r="CY16" s="43">
        <v>106.2</v>
      </c>
      <c r="CZ16" s="43">
        <v>2226.3999999999996</v>
      </c>
      <c r="DA16" s="43">
        <v>190.2</v>
      </c>
      <c r="DB16" s="43">
        <v>314.2</v>
      </c>
      <c r="DC16" s="43">
        <v>182.1</v>
      </c>
      <c r="DD16" s="43">
        <v>132.5</v>
      </c>
      <c r="DE16" s="43">
        <v>449.7</v>
      </c>
      <c r="DF16" s="43">
        <v>21611.799999999996</v>
      </c>
      <c r="DG16" s="43">
        <v>85.3</v>
      </c>
      <c r="DH16" s="43">
        <v>2168.4</v>
      </c>
      <c r="DI16" s="43">
        <v>2735.5</v>
      </c>
      <c r="DJ16" s="43">
        <v>712</v>
      </c>
      <c r="DK16" s="43">
        <v>383.8</v>
      </c>
      <c r="DL16" s="43">
        <v>5946.6</v>
      </c>
      <c r="DM16" s="43">
        <v>287.8</v>
      </c>
      <c r="DN16" s="43">
        <v>1477.9</v>
      </c>
      <c r="DO16" s="43">
        <v>2980.8</v>
      </c>
      <c r="DP16" s="43">
        <v>199</v>
      </c>
      <c r="DQ16" s="43">
        <v>501.4</v>
      </c>
      <c r="DR16" s="43">
        <v>1314.7</v>
      </c>
      <c r="DS16" s="43">
        <v>807.6</v>
      </c>
      <c r="DT16" s="43">
        <v>151.30000000000001</v>
      </c>
      <c r="DU16" s="43">
        <v>409.3</v>
      </c>
      <c r="DV16" s="43">
        <v>212.8</v>
      </c>
      <c r="DW16" s="43">
        <v>349.1</v>
      </c>
      <c r="DX16" s="43">
        <v>189</v>
      </c>
      <c r="DY16" s="43">
        <v>324.7</v>
      </c>
      <c r="DZ16" s="43">
        <v>1034</v>
      </c>
      <c r="EA16" s="43">
        <v>529.79999999999995</v>
      </c>
      <c r="EB16" s="43">
        <v>581.19999999999993</v>
      </c>
      <c r="EC16" s="43">
        <v>293.7</v>
      </c>
      <c r="ED16" s="43">
        <v>1646.5</v>
      </c>
      <c r="EE16" s="43">
        <v>214.29999999999998</v>
      </c>
      <c r="EF16" s="43">
        <v>1566.5</v>
      </c>
      <c r="EG16" s="43">
        <v>274.8</v>
      </c>
      <c r="EH16" s="43">
        <v>217.6</v>
      </c>
      <c r="EI16" s="43">
        <v>17060.300000000003</v>
      </c>
      <c r="EJ16" s="43">
        <v>8819.9</v>
      </c>
      <c r="EK16" s="43">
        <v>649</v>
      </c>
      <c r="EL16" s="43">
        <v>485.3</v>
      </c>
      <c r="EM16" s="43">
        <v>525.90000000000009</v>
      </c>
      <c r="EN16" s="43">
        <v>1094.3</v>
      </c>
      <c r="EO16" s="43">
        <v>461.20000000000005</v>
      </c>
      <c r="EP16" s="43">
        <v>372.7</v>
      </c>
      <c r="EQ16" s="43">
        <v>2342.9</v>
      </c>
      <c r="ER16" s="43">
        <v>377.40000000000003</v>
      </c>
      <c r="ES16" s="43">
        <v>123.9</v>
      </c>
      <c r="ET16" s="43">
        <v>193.6</v>
      </c>
      <c r="EU16" s="43">
        <v>624.79999999999995</v>
      </c>
      <c r="EV16" s="43">
        <v>65.8</v>
      </c>
      <c r="EW16" s="43">
        <v>803.5</v>
      </c>
      <c r="EX16" s="43">
        <v>255.8</v>
      </c>
      <c r="EY16" s="43">
        <v>910.4</v>
      </c>
      <c r="EZ16" s="43">
        <v>121.3</v>
      </c>
      <c r="FA16" s="43">
        <v>3049</v>
      </c>
      <c r="FB16" s="43">
        <v>369.3</v>
      </c>
      <c r="FC16" s="43">
        <v>2539</v>
      </c>
      <c r="FD16" s="43">
        <v>350.7</v>
      </c>
      <c r="FE16" s="43">
        <v>109.6</v>
      </c>
      <c r="FF16" s="43">
        <v>192.8</v>
      </c>
      <c r="FG16" s="43">
        <v>116.8</v>
      </c>
      <c r="FH16" s="43">
        <v>88.9</v>
      </c>
      <c r="FI16" s="43">
        <v>1801.3999999999999</v>
      </c>
      <c r="FJ16" s="43">
        <v>1823</v>
      </c>
      <c r="FK16" s="43">
        <v>2169.9</v>
      </c>
      <c r="FL16" s="43">
        <v>4568.8</v>
      </c>
      <c r="FM16" s="43">
        <v>3322.4</v>
      </c>
      <c r="FN16" s="43">
        <v>19863.900000000001</v>
      </c>
      <c r="FO16" s="43">
        <v>1097.4000000000001</v>
      </c>
      <c r="FP16" s="43">
        <v>2246.6000000000004</v>
      </c>
      <c r="FQ16" s="43">
        <v>797.69999999999993</v>
      </c>
      <c r="FR16" s="43">
        <v>152.5</v>
      </c>
      <c r="FS16" s="43">
        <v>184.6</v>
      </c>
      <c r="FT16" s="40">
        <v>83.6</v>
      </c>
      <c r="FU16" s="43">
        <v>772.19999999999993</v>
      </c>
      <c r="FV16" s="43">
        <v>675.5</v>
      </c>
      <c r="FW16" s="43">
        <v>155.4</v>
      </c>
      <c r="FX16" s="43">
        <v>73.3</v>
      </c>
      <c r="FY16" s="22"/>
      <c r="FZ16" s="18">
        <f t="shared" ref="FZ16:FZ21" si="7">SUM(C16:FX16)</f>
        <v>830765.70000000077</v>
      </c>
      <c r="GA16" s="18"/>
      <c r="GB16" s="18"/>
      <c r="GC16" s="18"/>
      <c r="GD16" s="18"/>
      <c r="GE16" s="21"/>
      <c r="GF16" s="21"/>
      <c r="GG16" s="24"/>
      <c r="GH16" s="24"/>
      <c r="GI16" s="24"/>
      <c r="GJ16" s="24"/>
      <c r="GK16" s="24"/>
      <c r="GL16" s="24"/>
      <c r="GM16" s="24"/>
    </row>
    <row r="17" spans="1:195" x14ac:dyDescent="0.2">
      <c r="A17" s="4" t="s">
        <v>273</v>
      </c>
      <c r="B17" s="2" t="s">
        <v>274</v>
      </c>
      <c r="C17" s="18">
        <v>5613.5</v>
      </c>
      <c r="D17" s="18">
        <f>37209-1737.5-64.5</f>
        <v>35407</v>
      </c>
      <c r="E17" s="18">
        <v>6634.5</v>
      </c>
      <c r="F17" s="18">
        <v>15541.5</v>
      </c>
      <c r="G17" s="18">
        <v>920.5</v>
      </c>
      <c r="H17" s="18">
        <v>972</v>
      </c>
      <c r="I17" s="18">
        <v>9145.5</v>
      </c>
      <c r="J17" s="18">
        <v>1959</v>
      </c>
      <c r="K17" s="18">
        <v>301</v>
      </c>
      <c r="L17" s="18">
        <v>2520</v>
      </c>
      <c r="M17" s="45">
        <v>1381.5</v>
      </c>
      <c r="N17" s="18">
        <v>50668</v>
      </c>
      <c r="O17" s="18">
        <v>14647.5</v>
      </c>
      <c r="P17" s="18">
        <v>153.5</v>
      </c>
      <c r="Q17" s="18">
        <v>36887</v>
      </c>
      <c r="R17" s="18">
        <v>443.5</v>
      </c>
      <c r="S17" s="18">
        <v>1275.5</v>
      </c>
      <c r="T17" s="18">
        <v>127.5</v>
      </c>
      <c r="U17" s="18">
        <v>47</v>
      </c>
      <c r="V17" s="18">
        <v>255</v>
      </c>
      <c r="W17" s="18">
        <v>50</v>
      </c>
      <c r="X17" s="18">
        <v>40</v>
      </c>
      <c r="Y17" s="18">
        <v>432</v>
      </c>
      <c r="Z17" s="18">
        <v>240.5</v>
      </c>
      <c r="AA17" s="18">
        <v>27650.5</v>
      </c>
      <c r="AB17" s="18">
        <v>28500.5</v>
      </c>
      <c r="AC17" s="18">
        <v>876</v>
      </c>
      <c r="AD17" s="18">
        <v>1067</v>
      </c>
      <c r="AE17" s="18">
        <v>109</v>
      </c>
      <c r="AF17" s="18">
        <v>154</v>
      </c>
      <c r="AG17" s="18">
        <v>827</v>
      </c>
      <c r="AH17" s="18">
        <v>972</v>
      </c>
      <c r="AI17" s="18">
        <v>360.5</v>
      </c>
      <c r="AJ17" s="18">
        <v>204.5</v>
      </c>
      <c r="AK17" s="18">
        <v>185.5</v>
      </c>
      <c r="AL17" s="18">
        <v>247</v>
      </c>
      <c r="AM17" s="18">
        <v>435</v>
      </c>
      <c r="AN17" s="18">
        <v>361</v>
      </c>
      <c r="AO17" s="18">
        <v>4626.5</v>
      </c>
      <c r="AP17" s="18">
        <v>77313</v>
      </c>
      <c r="AQ17" s="18">
        <v>253</v>
      </c>
      <c r="AR17" s="18">
        <v>58976</v>
      </c>
      <c r="AS17" s="18">
        <v>6045</v>
      </c>
      <c r="AT17" s="18">
        <v>2421.5</v>
      </c>
      <c r="AU17" s="18">
        <v>303.5</v>
      </c>
      <c r="AV17" s="18">
        <v>282.5</v>
      </c>
      <c r="AW17" s="18">
        <v>180</v>
      </c>
      <c r="AX17" s="18">
        <v>31.5</v>
      </c>
      <c r="AY17" s="18">
        <v>432.5</v>
      </c>
      <c r="AZ17" s="18">
        <v>10536</v>
      </c>
      <c r="BA17" s="18">
        <v>8565</v>
      </c>
      <c r="BB17" s="18">
        <v>7373</v>
      </c>
      <c r="BC17" s="18">
        <v>26200.5</v>
      </c>
      <c r="BD17" s="18">
        <v>4812</v>
      </c>
      <c r="BE17" s="18">
        <v>1403.5</v>
      </c>
      <c r="BF17" s="18">
        <v>22771</v>
      </c>
      <c r="BG17" s="18">
        <v>856</v>
      </c>
      <c r="BH17" s="18">
        <v>567.5</v>
      </c>
      <c r="BI17" s="18">
        <v>219</v>
      </c>
      <c r="BJ17" s="18">
        <v>5826.5</v>
      </c>
      <c r="BK17" s="18">
        <v>14165</v>
      </c>
      <c r="BL17" s="18">
        <v>166</v>
      </c>
      <c r="BM17" s="18">
        <v>272</v>
      </c>
      <c r="BN17" s="18">
        <v>3535</v>
      </c>
      <c r="BO17" s="18">
        <v>1413.5</v>
      </c>
      <c r="BP17" s="18">
        <v>194.5</v>
      </c>
      <c r="BQ17" s="18">
        <v>5247.5</v>
      </c>
      <c r="BR17" s="18">
        <v>4536.5</v>
      </c>
      <c r="BS17" s="18">
        <v>930</v>
      </c>
      <c r="BT17" s="18">
        <v>366.5</v>
      </c>
      <c r="BU17" s="18">
        <v>429</v>
      </c>
      <c r="BV17" s="18">
        <v>1163</v>
      </c>
      <c r="BW17" s="18">
        <v>1777</v>
      </c>
      <c r="BX17" s="18">
        <v>65</v>
      </c>
      <c r="BY17" s="18">
        <v>456.5</v>
      </c>
      <c r="BZ17" s="18">
        <v>178.5</v>
      </c>
      <c r="CA17" s="18">
        <v>186.5</v>
      </c>
      <c r="CB17" s="18">
        <v>79013.5</v>
      </c>
      <c r="CC17" s="18">
        <v>153</v>
      </c>
      <c r="CD17" s="18">
        <v>64.5</v>
      </c>
      <c r="CE17" s="18">
        <v>159.5</v>
      </c>
      <c r="CF17" s="18">
        <v>103.5</v>
      </c>
      <c r="CG17" s="18">
        <v>144.5</v>
      </c>
      <c r="CH17" s="18">
        <v>121.5</v>
      </c>
      <c r="CI17" s="18">
        <v>708.5</v>
      </c>
      <c r="CJ17" s="18">
        <v>955.5</v>
      </c>
      <c r="CK17" s="18">
        <v>4216.5</v>
      </c>
      <c r="CL17" s="18">
        <v>1257.5</v>
      </c>
      <c r="CM17" s="18">
        <v>713.5</v>
      </c>
      <c r="CN17" s="18">
        <v>26338</v>
      </c>
      <c r="CO17" s="18">
        <v>14813</v>
      </c>
      <c r="CP17" s="18">
        <v>1016.5</v>
      </c>
      <c r="CQ17" s="18">
        <v>980</v>
      </c>
      <c r="CR17" s="18">
        <v>176.5</v>
      </c>
      <c r="CS17" s="18">
        <v>348.5</v>
      </c>
      <c r="CT17" s="18">
        <v>89.5</v>
      </c>
      <c r="CU17" s="18">
        <v>36.5</v>
      </c>
      <c r="CV17" s="18">
        <v>41</v>
      </c>
      <c r="CW17" s="18">
        <v>153.5</v>
      </c>
      <c r="CX17" s="18">
        <v>449.5</v>
      </c>
      <c r="CY17" s="18">
        <v>27</v>
      </c>
      <c r="CZ17" s="18">
        <v>2082.5</v>
      </c>
      <c r="DA17" s="18">
        <v>182.5</v>
      </c>
      <c r="DB17" s="18">
        <v>309</v>
      </c>
      <c r="DC17" s="18">
        <v>178.5</v>
      </c>
      <c r="DD17" s="18">
        <v>125.5</v>
      </c>
      <c r="DE17" s="18">
        <v>399.5</v>
      </c>
      <c r="DF17" s="18">
        <v>20425.5</v>
      </c>
      <c r="DG17" s="18">
        <v>79.5</v>
      </c>
      <c r="DH17" s="18">
        <v>1990.5</v>
      </c>
      <c r="DI17" s="18">
        <v>2613</v>
      </c>
      <c r="DJ17" s="18">
        <v>680.5</v>
      </c>
      <c r="DK17" s="18">
        <v>365.5</v>
      </c>
      <c r="DL17" s="18">
        <v>5714.5</v>
      </c>
      <c r="DM17" s="18">
        <v>218</v>
      </c>
      <c r="DN17" s="18">
        <v>1441.5</v>
      </c>
      <c r="DO17" s="18">
        <v>2845.5</v>
      </c>
      <c r="DP17" s="18">
        <v>191</v>
      </c>
      <c r="DQ17" s="18">
        <v>484.5</v>
      </c>
      <c r="DR17" s="18">
        <v>1254.5</v>
      </c>
      <c r="DS17" s="18">
        <v>758</v>
      </c>
      <c r="DT17" s="18">
        <v>132</v>
      </c>
      <c r="DU17" s="18">
        <v>398.5</v>
      </c>
      <c r="DV17" s="18">
        <v>205.5</v>
      </c>
      <c r="DW17" s="18">
        <v>326</v>
      </c>
      <c r="DX17" s="18">
        <v>178</v>
      </c>
      <c r="DY17" s="18">
        <v>318.5</v>
      </c>
      <c r="DZ17" s="18">
        <v>920</v>
      </c>
      <c r="EA17" s="18">
        <v>502.5</v>
      </c>
      <c r="EB17" s="18">
        <v>551</v>
      </c>
      <c r="EC17" s="18">
        <v>284</v>
      </c>
      <c r="ED17" s="18">
        <v>1614.5</v>
      </c>
      <c r="EE17" s="18">
        <v>186</v>
      </c>
      <c r="EF17" s="18">
        <v>1480.5</v>
      </c>
      <c r="EG17" s="18">
        <v>263.5</v>
      </c>
      <c r="EH17" s="18">
        <v>199.5</v>
      </c>
      <c r="EI17" s="18">
        <v>16108</v>
      </c>
      <c r="EJ17" s="18">
        <v>8674.5</v>
      </c>
      <c r="EK17" s="18">
        <v>630.5</v>
      </c>
      <c r="EL17" s="18">
        <v>470.5</v>
      </c>
      <c r="EM17" s="18">
        <v>432.5</v>
      </c>
      <c r="EN17" s="18">
        <v>963</v>
      </c>
      <c r="EO17" s="18">
        <v>435.5</v>
      </c>
      <c r="EP17" s="18">
        <v>363.5</v>
      </c>
      <c r="EQ17" s="18">
        <v>2315</v>
      </c>
      <c r="ER17" s="18">
        <v>361</v>
      </c>
      <c r="ES17" s="18">
        <v>118</v>
      </c>
      <c r="ET17" s="18">
        <v>163.5</v>
      </c>
      <c r="EU17" s="18">
        <v>595.5</v>
      </c>
      <c r="EV17" s="18">
        <v>62</v>
      </c>
      <c r="EW17" s="18">
        <v>788.5</v>
      </c>
      <c r="EX17" s="18">
        <v>244</v>
      </c>
      <c r="EY17" s="18">
        <v>231.5</v>
      </c>
      <c r="EZ17" s="18">
        <v>108</v>
      </c>
      <c r="FA17" s="18">
        <v>2976.5</v>
      </c>
      <c r="FB17" s="18">
        <v>325</v>
      </c>
      <c r="FC17" s="18">
        <v>2401</v>
      </c>
      <c r="FD17" s="18">
        <v>337</v>
      </c>
      <c r="FE17" s="18">
        <v>106.5</v>
      </c>
      <c r="FF17" s="18">
        <v>182.5</v>
      </c>
      <c r="FG17" s="18">
        <v>116</v>
      </c>
      <c r="FH17" s="18">
        <v>78</v>
      </c>
      <c r="FI17" s="18">
        <v>1745.5</v>
      </c>
      <c r="FJ17" s="18">
        <v>1781.5</v>
      </c>
      <c r="FK17" s="18">
        <v>2112.5</v>
      </c>
      <c r="FL17" s="18">
        <v>4516.5</v>
      </c>
      <c r="FM17" s="18">
        <v>3252.5</v>
      </c>
      <c r="FN17" s="18">
        <v>19379.5</v>
      </c>
      <c r="FO17" s="18">
        <v>1068.5</v>
      </c>
      <c r="FP17" s="18">
        <v>2131</v>
      </c>
      <c r="FQ17" s="18">
        <v>745.5</v>
      </c>
      <c r="FR17" s="18">
        <v>148</v>
      </c>
      <c r="FS17" s="18">
        <v>179</v>
      </c>
      <c r="FT17" s="21">
        <v>81</v>
      </c>
      <c r="FU17" s="18">
        <v>738.5</v>
      </c>
      <c r="FV17" s="18">
        <v>652</v>
      </c>
      <c r="FW17" s="18">
        <v>147.5</v>
      </c>
      <c r="FX17" s="18">
        <v>57</v>
      </c>
      <c r="FY17" s="18"/>
      <c r="FZ17" s="18">
        <f t="shared" si="7"/>
        <v>782993.5</v>
      </c>
      <c r="GA17" s="18"/>
      <c r="GB17" s="18"/>
      <c r="GC17" s="18"/>
      <c r="GD17" s="18"/>
      <c r="GE17" s="18"/>
      <c r="GF17" s="18"/>
      <c r="GG17" s="5"/>
      <c r="GH17" s="5"/>
      <c r="GI17" s="5"/>
      <c r="GJ17" s="5"/>
      <c r="GK17" s="5"/>
      <c r="GL17" s="5"/>
      <c r="GM17" s="5"/>
    </row>
    <row r="18" spans="1:195" x14ac:dyDescent="0.2">
      <c r="A18" s="4" t="s">
        <v>275</v>
      </c>
      <c r="B18" s="2" t="s">
        <v>276</v>
      </c>
      <c r="C18" s="18">
        <v>5486.5</v>
      </c>
      <c r="D18" s="18">
        <v>36386</v>
      </c>
      <c r="E18" s="18">
        <v>6585</v>
      </c>
      <c r="F18" s="18">
        <v>15034.5</v>
      </c>
      <c r="G18" s="18">
        <v>951</v>
      </c>
      <c r="H18" s="18">
        <v>898.5</v>
      </c>
      <c r="I18" s="18">
        <v>9168</v>
      </c>
      <c r="J18" s="18">
        <v>1981.5</v>
      </c>
      <c r="K18" s="18">
        <v>291</v>
      </c>
      <c r="L18" s="18">
        <v>2646.5</v>
      </c>
      <c r="M18" s="45">
        <v>1383</v>
      </c>
      <c r="N18" s="18">
        <v>49957</v>
      </c>
      <c r="O18" s="18">
        <v>14645.5</v>
      </c>
      <c r="P18" s="18">
        <v>158</v>
      </c>
      <c r="Q18" s="18">
        <v>35995</v>
      </c>
      <c r="R18" s="18">
        <v>407.5</v>
      </c>
      <c r="S18" s="18">
        <v>1314.5</v>
      </c>
      <c r="T18" s="18">
        <v>123</v>
      </c>
      <c r="U18" s="18">
        <v>41</v>
      </c>
      <c r="V18" s="18">
        <v>257.5</v>
      </c>
      <c r="W18" s="18">
        <v>46.5</v>
      </c>
      <c r="X18" s="18">
        <v>42.5</v>
      </c>
      <c r="Y18" s="18">
        <v>461.5</v>
      </c>
      <c r="Z18" s="18">
        <v>246</v>
      </c>
      <c r="AA18" s="18">
        <v>26863.5</v>
      </c>
      <c r="AB18" s="18">
        <v>28078</v>
      </c>
      <c r="AC18" s="18">
        <v>895.5</v>
      </c>
      <c r="AD18" s="18">
        <v>1052.5</v>
      </c>
      <c r="AE18" s="18">
        <v>107</v>
      </c>
      <c r="AF18" s="18">
        <v>168</v>
      </c>
      <c r="AG18" s="18">
        <v>846</v>
      </c>
      <c r="AH18" s="18">
        <v>998.5</v>
      </c>
      <c r="AI18" s="18">
        <v>318.5</v>
      </c>
      <c r="AJ18" s="18">
        <v>204</v>
      </c>
      <c r="AK18" s="18">
        <v>169.5</v>
      </c>
      <c r="AL18" s="18">
        <v>254</v>
      </c>
      <c r="AM18" s="18">
        <v>434.5</v>
      </c>
      <c r="AN18" s="18">
        <v>363.5</v>
      </c>
      <c r="AO18" s="18">
        <v>4859</v>
      </c>
      <c r="AP18" s="18">
        <v>74635</v>
      </c>
      <c r="AQ18" s="18">
        <v>251.5</v>
      </c>
      <c r="AR18" s="18">
        <v>57569.5</v>
      </c>
      <c r="AS18" s="18">
        <v>5949.5</v>
      </c>
      <c r="AT18" s="18">
        <v>2483</v>
      </c>
      <c r="AU18" s="18">
        <v>345.5</v>
      </c>
      <c r="AV18" s="18">
        <v>278.5</v>
      </c>
      <c r="AW18" s="18">
        <v>190.5</v>
      </c>
      <c r="AX18" s="18">
        <v>36</v>
      </c>
      <c r="AY18" s="18">
        <v>469</v>
      </c>
      <c r="AZ18" s="18">
        <v>10124</v>
      </c>
      <c r="BA18" s="18">
        <v>8532.5</v>
      </c>
      <c r="BB18" s="18">
        <v>7200</v>
      </c>
      <c r="BC18" s="18">
        <v>26756</v>
      </c>
      <c r="BD18" s="18">
        <v>4350</v>
      </c>
      <c r="BE18" s="18">
        <v>1416.5</v>
      </c>
      <c r="BF18" s="18">
        <v>22520</v>
      </c>
      <c r="BG18" s="18">
        <v>913.5</v>
      </c>
      <c r="BH18" s="18">
        <v>615</v>
      </c>
      <c r="BI18" s="18">
        <v>207.5</v>
      </c>
      <c r="BJ18" s="18">
        <v>5718.5</v>
      </c>
      <c r="BK18" s="18">
        <v>13996</v>
      </c>
      <c r="BL18" s="18">
        <v>151.5</v>
      </c>
      <c r="BM18" s="18">
        <v>236</v>
      </c>
      <c r="BN18" s="18">
        <v>3510.5</v>
      </c>
      <c r="BO18" s="18">
        <v>1495</v>
      </c>
      <c r="BP18" s="18">
        <v>201</v>
      </c>
      <c r="BQ18" s="18">
        <v>5114</v>
      </c>
      <c r="BR18" s="18">
        <v>4445.5</v>
      </c>
      <c r="BS18" s="18">
        <v>988</v>
      </c>
      <c r="BT18" s="18">
        <v>330.5</v>
      </c>
      <c r="BU18" s="18">
        <v>423</v>
      </c>
      <c r="BV18" s="18">
        <v>1137</v>
      </c>
      <c r="BW18" s="18">
        <v>1694.5</v>
      </c>
      <c r="BX18" s="18">
        <v>68</v>
      </c>
      <c r="BY18" s="18">
        <v>464.5</v>
      </c>
      <c r="BZ18" s="18">
        <v>209</v>
      </c>
      <c r="CA18" s="18">
        <v>179</v>
      </c>
      <c r="CB18" s="18">
        <v>78865.5</v>
      </c>
      <c r="CC18" s="18">
        <v>154</v>
      </c>
      <c r="CD18" s="18">
        <v>70.5</v>
      </c>
      <c r="CE18" s="18">
        <v>144</v>
      </c>
      <c r="CF18" s="18">
        <v>121</v>
      </c>
      <c r="CG18" s="18">
        <v>150.5</v>
      </c>
      <c r="CH18" s="18">
        <v>116.5</v>
      </c>
      <c r="CI18" s="18">
        <v>696</v>
      </c>
      <c r="CJ18" s="18">
        <v>1012.5</v>
      </c>
      <c r="CK18" s="18">
        <v>4149</v>
      </c>
      <c r="CL18" s="18">
        <v>1299</v>
      </c>
      <c r="CM18" s="18">
        <v>696.5</v>
      </c>
      <c r="CN18" s="18">
        <v>25833.5</v>
      </c>
      <c r="CO18" s="18">
        <v>14675.5</v>
      </c>
      <c r="CP18" s="18">
        <v>1060.5</v>
      </c>
      <c r="CQ18" s="18">
        <v>1166</v>
      </c>
      <c r="CR18" s="18">
        <v>174.5</v>
      </c>
      <c r="CS18" s="18">
        <v>357</v>
      </c>
      <c r="CT18" s="18">
        <v>72.5</v>
      </c>
      <c r="CU18" s="18">
        <v>24.5</v>
      </c>
      <c r="CV18" s="18">
        <v>45</v>
      </c>
      <c r="CW18" s="18">
        <v>150</v>
      </c>
      <c r="CX18" s="18">
        <v>431.5</v>
      </c>
      <c r="CY18" s="18">
        <v>23.5</v>
      </c>
      <c r="CZ18" s="18">
        <v>2088</v>
      </c>
      <c r="DA18" s="18">
        <v>184.5</v>
      </c>
      <c r="DB18" s="18">
        <v>309</v>
      </c>
      <c r="DC18" s="18">
        <v>180.5</v>
      </c>
      <c r="DD18" s="18">
        <v>104.5</v>
      </c>
      <c r="DE18" s="18">
        <v>468.5</v>
      </c>
      <c r="DF18" s="18">
        <v>20312</v>
      </c>
      <c r="DG18" s="18">
        <v>76.5</v>
      </c>
      <c r="DH18" s="18">
        <v>2032</v>
      </c>
      <c r="DI18" s="18">
        <v>2546.5</v>
      </c>
      <c r="DJ18" s="18">
        <v>694</v>
      </c>
      <c r="DK18" s="18">
        <v>374.5</v>
      </c>
      <c r="DL18" s="18">
        <v>5697.5</v>
      </c>
      <c r="DM18" s="18">
        <v>257.5</v>
      </c>
      <c r="DN18" s="18">
        <v>1413.5</v>
      </c>
      <c r="DO18" s="18">
        <v>2848.5</v>
      </c>
      <c r="DP18" s="18">
        <v>189.5</v>
      </c>
      <c r="DQ18" s="18">
        <v>473</v>
      </c>
      <c r="DR18" s="18">
        <v>1265</v>
      </c>
      <c r="DS18" s="18">
        <v>765</v>
      </c>
      <c r="DT18" s="18">
        <v>126</v>
      </c>
      <c r="DU18" s="18">
        <v>394</v>
      </c>
      <c r="DV18" s="18">
        <v>199</v>
      </c>
      <c r="DW18" s="18">
        <v>337</v>
      </c>
      <c r="DX18" s="18">
        <v>163</v>
      </c>
      <c r="DY18" s="18">
        <v>312</v>
      </c>
      <c r="DZ18" s="18">
        <v>973.5</v>
      </c>
      <c r="EA18" s="18">
        <v>484</v>
      </c>
      <c r="EB18" s="18">
        <v>569</v>
      </c>
      <c r="EC18" s="18">
        <v>280</v>
      </c>
      <c r="ED18" s="18">
        <v>1625.5</v>
      </c>
      <c r="EE18" s="18">
        <v>199</v>
      </c>
      <c r="EF18" s="18">
        <v>1497</v>
      </c>
      <c r="EG18" s="18">
        <v>262.5</v>
      </c>
      <c r="EH18" s="18">
        <v>219.5</v>
      </c>
      <c r="EI18" s="18">
        <v>15938.5</v>
      </c>
      <c r="EJ18" s="18">
        <v>8554</v>
      </c>
      <c r="EK18" s="18">
        <v>625.5</v>
      </c>
      <c r="EL18" s="18">
        <v>473</v>
      </c>
      <c r="EM18" s="18">
        <v>457</v>
      </c>
      <c r="EN18" s="18">
        <v>978.5</v>
      </c>
      <c r="EO18" s="18">
        <v>434.5</v>
      </c>
      <c r="EP18" s="18">
        <v>357</v>
      </c>
      <c r="EQ18" s="18">
        <v>2242</v>
      </c>
      <c r="ER18" s="18">
        <v>371.5</v>
      </c>
      <c r="ES18" s="18">
        <v>100</v>
      </c>
      <c r="ET18" s="18">
        <v>183</v>
      </c>
      <c r="EU18" s="18">
        <v>567.5</v>
      </c>
      <c r="EV18" s="18">
        <v>58.5</v>
      </c>
      <c r="EW18" s="18">
        <v>764</v>
      </c>
      <c r="EX18" s="18">
        <v>243.5</v>
      </c>
      <c r="EY18" s="18">
        <v>233.5</v>
      </c>
      <c r="EZ18" s="18">
        <v>115.5</v>
      </c>
      <c r="FA18" s="18">
        <v>2881</v>
      </c>
      <c r="FB18" s="18">
        <v>323</v>
      </c>
      <c r="FC18" s="18">
        <v>2416.5</v>
      </c>
      <c r="FD18" s="18">
        <v>331</v>
      </c>
      <c r="FE18" s="18">
        <v>99</v>
      </c>
      <c r="FF18" s="18">
        <v>172</v>
      </c>
      <c r="FG18" s="18">
        <v>112.5</v>
      </c>
      <c r="FH18" s="18">
        <v>79.5</v>
      </c>
      <c r="FI18" s="18">
        <v>1759.5</v>
      </c>
      <c r="FJ18" s="18">
        <v>1743.5</v>
      </c>
      <c r="FK18" s="18">
        <v>2084</v>
      </c>
      <c r="FL18" s="18">
        <v>4428</v>
      </c>
      <c r="FM18" s="18">
        <v>3094.5</v>
      </c>
      <c r="FN18" s="18">
        <v>18845</v>
      </c>
      <c r="FO18" s="18">
        <v>1027</v>
      </c>
      <c r="FP18" s="18">
        <v>2126</v>
      </c>
      <c r="FQ18" s="18">
        <v>743</v>
      </c>
      <c r="FR18" s="18">
        <v>148.5</v>
      </c>
      <c r="FS18" s="18">
        <v>165.5</v>
      </c>
      <c r="FT18" s="21">
        <v>79.5</v>
      </c>
      <c r="FU18" s="18">
        <v>743.5</v>
      </c>
      <c r="FV18" s="18">
        <v>669</v>
      </c>
      <c r="FW18" s="18">
        <v>149.5</v>
      </c>
      <c r="FX18" s="18">
        <v>67</v>
      </c>
      <c r="FY18" s="18"/>
      <c r="FZ18" s="18">
        <f t="shared" si="7"/>
        <v>773718</v>
      </c>
      <c r="GA18" s="18"/>
      <c r="GB18" s="18"/>
      <c r="GC18" s="18"/>
      <c r="GD18" s="18"/>
      <c r="GE18" s="46"/>
      <c r="GF18" s="46"/>
      <c r="GG18" s="5"/>
      <c r="GH18" s="5"/>
      <c r="GI18" s="5"/>
      <c r="GJ18" s="5"/>
      <c r="GK18" s="5"/>
      <c r="GL18" s="5"/>
      <c r="GM18" s="5"/>
    </row>
    <row r="19" spans="1:195" x14ac:dyDescent="0.2">
      <c r="A19" s="4" t="s">
        <v>277</v>
      </c>
      <c r="B19" s="2" t="s">
        <v>278</v>
      </c>
      <c r="C19" s="18">
        <v>5197.5</v>
      </c>
      <c r="D19" s="18">
        <v>35733.5</v>
      </c>
      <c r="E19" s="18">
        <v>6414</v>
      </c>
      <c r="F19" s="18">
        <v>14504</v>
      </c>
      <c r="G19" s="18">
        <v>994.5</v>
      </c>
      <c r="H19" s="18">
        <v>926</v>
      </c>
      <c r="I19" s="18">
        <v>9150.5</v>
      </c>
      <c r="J19" s="18">
        <v>2008.5</v>
      </c>
      <c r="K19" s="18">
        <v>279</v>
      </c>
      <c r="L19" s="18">
        <v>2631</v>
      </c>
      <c r="M19" s="45">
        <v>1431</v>
      </c>
      <c r="N19" s="18">
        <v>49307.5</v>
      </c>
      <c r="O19" s="18">
        <v>14554</v>
      </c>
      <c r="P19" s="18">
        <v>153.5</v>
      </c>
      <c r="Q19" s="18">
        <v>35492.5</v>
      </c>
      <c r="R19" s="18">
        <v>426.5</v>
      </c>
      <c r="S19" s="18">
        <v>1354</v>
      </c>
      <c r="T19" s="18">
        <v>132.5</v>
      </c>
      <c r="U19" s="18">
        <v>65.5</v>
      </c>
      <c r="V19" s="18">
        <v>249.5</v>
      </c>
      <c r="W19" s="18">
        <v>53.5</v>
      </c>
      <c r="X19" s="18">
        <v>47.5</v>
      </c>
      <c r="Y19" s="18">
        <v>478</v>
      </c>
      <c r="Z19" s="18">
        <v>257</v>
      </c>
      <c r="AA19" s="18">
        <v>25788.5</v>
      </c>
      <c r="AB19" s="18">
        <v>27865.5</v>
      </c>
      <c r="AC19" s="18">
        <v>921</v>
      </c>
      <c r="AD19" s="18">
        <v>1022.5</v>
      </c>
      <c r="AE19" s="18">
        <v>113.5</v>
      </c>
      <c r="AF19" s="18">
        <v>167.5</v>
      </c>
      <c r="AG19" s="18">
        <v>880.5</v>
      </c>
      <c r="AH19" s="18">
        <v>963</v>
      </c>
      <c r="AI19" s="18">
        <v>315.5</v>
      </c>
      <c r="AJ19" s="18">
        <v>214</v>
      </c>
      <c r="AK19" s="18">
        <v>229.5</v>
      </c>
      <c r="AL19" s="18">
        <v>261.5</v>
      </c>
      <c r="AM19" s="18">
        <v>467</v>
      </c>
      <c r="AN19" s="18">
        <v>398</v>
      </c>
      <c r="AO19" s="18">
        <v>4808</v>
      </c>
      <c r="AP19" s="18">
        <v>72231</v>
      </c>
      <c r="AQ19" s="18">
        <v>253.5</v>
      </c>
      <c r="AR19" s="18">
        <v>56063.5</v>
      </c>
      <c r="AS19" s="18">
        <v>5888</v>
      </c>
      <c r="AT19" s="18">
        <v>2444.5</v>
      </c>
      <c r="AU19" s="18">
        <v>351</v>
      </c>
      <c r="AV19" s="18">
        <v>295.5</v>
      </c>
      <c r="AW19" s="18">
        <v>182</v>
      </c>
      <c r="AX19" s="18">
        <v>34.5</v>
      </c>
      <c r="AY19" s="18">
        <v>489</v>
      </c>
      <c r="AZ19" s="18">
        <v>10082.5</v>
      </c>
      <c r="BA19" s="18">
        <v>8451</v>
      </c>
      <c r="BB19" s="18">
        <v>7083.5</v>
      </c>
      <c r="BC19" s="18">
        <v>27173.5</v>
      </c>
      <c r="BD19" s="18">
        <v>4332</v>
      </c>
      <c r="BE19" s="18">
        <v>1426</v>
      </c>
      <c r="BF19" s="18">
        <v>22009</v>
      </c>
      <c r="BG19" s="18">
        <v>902.5</v>
      </c>
      <c r="BH19" s="18">
        <v>607.5</v>
      </c>
      <c r="BI19" s="18">
        <v>189</v>
      </c>
      <c r="BJ19" s="18">
        <v>5617.5</v>
      </c>
      <c r="BK19" s="18">
        <v>13709.5</v>
      </c>
      <c r="BL19" s="18">
        <v>151.5</v>
      </c>
      <c r="BM19" s="18">
        <v>280</v>
      </c>
      <c r="BN19" s="18">
        <v>3633.5</v>
      </c>
      <c r="BO19" s="18">
        <v>1540</v>
      </c>
      <c r="BP19" s="18">
        <v>186.5</v>
      </c>
      <c r="BQ19" s="18">
        <v>5020.5</v>
      </c>
      <c r="BR19" s="18">
        <v>4447</v>
      </c>
      <c r="BS19" s="18">
        <v>1033.5</v>
      </c>
      <c r="BT19" s="18">
        <v>321.5</v>
      </c>
      <c r="BU19" s="18">
        <v>411.5</v>
      </c>
      <c r="BV19" s="18">
        <v>1173.5</v>
      </c>
      <c r="BW19" s="18">
        <v>1683.5</v>
      </c>
      <c r="BX19" s="18">
        <v>72.5</v>
      </c>
      <c r="BY19" s="18">
        <v>504.5</v>
      </c>
      <c r="BZ19" s="18">
        <v>207</v>
      </c>
      <c r="CA19" s="18">
        <v>166</v>
      </c>
      <c r="CB19" s="18">
        <v>79186.5</v>
      </c>
      <c r="CC19" s="18">
        <v>169</v>
      </c>
      <c r="CD19" s="18">
        <v>72.5</v>
      </c>
      <c r="CE19" s="18">
        <v>135.5</v>
      </c>
      <c r="CF19" s="18">
        <v>113</v>
      </c>
      <c r="CG19" s="18">
        <v>140.5</v>
      </c>
      <c r="CH19" s="18">
        <v>119</v>
      </c>
      <c r="CI19" s="18">
        <v>711</v>
      </c>
      <c r="CJ19" s="18">
        <v>1042</v>
      </c>
      <c r="CK19" s="18">
        <v>4154</v>
      </c>
      <c r="CL19" s="18">
        <v>1282</v>
      </c>
      <c r="CM19" s="18">
        <v>718.5</v>
      </c>
      <c r="CN19" s="18">
        <v>25479.5</v>
      </c>
      <c r="CO19" s="18">
        <v>14455</v>
      </c>
      <c r="CP19" s="18">
        <v>1081</v>
      </c>
      <c r="CQ19" s="18">
        <v>1319</v>
      </c>
      <c r="CR19" s="18">
        <v>165.5</v>
      </c>
      <c r="CS19" s="18">
        <v>331</v>
      </c>
      <c r="CT19" s="18">
        <v>70.5</v>
      </c>
      <c r="CU19" s="18">
        <v>25</v>
      </c>
      <c r="CV19" s="18">
        <v>49.5</v>
      </c>
      <c r="CW19" s="18">
        <v>162</v>
      </c>
      <c r="CX19" s="18">
        <v>425.5</v>
      </c>
      <c r="CY19" s="18">
        <v>36</v>
      </c>
      <c r="CZ19" s="18">
        <v>2120.5</v>
      </c>
      <c r="DA19" s="18">
        <v>169.5</v>
      </c>
      <c r="DB19" s="18">
        <v>302</v>
      </c>
      <c r="DC19" s="18">
        <v>169</v>
      </c>
      <c r="DD19" s="18">
        <v>90</v>
      </c>
      <c r="DE19" s="18">
        <v>445.5</v>
      </c>
      <c r="DF19" s="18">
        <v>20516</v>
      </c>
      <c r="DG19" s="18">
        <v>79</v>
      </c>
      <c r="DH19" s="18">
        <v>2063</v>
      </c>
      <c r="DI19" s="18">
        <v>2652</v>
      </c>
      <c r="DJ19" s="18">
        <v>653.5</v>
      </c>
      <c r="DK19" s="18">
        <v>358</v>
      </c>
      <c r="DL19" s="18">
        <v>5783.5</v>
      </c>
      <c r="DM19" s="18">
        <v>296.5</v>
      </c>
      <c r="DN19" s="18">
        <v>1365.5</v>
      </c>
      <c r="DO19" s="18">
        <v>2890</v>
      </c>
      <c r="DP19" s="18">
        <v>189.5</v>
      </c>
      <c r="DQ19" s="18">
        <v>458</v>
      </c>
      <c r="DR19" s="18">
        <v>1253</v>
      </c>
      <c r="DS19" s="18">
        <v>797</v>
      </c>
      <c r="DT19" s="18">
        <v>155</v>
      </c>
      <c r="DU19" s="18">
        <v>396</v>
      </c>
      <c r="DV19" s="18">
        <v>191.5</v>
      </c>
      <c r="DW19" s="18">
        <v>345.5</v>
      </c>
      <c r="DX19" s="18">
        <v>171</v>
      </c>
      <c r="DY19" s="18">
        <v>326.5</v>
      </c>
      <c r="DZ19" s="18">
        <v>979</v>
      </c>
      <c r="EA19" s="18">
        <v>477</v>
      </c>
      <c r="EB19" s="18">
        <v>576</v>
      </c>
      <c r="EC19" s="18">
        <v>279.5</v>
      </c>
      <c r="ED19" s="18">
        <v>1612.5</v>
      </c>
      <c r="EE19" s="18">
        <v>223.5</v>
      </c>
      <c r="EF19" s="18">
        <v>1488.5</v>
      </c>
      <c r="EG19" s="18">
        <v>260.5</v>
      </c>
      <c r="EH19" s="18">
        <v>207</v>
      </c>
      <c r="EI19" s="18">
        <v>16170.5</v>
      </c>
      <c r="EJ19" s="18">
        <v>8428</v>
      </c>
      <c r="EK19" s="18">
        <v>628</v>
      </c>
      <c r="EL19" s="18">
        <v>438.5</v>
      </c>
      <c r="EM19" s="18">
        <v>505</v>
      </c>
      <c r="EN19" s="18">
        <v>1008</v>
      </c>
      <c r="EO19" s="18">
        <v>439</v>
      </c>
      <c r="EP19" s="18">
        <v>334</v>
      </c>
      <c r="EQ19" s="18">
        <v>2207</v>
      </c>
      <c r="ER19" s="18">
        <v>346.5</v>
      </c>
      <c r="ES19" s="18">
        <v>103</v>
      </c>
      <c r="ET19" s="18">
        <v>186</v>
      </c>
      <c r="EU19" s="18">
        <v>562</v>
      </c>
      <c r="EV19" s="18">
        <v>63.5</v>
      </c>
      <c r="EW19" s="18">
        <v>706</v>
      </c>
      <c r="EX19" s="18">
        <v>237.5</v>
      </c>
      <c r="EY19" s="18">
        <v>221.5</v>
      </c>
      <c r="EZ19" s="18">
        <v>118.5</v>
      </c>
      <c r="FA19" s="18">
        <v>2866.5</v>
      </c>
      <c r="FB19" s="18">
        <v>339</v>
      </c>
      <c r="FC19" s="18">
        <v>2537.5</v>
      </c>
      <c r="FD19" s="18">
        <v>334.5</v>
      </c>
      <c r="FE19" s="18">
        <v>95</v>
      </c>
      <c r="FF19" s="18">
        <v>169.5</v>
      </c>
      <c r="FG19" s="18">
        <v>106</v>
      </c>
      <c r="FH19" s="18">
        <v>85</v>
      </c>
      <c r="FI19" s="18">
        <v>1710.5</v>
      </c>
      <c r="FJ19" s="18">
        <v>1707.5</v>
      </c>
      <c r="FK19" s="18">
        <v>2081.5</v>
      </c>
      <c r="FL19" s="18">
        <v>4263</v>
      </c>
      <c r="FM19" s="18">
        <v>3009</v>
      </c>
      <c r="FN19" s="18">
        <v>18478.5</v>
      </c>
      <c r="FO19" s="18">
        <v>1048</v>
      </c>
      <c r="FP19" s="18">
        <v>2192.5</v>
      </c>
      <c r="FQ19" s="18">
        <v>775.5</v>
      </c>
      <c r="FR19" s="18">
        <v>143.5</v>
      </c>
      <c r="FS19" s="18">
        <v>155</v>
      </c>
      <c r="FT19" s="21">
        <v>81.5</v>
      </c>
      <c r="FU19" s="18">
        <v>753.5</v>
      </c>
      <c r="FV19" s="18">
        <v>654.5</v>
      </c>
      <c r="FW19" s="18">
        <v>130.5</v>
      </c>
      <c r="FX19" s="18">
        <v>74.5</v>
      </c>
      <c r="FY19" s="18"/>
      <c r="FZ19" s="18">
        <f t="shared" si="7"/>
        <v>765182.5</v>
      </c>
      <c r="GA19" s="18"/>
      <c r="GB19" s="18"/>
      <c r="GC19" s="18"/>
      <c r="GD19" s="18"/>
      <c r="GE19" s="46"/>
      <c r="GF19" s="46"/>
      <c r="GG19" s="5"/>
      <c r="GH19" s="5"/>
      <c r="GI19" s="5"/>
      <c r="GJ19" s="5"/>
      <c r="GK19" s="5"/>
      <c r="GL19" s="5"/>
      <c r="GM19" s="5"/>
    </row>
    <row r="20" spans="1:195" x14ac:dyDescent="0.2">
      <c r="A20" s="4" t="s">
        <v>279</v>
      </c>
      <c r="B20" s="2" t="s">
        <v>280</v>
      </c>
      <c r="C20" s="47">
        <v>5165.5</v>
      </c>
      <c r="D20" s="47">
        <v>34828.5</v>
      </c>
      <c r="E20" s="47">
        <v>6219.5</v>
      </c>
      <c r="F20" s="47">
        <v>13907.5</v>
      </c>
      <c r="G20" s="47">
        <v>1053</v>
      </c>
      <c r="H20" s="47">
        <v>938</v>
      </c>
      <c r="I20" s="47">
        <v>9135</v>
      </c>
      <c r="J20" s="47">
        <v>1976</v>
      </c>
      <c r="K20" s="47">
        <v>286</v>
      </c>
      <c r="L20" s="47">
        <v>2649.5</v>
      </c>
      <c r="M20" s="47">
        <v>1439</v>
      </c>
      <c r="N20" s="47">
        <v>48916.5</v>
      </c>
      <c r="O20" s="47">
        <v>14733</v>
      </c>
      <c r="P20" s="47">
        <v>149.5</v>
      </c>
      <c r="Q20" s="47">
        <v>34531.5</v>
      </c>
      <c r="R20" s="47">
        <v>423.5</v>
      </c>
      <c r="S20" s="47">
        <v>1439.5</v>
      </c>
      <c r="T20" s="47">
        <v>148.5</v>
      </c>
      <c r="U20" s="47">
        <v>60.5</v>
      </c>
      <c r="V20" s="47">
        <v>254</v>
      </c>
      <c r="W20" s="47">
        <v>57.5</v>
      </c>
      <c r="X20" s="47">
        <v>46.5</v>
      </c>
      <c r="Y20" s="47">
        <v>488</v>
      </c>
      <c r="Z20" s="47">
        <v>267</v>
      </c>
      <c r="AA20" s="47">
        <v>25164.5</v>
      </c>
      <c r="AB20" s="47">
        <v>27742</v>
      </c>
      <c r="AC20" s="47">
        <v>891</v>
      </c>
      <c r="AD20" s="47">
        <v>1039</v>
      </c>
      <c r="AE20" s="47">
        <v>104.5</v>
      </c>
      <c r="AF20" s="47">
        <v>169</v>
      </c>
      <c r="AG20" s="47">
        <v>862</v>
      </c>
      <c r="AH20" s="47">
        <v>992.5</v>
      </c>
      <c r="AI20" s="47">
        <v>308.5</v>
      </c>
      <c r="AJ20" s="47">
        <v>229.5</v>
      </c>
      <c r="AK20" s="47">
        <v>221</v>
      </c>
      <c r="AL20" s="47">
        <v>250</v>
      </c>
      <c r="AM20" s="47">
        <v>468</v>
      </c>
      <c r="AN20" s="47">
        <v>417</v>
      </c>
      <c r="AO20" s="47">
        <v>4836</v>
      </c>
      <c r="AP20" s="47">
        <v>69999.5</v>
      </c>
      <c r="AQ20" s="47">
        <v>262</v>
      </c>
      <c r="AR20" s="47">
        <v>54517</v>
      </c>
      <c r="AS20" s="47">
        <v>5723.5</v>
      </c>
      <c r="AT20" s="47">
        <v>2417.5</v>
      </c>
      <c r="AU20" s="47">
        <v>333</v>
      </c>
      <c r="AV20" s="47">
        <v>295</v>
      </c>
      <c r="AW20" s="47">
        <v>206.5</v>
      </c>
      <c r="AX20" s="47">
        <v>32</v>
      </c>
      <c r="AY20" s="47">
        <v>512</v>
      </c>
      <c r="AZ20" s="47">
        <v>10064</v>
      </c>
      <c r="BA20" s="47">
        <v>8228</v>
      </c>
      <c r="BB20" s="47">
        <v>6953.5</v>
      </c>
      <c r="BC20" s="47">
        <v>27231</v>
      </c>
      <c r="BD20" s="47">
        <v>4302.5</v>
      </c>
      <c r="BE20" s="47">
        <v>1334.5</v>
      </c>
      <c r="BF20" s="47">
        <v>21521</v>
      </c>
      <c r="BG20" s="47">
        <v>897</v>
      </c>
      <c r="BH20" s="47">
        <v>648</v>
      </c>
      <c r="BI20" s="47">
        <v>204.5</v>
      </c>
      <c r="BJ20" s="47">
        <v>5570.5</v>
      </c>
      <c r="BK20" s="47">
        <v>13870.5</v>
      </c>
      <c r="BL20" s="47">
        <v>174.5</v>
      </c>
      <c r="BM20" s="47">
        <v>293.5</v>
      </c>
      <c r="BN20" s="47">
        <v>3601</v>
      </c>
      <c r="BO20" s="47">
        <v>1567.5</v>
      </c>
      <c r="BP20" s="47">
        <v>199</v>
      </c>
      <c r="BQ20" s="47">
        <v>4948.5</v>
      </c>
      <c r="BR20" s="47">
        <v>4414</v>
      </c>
      <c r="BS20" s="47">
        <v>990.5</v>
      </c>
      <c r="BT20" s="47">
        <v>326</v>
      </c>
      <c r="BU20" s="47">
        <v>416</v>
      </c>
      <c r="BV20" s="47">
        <v>1223.5</v>
      </c>
      <c r="BW20" s="47">
        <v>1689</v>
      </c>
      <c r="BX20" s="47">
        <v>77</v>
      </c>
      <c r="BY20" s="47">
        <v>523.5</v>
      </c>
      <c r="BZ20" s="47">
        <v>206</v>
      </c>
      <c r="CA20" s="47">
        <v>178.5</v>
      </c>
      <c r="CB20" s="47">
        <v>79473</v>
      </c>
      <c r="CC20" s="47">
        <v>160.5</v>
      </c>
      <c r="CD20" s="47">
        <v>73</v>
      </c>
      <c r="CE20" s="47">
        <v>144</v>
      </c>
      <c r="CF20" s="47">
        <v>99.5</v>
      </c>
      <c r="CG20" s="47">
        <v>175</v>
      </c>
      <c r="CH20" s="47">
        <v>115</v>
      </c>
      <c r="CI20" s="47">
        <v>715</v>
      </c>
      <c r="CJ20" s="47">
        <v>1006</v>
      </c>
      <c r="CK20" s="47">
        <v>4269</v>
      </c>
      <c r="CL20" s="47">
        <v>1318</v>
      </c>
      <c r="CM20" s="47">
        <v>711.5</v>
      </c>
      <c r="CN20" s="47">
        <v>25035</v>
      </c>
      <c r="CO20" s="47">
        <v>14195</v>
      </c>
      <c r="CP20" s="47">
        <v>1072</v>
      </c>
      <c r="CQ20" s="47">
        <v>1300</v>
      </c>
      <c r="CR20" s="47">
        <v>199.5</v>
      </c>
      <c r="CS20" s="47">
        <v>315</v>
      </c>
      <c r="CT20" s="47">
        <v>93</v>
      </c>
      <c r="CU20" s="47">
        <v>25.5</v>
      </c>
      <c r="CV20" s="47">
        <v>54.5</v>
      </c>
      <c r="CW20" s="47">
        <v>151</v>
      </c>
      <c r="CX20" s="47">
        <v>423</v>
      </c>
      <c r="CY20" s="47">
        <v>48</v>
      </c>
      <c r="CZ20" s="47">
        <v>2211</v>
      </c>
      <c r="DA20" s="47">
        <v>181.5</v>
      </c>
      <c r="DB20" s="47">
        <v>303</v>
      </c>
      <c r="DC20" s="47">
        <v>158.5</v>
      </c>
      <c r="DD20" s="47">
        <v>105.5</v>
      </c>
      <c r="DE20" s="47">
        <v>430</v>
      </c>
      <c r="DF20" s="47">
        <v>20678</v>
      </c>
      <c r="DG20" s="47">
        <v>84.5</v>
      </c>
      <c r="DH20" s="47">
        <v>2151</v>
      </c>
      <c r="DI20" s="47">
        <v>2717</v>
      </c>
      <c r="DJ20" s="47">
        <v>616.5</v>
      </c>
      <c r="DK20" s="47">
        <v>357.5</v>
      </c>
      <c r="DL20" s="47">
        <v>5895.5</v>
      </c>
      <c r="DM20" s="47">
        <v>302</v>
      </c>
      <c r="DN20" s="47">
        <v>1383</v>
      </c>
      <c r="DO20" s="47">
        <v>2914.5</v>
      </c>
      <c r="DP20" s="47">
        <v>191.5</v>
      </c>
      <c r="DQ20" s="47">
        <v>467</v>
      </c>
      <c r="DR20" s="47">
        <v>1251</v>
      </c>
      <c r="DS20" s="47">
        <v>772</v>
      </c>
      <c r="DT20" s="47">
        <v>165</v>
      </c>
      <c r="DU20" s="47">
        <v>405</v>
      </c>
      <c r="DV20" s="47">
        <v>194</v>
      </c>
      <c r="DW20" s="47">
        <v>363</v>
      </c>
      <c r="DX20" s="47">
        <v>196</v>
      </c>
      <c r="DY20" s="47">
        <v>314</v>
      </c>
      <c r="DZ20" s="47">
        <v>1077.5</v>
      </c>
      <c r="EA20" s="47">
        <v>492.5</v>
      </c>
      <c r="EB20" s="47">
        <v>551.5</v>
      </c>
      <c r="EC20" s="47">
        <v>282.5</v>
      </c>
      <c r="ED20" s="47">
        <v>1622</v>
      </c>
      <c r="EE20" s="47">
        <v>217</v>
      </c>
      <c r="EF20" s="47">
        <v>1491</v>
      </c>
      <c r="EG20" s="47">
        <v>259</v>
      </c>
      <c r="EH20" s="47">
        <v>210.5</v>
      </c>
      <c r="EI20" s="47">
        <v>16305</v>
      </c>
      <c r="EJ20" s="47">
        <v>8329.5</v>
      </c>
      <c r="EK20" s="47">
        <v>586.5</v>
      </c>
      <c r="EL20" s="47">
        <v>421</v>
      </c>
      <c r="EM20" s="47">
        <v>545.5</v>
      </c>
      <c r="EN20" s="47">
        <v>999.5</v>
      </c>
      <c r="EO20" s="47">
        <v>460.5</v>
      </c>
      <c r="EP20" s="47">
        <v>366.5</v>
      </c>
      <c r="EQ20" s="47">
        <v>2154</v>
      </c>
      <c r="ER20" s="47">
        <v>359</v>
      </c>
      <c r="ES20" s="47">
        <v>102</v>
      </c>
      <c r="ET20" s="47">
        <v>185</v>
      </c>
      <c r="EU20" s="47">
        <v>528</v>
      </c>
      <c r="EV20" s="47">
        <v>61.5</v>
      </c>
      <c r="EW20" s="47">
        <v>662.5</v>
      </c>
      <c r="EX20" s="47">
        <v>220</v>
      </c>
      <c r="EY20" s="47">
        <v>218.5</v>
      </c>
      <c r="EZ20" s="47">
        <v>116</v>
      </c>
      <c r="FA20" s="47">
        <v>2850</v>
      </c>
      <c r="FB20" s="47">
        <v>370</v>
      </c>
      <c r="FC20" s="47">
        <v>2541.5</v>
      </c>
      <c r="FD20" s="47">
        <v>360</v>
      </c>
      <c r="FE20" s="47">
        <v>100</v>
      </c>
      <c r="FF20" s="47">
        <v>186</v>
      </c>
      <c r="FG20" s="47">
        <v>100.5</v>
      </c>
      <c r="FH20" s="47">
        <v>98.5</v>
      </c>
      <c r="FI20" s="47">
        <v>1805</v>
      </c>
      <c r="FJ20" s="47">
        <v>1694</v>
      </c>
      <c r="FK20" s="47">
        <v>2096</v>
      </c>
      <c r="FL20" s="47">
        <v>4076.5</v>
      </c>
      <c r="FM20" s="47">
        <v>2892</v>
      </c>
      <c r="FN20" s="47">
        <v>18187</v>
      </c>
      <c r="FO20" s="47">
        <v>1044.5</v>
      </c>
      <c r="FP20" s="47">
        <v>2107</v>
      </c>
      <c r="FQ20" s="47">
        <v>822.5</v>
      </c>
      <c r="FR20" s="47">
        <v>138.5</v>
      </c>
      <c r="FS20" s="47">
        <v>162.5</v>
      </c>
      <c r="FT20" s="25">
        <v>74</v>
      </c>
      <c r="FU20" s="47">
        <v>771.5</v>
      </c>
      <c r="FV20" s="47">
        <v>641.5</v>
      </c>
      <c r="FW20" s="47">
        <v>125.5</v>
      </c>
      <c r="FX20" s="47">
        <v>76</v>
      </c>
      <c r="FY20" s="18"/>
      <c r="FZ20" s="18">
        <f t="shared" si="7"/>
        <v>756881.5</v>
      </c>
      <c r="GA20" s="18"/>
      <c r="GB20" s="18"/>
      <c r="GC20" s="18"/>
      <c r="GD20" s="18"/>
      <c r="GE20" s="46"/>
      <c r="GF20" s="46"/>
      <c r="GG20" s="5"/>
      <c r="GH20" s="5"/>
      <c r="GI20" s="5"/>
      <c r="GJ20" s="5"/>
      <c r="GK20" s="5"/>
      <c r="GL20" s="5"/>
      <c r="GM20" s="5"/>
    </row>
    <row r="21" spans="1:195" ht="14.25" customHeight="1" x14ac:dyDescent="0.2">
      <c r="A21" s="31" t="s">
        <v>281</v>
      </c>
      <c r="B21" s="2" t="s">
        <v>282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55</v>
      </c>
      <c r="P21" s="18">
        <v>0</v>
      </c>
      <c r="Q21" s="18">
        <v>193.5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103.5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2</v>
      </c>
      <c r="AH21" s="18">
        <v>38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  <c r="AS21" s="18">
        <v>34</v>
      </c>
      <c r="AT21" s="18">
        <v>0</v>
      </c>
      <c r="AU21" s="18">
        <v>0</v>
      </c>
      <c r="AV21" s="18">
        <v>0</v>
      </c>
      <c r="AW21" s="18">
        <v>0</v>
      </c>
      <c r="AX21" s="18">
        <v>0</v>
      </c>
      <c r="AY21" s="18">
        <v>0</v>
      </c>
      <c r="AZ21" s="18">
        <v>0</v>
      </c>
      <c r="BA21" s="18">
        <v>64.5</v>
      </c>
      <c r="BB21" s="18">
        <v>0</v>
      </c>
      <c r="BC21" s="18">
        <v>24</v>
      </c>
      <c r="BD21" s="18">
        <v>0</v>
      </c>
      <c r="BE21" s="18">
        <v>1</v>
      </c>
      <c r="BF21" s="18">
        <v>0</v>
      </c>
      <c r="BG21" s="18">
        <v>0</v>
      </c>
      <c r="BH21" s="18">
        <v>0</v>
      </c>
      <c r="BI21" s="18">
        <v>0</v>
      </c>
      <c r="BJ21" s="18">
        <v>0</v>
      </c>
      <c r="BK21" s="18">
        <v>0</v>
      </c>
      <c r="BL21" s="18">
        <v>0</v>
      </c>
      <c r="BM21" s="18">
        <v>0</v>
      </c>
      <c r="BN21" s="18">
        <v>41</v>
      </c>
      <c r="BO21" s="18">
        <v>0</v>
      </c>
      <c r="BP21" s="18">
        <v>0</v>
      </c>
      <c r="BQ21" s="18">
        <v>0</v>
      </c>
      <c r="BR21" s="18">
        <v>0</v>
      </c>
      <c r="BS21" s="18">
        <v>0</v>
      </c>
      <c r="BT21" s="18">
        <v>0</v>
      </c>
      <c r="BU21" s="18">
        <v>0</v>
      </c>
      <c r="BV21" s="18">
        <v>0</v>
      </c>
      <c r="BW21" s="18">
        <v>0</v>
      </c>
      <c r="BX21" s="18">
        <v>0</v>
      </c>
      <c r="BY21" s="18">
        <v>0</v>
      </c>
      <c r="BZ21" s="18">
        <v>0</v>
      </c>
      <c r="CA21" s="18">
        <v>0</v>
      </c>
      <c r="CB21" s="18">
        <v>0</v>
      </c>
      <c r="CC21" s="18">
        <v>0</v>
      </c>
      <c r="CD21" s="18">
        <v>0</v>
      </c>
      <c r="CE21" s="18">
        <v>0</v>
      </c>
      <c r="CF21" s="18">
        <v>0</v>
      </c>
      <c r="CG21" s="18">
        <v>0</v>
      </c>
      <c r="CH21" s="18">
        <v>0</v>
      </c>
      <c r="CI21" s="18">
        <v>0</v>
      </c>
      <c r="CJ21" s="18">
        <v>0</v>
      </c>
      <c r="CK21" s="18">
        <v>0</v>
      </c>
      <c r="CL21" s="18">
        <v>0</v>
      </c>
      <c r="CM21" s="18">
        <v>0</v>
      </c>
      <c r="CN21" s="18">
        <v>0</v>
      </c>
      <c r="CO21" s="18">
        <v>0</v>
      </c>
      <c r="CP21" s="18">
        <v>0</v>
      </c>
      <c r="CQ21" s="18">
        <v>0</v>
      </c>
      <c r="CR21" s="18">
        <v>0</v>
      </c>
      <c r="CS21" s="18">
        <v>0</v>
      </c>
      <c r="CT21" s="18">
        <v>0</v>
      </c>
      <c r="CU21" s="18">
        <v>0</v>
      </c>
      <c r="CV21" s="18">
        <v>0</v>
      </c>
      <c r="CW21" s="18">
        <v>0</v>
      </c>
      <c r="CX21" s="18">
        <v>0</v>
      </c>
      <c r="CY21" s="18">
        <v>0</v>
      </c>
      <c r="CZ21" s="18">
        <v>0</v>
      </c>
      <c r="DA21" s="18">
        <v>0</v>
      </c>
      <c r="DB21" s="18">
        <v>0</v>
      </c>
      <c r="DC21" s="18">
        <v>0</v>
      </c>
      <c r="DD21" s="18">
        <v>0</v>
      </c>
      <c r="DE21" s="18">
        <v>0</v>
      </c>
      <c r="DF21" s="18">
        <v>233</v>
      </c>
      <c r="DG21" s="18">
        <v>0</v>
      </c>
      <c r="DH21" s="18">
        <v>0</v>
      </c>
      <c r="DI21" s="18">
        <v>0</v>
      </c>
      <c r="DJ21" s="18">
        <v>0</v>
      </c>
      <c r="DK21" s="18">
        <v>0</v>
      </c>
      <c r="DL21" s="18">
        <v>132</v>
      </c>
      <c r="DM21" s="18">
        <v>0</v>
      </c>
      <c r="DN21" s="18">
        <v>0</v>
      </c>
      <c r="DO21" s="18">
        <v>0</v>
      </c>
      <c r="DP21" s="18">
        <v>0</v>
      </c>
      <c r="DQ21" s="18">
        <v>0</v>
      </c>
      <c r="DR21" s="18">
        <v>0</v>
      </c>
      <c r="DS21" s="18">
        <v>0</v>
      </c>
      <c r="DT21" s="18">
        <v>0</v>
      </c>
      <c r="DU21" s="18">
        <v>0</v>
      </c>
      <c r="DV21" s="18">
        <v>0</v>
      </c>
      <c r="DW21" s="18">
        <v>0</v>
      </c>
      <c r="DX21" s="18">
        <v>0</v>
      </c>
      <c r="DY21" s="18">
        <v>0</v>
      </c>
      <c r="DZ21" s="18">
        <v>1.5</v>
      </c>
      <c r="EA21" s="18">
        <v>11</v>
      </c>
      <c r="EB21" s="18">
        <v>16</v>
      </c>
      <c r="EC21" s="18">
        <v>0</v>
      </c>
      <c r="ED21" s="18">
        <v>0</v>
      </c>
      <c r="EE21" s="18">
        <v>0</v>
      </c>
      <c r="EF21" s="18">
        <v>0</v>
      </c>
      <c r="EG21" s="18">
        <v>0</v>
      </c>
      <c r="EH21" s="18">
        <v>0</v>
      </c>
      <c r="EI21" s="18">
        <v>43</v>
      </c>
      <c r="EJ21" s="18">
        <v>163</v>
      </c>
      <c r="EK21" s="18">
        <v>0</v>
      </c>
      <c r="EL21" s="18">
        <v>0</v>
      </c>
      <c r="EM21" s="18">
        <v>20</v>
      </c>
      <c r="EN21" s="18">
        <v>0</v>
      </c>
      <c r="EO21" s="18">
        <v>1</v>
      </c>
      <c r="EP21" s="18">
        <v>0</v>
      </c>
      <c r="EQ21" s="18">
        <v>0</v>
      </c>
      <c r="ER21" s="18">
        <v>0</v>
      </c>
      <c r="ES21" s="18">
        <v>0</v>
      </c>
      <c r="ET21" s="18">
        <v>0</v>
      </c>
      <c r="EU21" s="18">
        <v>12</v>
      </c>
      <c r="EV21" s="18">
        <v>0</v>
      </c>
      <c r="EW21" s="18">
        <v>0</v>
      </c>
      <c r="EX21" s="18">
        <v>0</v>
      </c>
      <c r="EY21" s="18">
        <v>0</v>
      </c>
      <c r="EZ21" s="18">
        <v>0</v>
      </c>
      <c r="FA21" s="18">
        <v>0</v>
      </c>
      <c r="FB21" s="18">
        <v>0</v>
      </c>
      <c r="FC21" s="18">
        <v>62</v>
      </c>
      <c r="FD21" s="18">
        <v>0</v>
      </c>
      <c r="FE21" s="18">
        <v>0</v>
      </c>
      <c r="FF21" s="18">
        <v>0</v>
      </c>
      <c r="FG21" s="18">
        <v>0</v>
      </c>
      <c r="FH21" s="18">
        <v>0</v>
      </c>
      <c r="FI21" s="18">
        <v>0</v>
      </c>
      <c r="FJ21" s="18">
        <v>0</v>
      </c>
      <c r="FK21" s="18">
        <v>22</v>
      </c>
      <c r="FL21" s="18">
        <v>0</v>
      </c>
      <c r="FM21" s="18">
        <v>31.5</v>
      </c>
      <c r="FN21" s="18">
        <v>0</v>
      </c>
      <c r="FO21" s="18">
        <v>0</v>
      </c>
      <c r="FP21" s="18">
        <v>0</v>
      </c>
      <c r="FQ21" s="18">
        <v>0</v>
      </c>
      <c r="FR21" s="18">
        <v>0</v>
      </c>
      <c r="FS21" s="18">
        <v>0</v>
      </c>
      <c r="FT21" s="21">
        <v>0</v>
      </c>
      <c r="FU21" s="18">
        <v>0</v>
      </c>
      <c r="FV21" s="18">
        <v>0</v>
      </c>
      <c r="FW21" s="18">
        <v>0</v>
      </c>
      <c r="FX21" s="18">
        <v>0</v>
      </c>
      <c r="FY21" s="18"/>
      <c r="FZ21" s="18">
        <f t="shared" si="7"/>
        <v>1304.5</v>
      </c>
      <c r="GA21" s="18"/>
      <c r="GB21" s="18"/>
      <c r="GC21" s="18"/>
      <c r="GD21" s="18"/>
      <c r="GE21" s="18"/>
      <c r="GF21" s="18"/>
      <c r="GG21" s="5"/>
      <c r="GH21" s="5"/>
      <c r="GI21" s="5"/>
      <c r="GJ21" s="5"/>
      <c r="GK21" s="5"/>
      <c r="GL21" s="5"/>
      <c r="GM21" s="5"/>
    </row>
    <row r="22" spans="1:195" ht="14.25" customHeight="1" x14ac:dyDescent="0.2">
      <c r="A22" s="4" t="s">
        <v>283</v>
      </c>
      <c r="B22" s="2" t="s">
        <v>284</v>
      </c>
      <c r="C22" s="18">
        <v>167</v>
      </c>
      <c r="D22" s="18">
        <v>331</v>
      </c>
      <c r="E22" s="18">
        <v>472.5</v>
      </c>
      <c r="F22" s="18">
        <v>377.5</v>
      </c>
      <c r="G22" s="18">
        <v>10</v>
      </c>
      <c r="H22" s="18">
        <v>11</v>
      </c>
      <c r="I22" s="18">
        <v>605</v>
      </c>
      <c r="J22" s="18">
        <v>96.5</v>
      </c>
      <c r="K22" s="18">
        <v>7</v>
      </c>
      <c r="L22" s="18">
        <v>124.5</v>
      </c>
      <c r="M22" s="18">
        <v>57</v>
      </c>
      <c r="N22" s="18">
        <v>230.5</v>
      </c>
      <c r="O22" s="18">
        <v>103</v>
      </c>
      <c r="P22" s="18">
        <v>3</v>
      </c>
      <c r="Q22" s="18">
        <v>868.5</v>
      </c>
      <c r="R22" s="18">
        <v>6</v>
      </c>
      <c r="S22" s="18">
        <v>37.5</v>
      </c>
      <c r="T22" s="18">
        <v>4.5</v>
      </c>
      <c r="U22" s="18">
        <v>0.5</v>
      </c>
      <c r="V22" s="18">
        <v>12.5</v>
      </c>
      <c r="W22" s="18">
        <v>1.5</v>
      </c>
      <c r="X22" s="18">
        <v>1</v>
      </c>
      <c r="Y22" s="18">
        <v>18.5</v>
      </c>
      <c r="Z22" s="18">
        <v>9.5</v>
      </c>
      <c r="AA22" s="18">
        <v>216.5</v>
      </c>
      <c r="AB22" s="18">
        <v>252</v>
      </c>
      <c r="AC22" s="18">
        <v>8</v>
      </c>
      <c r="AD22" s="18">
        <v>26.5</v>
      </c>
      <c r="AE22" s="18">
        <v>0</v>
      </c>
      <c r="AF22" s="18">
        <v>4</v>
      </c>
      <c r="AG22" s="18">
        <v>20.5</v>
      </c>
      <c r="AH22" s="18">
        <v>35.5</v>
      </c>
      <c r="AI22" s="18">
        <v>18.5</v>
      </c>
      <c r="AJ22" s="18">
        <v>4</v>
      </c>
      <c r="AK22" s="18">
        <v>23</v>
      </c>
      <c r="AL22" s="18">
        <v>11</v>
      </c>
      <c r="AM22" s="18">
        <v>22.5</v>
      </c>
      <c r="AN22" s="18">
        <v>12</v>
      </c>
      <c r="AO22" s="18">
        <v>123.5</v>
      </c>
      <c r="AP22" s="18">
        <v>3166</v>
      </c>
      <c r="AQ22" s="18">
        <v>6</v>
      </c>
      <c r="AR22" s="18">
        <v>109.5</v>
      </c>
      <c r="AS22" s="18">
        <v>119</v>
      </c>
      <c r="AT22" s="18">
        <v>15.5</v>
      </c>
      <c r="AU22" s="18">
        <v>4.5</v>
      </c>
      <c r="AV22" s="18">
        <v>9</v>
      </c>
      <c r="AW22" s="18">
        <v>3.5</v>
      </c>
      <c r="AX22" s="18">
        <v>0</v>
      </c>
      <c r="AY22" s="18">
        <v>11</v>
      </c>
      <c r="AZ22" s="18">
        <v>244</v>
      </c>
      <c r="BA22" s="18">
        <v>87.5</v>
      </c>
      <c r="BB22" s="18">
        <v>133.5</v>
      </c>
      <c r="BC22" s="18">
        <v>428.5</v>
      </c>
      <c r="BD22" s="18">
        <v>6</v>
      </c>
      <c r="BE22" s="18">
        <v>16.5</v>
      </c>
      <c r="BF22" s="18">
        <v>40.5</v>
      </c>
      <c r="BG22" s="18">
        <v>41.5</v>
      </c>
      <c r="BH22" s="18">
        <v>9</v>
      </c>
      <c r="BI22" s="18">
        <v>7.5</v>
      </c>
      <c r="BJ22" s="18">
        <v>23</v>
      </c>
      <c r="BK22" s="18">
        <v>64.5</v>
      </c>
      <c r="BL22" s="18">
        <v>2.5</v>
      </c>
      <c r="BM22" s="18">
        <v>7</v>
      </c>
      <c r="BN22" s="18">
        <v>138</v>
      </c>
      <c r="BO22" s="18">
        <v>35</v>
      </c>
      <c r="BP22" s="18">
        <v>7</v>
      </c>
      <c r="BQ22" s="18">
        <v>148.5</v>
      </c>
      <c r="BR22" s="18">
        <v>67</v>
      </c>
      <c r="BS22" s="18">
        <v>49.5</v>
      </c>
      <c r="BT22" s="18">
        <v>3.5</v>
      </c>
      <c r="BU22" s="18">
        <v>10</v>
      </c>
      <c r="BV22" s="18">
        <v>19.5</v>
      </c>
      <c r="BW22" s="18">
        <v>30.5</v>
      </c>
      <c r="BX22" s="18">
        <v>4</v>
      </c>
      <c r="BY22" s="18">
        <v>20.5</v>
      </c>
      <c r="BZ22" s="18">
        <v>4.5</v>
      </c>
      <c r="CA22" s="18">
        <v>5</v>
      </c>
      <c r="CB22" s="18">
        <v>807</v>
      </c>
      <c r="CC22" s="18">
        <v>4.5</v>
      </c>
      <c r="CD22" s="18">
        <v>1.5</v>
      </c>
      <c r="CE22" s="18">
        <v>3.5</v>
      </c>
      <c r="CF22" s="18">
        <v>3</v>
      </c>
      <c r="CG22" s="18">
        <v>7</v>
      </c>
      <c r="CH22" s="18">
        <v>5</v>
      </c>
      <c r="CI22" s="18">
        <v>16.5</v>
      </c>
      <c r="CJ22" s="18">
        <v>37.5</v>
      </c>
      <c r="CK22" s="18">
        <v>119</v>
      </c>
      <c r="CL22" s="18">
        <v>10</v>
      </c>
      <c r="CM22" s="18">
        <v>21</v>
      </c>
      <c r="CN22" s="18">
        <v>184.5</v>
      </c>
      <c r="CO22" s="18">
        <v>151.5</v>
      </c>
      <c r="CP22" s="18">
        <v>11.5</v>
      </c>
      <c r="CQ22" s="18">
        <v>56</v>
      </c>
      <c r="CR22" s="18">
        <v>3.5</v>
      </c>
      <c r="CS22" s="18">
        <v>4.5</v>
      </c>
      <c r="CT22" s="18">
        <v>5</v>
      </c>
      <c r="CU22" s="18">
        <v>0</v>
      </c>
      <c r="CV22" s="18">
        <v>1.5</v>
      </c>
      <c r="CW22" s="18">
        <v>2.5</v>
      </c>
      <c r="CX22" s="18">
        <v>10</v>
      </c>
      <c r="CY22" s="18">
        <v>1</v>
      </c>
      <c r="CZ22" s="18">
        <v>60</v>
      </c>
      <c r="DA22" s="18">
        <v>4.5</v>
      </c>
      <c r="DB22" s="18">
        <v>5</v>
      </c>
      <c r="DC22" s="18">
        <v>3</v>
      </c>
      <c r="DD22" s="18">
        <v>6</v>
      </c>
      <c r="DE22" s="18">
        <v>11.5</v>
      </c>
      <c r="DF22" s="18">
        <v>422.5</v>
      </c>
      <c r="DG22" s="18">
        <v>3</v>
      </c>
      <c r="DH22" s="18">
        <v>99</v>
      </c>
      <c r="DI22" s="18">
        <v>90</v>
      </c>
      <c r="DJ22" s="18">
        <v>10</v>
      </c>
      <c r="DK22" s="18">
        <v>13</v>
      </c>
      <c r="DL22" s="18">
        <v>113.5</v>
      </c>
      <c r="DM22" s="18">
        <v>11</v>
      </c>
      <c r="DN22" s="18">
        <v>28</v>
      </c>
      <c r="DO22" s="18">
        <v>103.5</v>
      </c>
      <c r="DP22" s="18">
        <v>7</v>
      </c>
      <c r="DQ22" s="18">
        <v>24</v>
      </c>
      <c r="DR22" s="18">
        <v>45.5</v>
      </c>
      <c r="DS22" s="18">
        <v>26</v>
      </c>
      <c r="DT22" s="18">
        <v>0</v>
      </c>
      <c r="DU22" s="18">
        <v>9.5</v>
      </c>
      <c r="DV22" s="18">
        <v>5.5</v>
      </c>
      <c r="DW22" s="18">
        <v>0</v>
      </c>
      <c r="DX22" s="18">
        <v>4</v>
      </c>
      <c r="DY22" s="18">
        <v>6</v>
      </c>
      <c r="DZ22" s="18">
        <v>20.5</v>
      </c>
      <c r="EA22" s="18">
        <v>29.5</v>
      </c>
      <c r="EB22" s="18">
        <v>12.5</v>
      </c>
      <c r="EC22" s="18">
        <v>7.5</v>
      </c>
      <c r="ED22" s="18">
        <v>22.5</v>
      </c>
      <c r="EE22" s="18">
        <v>2.5</v>
      </c>
      <c r="EF22" s="18">
        <v>51</v>
      </c>
      <c r="EG22" s="18">
        <v>9.5</v>
      </c>
      <c r="EH22" s="18">
        <v>6</v>
      </c>
      <c r="EI22" s="18">
        <v>727.5</v>
      </c>
      <c r="EJ22" s="18">
        <v>94.5</v>
      </c>
      <c r="EK22" s="18">
        <v>14.5</v>
      </c>
      <c r="EL22" s="18">
        <v>13</v>
      </c>
      <c r="EM22" s="18">
        <v>20.5</v>
      </c>
      <c r="EN22" s="18">
        <v>17.5</v>
      </c>
      <c r="EO22" s="18">
        <v>12.5</v>
      </c>
      <c r="EP22" s="18">
        <v>7.5</v>
      </c>
      <c r="EQ22" s="18">
        <v>24.5</v>
      </c>
      <c r="ER22" s="18">
        <v>9</v>
      </c>
      <c r="ES22" s="18">
        <v>5.5</v>
      </c>
      <c r="ET22" s="18">
        <v>8.5</v>
      </c>
      <c r="EU22" s="18">
        <v>43</v>
      </c>
      <c r="EV22" s="18">
        <v>4</v>
      </c>
      <c r="EW22" s="18">
        <v>18.5</v>
      </c>
      <c r="EX22" s="18">
        <v>9.5</v>
      </c>
      <c r="EY22" s="18">
        <v>7</v>
      </c>
      <c r="EZ22" s="18">
        <v>6</v>
      </c>
      <c r="FA22" s="18">
        <v>57.5</v>
      </c>
      <c r="FB22" s="18">
        <v>18.5</v>
      </c>
      <c r="FC22" s="18">
        <v>32</v>
      </c>
      <c r="FD22" s="18">
        <v>4.5</v>
      </c>
      <c r="FE22" s="18">
        <v>4</v>
      </c>
      <c r="FF22" s="18">
        <v>9</v>
      </c>
      <c r="FG22" s="18">
        <v>0</v>
      </c>
      <c r="FH22" s="18">
        <v>2</v>
      </c>
      <c r="FI22" s="18">
        <v>41</v>
      </c>
      <c r="FJ22" s="18">
        <v>32.5</v>
      </c>
      <c r="FK22" s="18">
        <v>41.5</v>
      </c>
      <c r="FL22" s="18">
        <v>23</v>
      </c>
      <c r="FM22" s="18">
        <v>44</v>
      </c>
      <c r="FN22" s="18">
        <v>306.5</v>
      </c>
      <c r="FO22" s="18">
        <v>25</v>
      </c>
      <c r="FP22" s="18">
        <v>90</v>
      </c>
      <c r="FQ22" s="18">
        <v>15</v>
      </c>
      <c r="FR22" s="18">
        <v>3.5</v>
      </c>
      <c r="FS22" s="18">
        <v>3</v>
      </c>
      <c r="FT22" s="18">
        <v>1.5</v>
      </c>
      <c r="FU22" s="18">
        <v>15</v>
      </c>
      <c r="FV22" s="18">
        <v>11</v>
      </c>
      <c r="FW22" s="18">
        <v>5.5</v>
      </c>
      <c r="FX22" s="18">
        <v>4</v>
      </c>
      <c r="FY22" s="18">
        <v>0</v>
      </c>
      <c r="FZ22" s="18">
        <f>SUM(C22:FX22)+FY27</f>
        <v>14180</v>
      </c>
      <c r="GA22" s="18"/>
      <c r="GB22" s="18"/>
      <c r="GC22" s="18"/>
      <c r="GD22" s="18"/>
      <c r="GE22" s="46"/>
      <c r="GF22" s="46"/>
      <c r="GG22" s="5"/>
      <c r="GH22" s="5"/>
      <c r="GI22" s="5"/>
      <c r="GJ22" s="5"/>
      <c r="GK22" s="5"/>
      <c r="GL22" s="5"/>
      <c r="GM22" s="5"/>
    </row>
    <row r="23" spans="1:195" ht="14.25" customHeight="1" x14ac:dyDescent="0.2">
      <c r="A23" s="4" t="s">
        <v>285</v>
      </c>
      <c r="B23" s="2" t="s">
        <v>286</v>
      </c>
      <c r="C23" s="48">
        <v>181</v>
      </c>
      <c r="D23" s="48">
        <f>707+63</f>
        <v>770</v>
      </c>
      <c r="E23" s="48">
        <f>81+14</f>
        <v>95</v>
      </c>
      <c r="F23" s="48">
        <f>129+14</f>
        <v>143</v>
      </c>
      <c r="G23" s="48">
        <v>8</v>
      </c>
      <c r="H23" s="48">
        <v>2</v>
      </c>
      <c r="I23" s="48">
        <f>188+15</f>
        <v>203</v>
      </c>
      <c r="J23" s="48">
        <v>5</v>
      </c>
      <c r="K23" s="18">
        <v>1</v>
      </c>
      <c r="L23" s="48">
        <v>4</v>
      </c>
      <c r="M23" s="48">
        <v>3</v>
      </c>
      <c r="N23" s="48">
        <v>254</v>
      </c>
      <c r="O23" s="48">
        <v>38</v>
      </c>
      <c r="P23" s="18">
        <v>0</v>
      </c>
      <c r="Q23" s="48">
        <f>501+1</f>
        <v>502</v>
      </c>
      <c r="R23" s="18">
        <v>6</v>
      </c>
      <c r="S23" s="48">
        <v>7</v>
      </c>
      <c r="T23" s="18">
        <v>0</v>
      </c>
      <c r="U23" s="18">
        <v>0</v>
      </c>
      <c r="V23" s="18">
        <v>0</v>
      </c>
      <c r="W23" s="21">
        <v>0</v>
      </c>
      <c r="X23" s="18">
        <v>0</v>
      </c>
      <c r="Y23" s="18">
        <v>0</v>
      </c>
      <c r="Z23" s="18">
        <v>0</v>
      </c>
      <c r="AA23" s="48">
        <v>260</v>
      </c>
      <c r="AB23" s="48">
        <v>103</v>
      </c>
      <c r="AC23" s="48">
        <v>0</v>
      </c>
      <c r="AD23" s="48">
        <v>0</v>
      </c>
      <c r="AE23" s="18">
        <v>0</v>
      </c>
      <c r="AF23" s="48">
        <v>0</v>
      </c>
      <c r="AG23" s="48">
        <v>1</v>
      </c>
      <c r="AH23" s="18">
        <v>1</v>
      </c>
      <c r="AI23" s="18">
        <v>0</v>
      </c>
      <c r="AJ23" s="48">
        <v>1</v>
      </c>
      <c r="AK23" s="48">
        <v>0</v>
      </c>
      <c r="AL23" s="18">
        <v>0</v>
      </c>
      <c r="AM23" s="18">
        <v>0</v>
      </c>
      <c r="AN23" s="18">
        <v>0</v>
      </c>
      <c r="AO23" s="48">
        <v>7</v>
      </c>
      <c r="AP23" s="48">
        <v>895</v>
      </c>
      <c r="AQ23" s="18">
        <v>0</v>
      </c>
      <c r="AR23" s="48">
        <v>118</v>
      </c>
      <c r="AS23" s="48">
        <f>218+7</f>
        <v>225</v>
      </c>
      <c r="AT23" s="48">
        <v>8</v>
      </c>
      <c r="AU23" s="18">
        <v>1</v>
      </c>
      <c r="AV23" s="18">
        <v>0</v>
      </c>
      <c r="AW23" s="18">
        <v>0</v>
      </c>
      <c r="AX23" s="18">
        <v>0</v>
      </c>
      <c r="AY23" s="18">
        <v>0</v>
      </c>
      <c r="AZ23" s="48">
        <v>42</v>
      </c>
      <c r="BA23" s="48">
        <v>9</v>
      </c>
      <c r="BB23" s="48">
        <v>11</v>
      </c>
      <c r="BC23" s="48">
        <f>57+5</f>
        <v>62</v>
      </c>
      <c r="BD23" s="48">
        <v>10</v>
      </c>
      <c r="BE23" s="48">
        <v>1</v>
      </c>
      <c r="BF23" s="48">
        <v>45</v>
      </c>
      <c r="BG23" s="48">
        <v>3</v>
      </c>
      <c r="BH23" s="18">
        <v>0</v>
      </c>
      <c r="BI23" s="48">
        <v>0</v>
      </c>
      <c r="BJ23" s="48">
        <v>41</v>
      </c>
      <c r="BK23" s="48">
        <v>76</v>
      </c>
      <c r="BL23" s="18">
        <v>0</v>
      </c>
      <c r="BM23" s="18">
        <v>0</v>
      </c>
      <c r="BN23" s="48">
        <v>0</v>
      </c>
      <c r="BO23" s="48">
        <v>1</v>
      </c>
      <c r="BP23" s="18">
        <v>0</v>
      </c>
      <c r="BQ23" s="48">
        <f>89+4</f>
        <v>93</v>
      </c>
      <c r="BR23" s="48">
        <v>49</v>
      </c>
      <c r="BS23" s="48">
        <v>21</v>
      </c>
      <c r="BT23" s="18">
        <v>0</v>
      </c>
      <c r="BU23" s="18">
        <v>3</v>
      </c>
      <c r="BV23" s="48">
        <v>4</v>
      </c>
      <c r="BW23" s="48">
        <v>5</v>
      </c>
      <c r="BX23" s="18">
        <v>0</v>
      </c>
      <c r="BY23" s="18">
        <v>0</v>
      </c>
      <c r="BZ23" s="18">
        <v>0</v>
      </c>
      <c r="CA23" s="48">
        <v>4</v>
      </c>
      <c r="CB23" s="48">
        <v>416</v>
      </c>
      <c r="CC23" s="18">
        <v>0</v>
      </c>
      <c r="CD23" s="18">
        <v>0</v>
      </c>
      <c r="CE23" s="18">
        <v>0</v>
      </c>
      <c r="CF23" s="18">
        <v>0</v>
      </c>
      <c r="CG23" s="18">
        <v>1</v>
      </c>
      <c r="CH23" s="48">
        <v>2</v>
      </c>
      <c r="CI23" s="48">
        <v>12</v>
      </c>
      <c r="CJ23" s="48">
        <v>7</v>
      </c>
      <c r="CK23" s="48">
        <f>1+1</f>
        <v>2</v>
      </c>
      <c r="CL23" s="18">
        <v>2</v>
      </c>
      <c r="CM23" s="48">
        <v>4</v>
      </c>
      <c r="CN23" s="48">
        <f>77+2</f>
        <v>79</v>
      </c>
      <c r="CO23" s="48">
        <v>20</v>
      </c>
      <c r="CP23" s="48">
        <v>2</v>
      </c>
      <c r="CQ23" s="48">
        <v>2</v>
      </c>
      <c r="CR23" s="48">
        <v>0</v>
      </c>
      <c r="CS23" s="18">
        <v>0</v>
      </c>
      <c r="CT23" s="48">
        <v>0</v>
      </c>
      <c r="CU23" s="18">
        <v>2</v>
      </c>
      <c r="CV23" s="18">
        <v>0</v>
      </c>
      <c r="CW23" s="18">
        <v>0</v>
      </c>
      <c r="CX23" s="48">
        <v>1</v>
      </c>
      <c r="CY23" s="18">
        <v>0</v>
      </c>
      <c r="CZ23" s="48">
        <v>2</v>
      </c>
      <c r="DA23" s="18">
        <v>0</v>
      </c>
      <c r="DB23" s="18">
        <v>0</v>
      </c>
      <c r="DC23" s="18">
        <v>0</v>
      </c>
      <c r="DD23" s="18">
        <v>0</v>
      </c>
      <c r="DE23" s="18">
        <v>0</v>
      </c>
      <c r="DF23" s="48">
        <f>36+2</f>
        <v>38</v>
      </c>
      <c r="DG23" s="18">
        <v>0</v>
      </c>
      <c r="DH23" s="48">
        <v>11</v>
      </c>
      <c r="DI23" s="48">
        <v>3</v>
      </c>
      <c r="DJ23" s="48">
        <v>5</v>
      </c>
      <c r="DK23" s="18">
        <v>0</v>
      </c>
      <c r="DL23" s="48">
        <v>59</v>
      </c>
      <c r="DM23" s="18">
        <v>0</v>
      </c>
      <c r="DN23" s="48">
        <v>16</v>
      </c>
      <c r="DO23" s="48">
        <v>38</v>
      </c>
      <c r="DP23" s="18">
        <v>0</v>
      </c>
      <c r="DQ23" s="48">
        <v>4</v>
      </c>
      <c r="DR23" s="48">
        <v>1</v>
      </c>
      <c r="DS23" s="48">
        <v>0</v>
      </c>
      <c r="DT23" s="18">
        <v>1</v>
      </c>
      <c r="DU23" s="18">
        <v>0</v>
      </c>
      <c r="DV23" s="18">
        <v>0</v>
      </c>
      <c r="DW23" s="48">
        <v>1</v>
      </c>
      <c r="DX23" s="18">
        <v>0</v>
      </c>
      <c r="DY23" s="48">
        <v>0</v>
      </c>
      <c r="DZ23" s="18">
        <v>1</v>
      </c>
      <c r="EA23" s="18">
        <v>1</v>
      </c>
      <c r="EB23" s="48">
        <v>8</v>
      </c>
      <c r="EC23" s="18">
        <v>0</v>
      </c>
      <c r="ED23" s="48">
        <v>13</v>
      </c>
      <c r="EE23" s="18">
        <v>0</v>
      </c>
      <c r="EF23" s="48">
        <v>3</v>
      </c>
      <c r="EG23" s="48">
        <v>5</v>
      </c>
      <c r="EH23" s="18">
        <v>0</v>
      </c>
      <c r="EI23" s="48">
        <f>32+1</f>
        <v>33</v>
      </c>
      <c r="EJ23" s="48">
        <v>23</v>
      </c>
      <c r="EK23" s="48">
        <v>2</v>
      </c>
      <c r="EL23" s="48">
        <v>1</v>
      </c>
      <c r="EM23" s="18">
        <v>1</v>
      </c>
      <c r="EN23" s="48">
        <v>1</v>
      </c>
      <c r="EO23" s="48">
        <v>1</v>
      </c>
      <c r="EP23" s="48">
        <v>1</v>
      </c>
      <c r="EQ23" s="48">
        <v>4</v>
      </c>
      <c r="ER23" s="48">
        <v>0</v>
      </c>
      <c r="ES23" s="18">
        <v>0</v>
      </c>
      <c r="ET23" s="18">
        <v>0</v>
      </c>
      <c r="EU23" s="18">
        <v>0</v>
      </c>
      <c r="EV23" s="18">
        <v>0</v>
      </c>
      <c r="EW23" s="48">
        <v>2</v>
      </c>
      <c r="EX23" s="18">
        <v>0</v>
      </c>
      <c r="EY23" s="18">
        <v>1</v>
      </c>
      <c r="EZ23" s="18">
        <v>0</v>
      </c>
      <c r="FA23" s="48">
        <v>59</v>
      </c>
      <c r="FB23" s="18">
        <v>0</v>
      </c>
      <c r="FC23" s="48">
        <v>2</v>
      </c>
      <c r="FD23" s="18">
        <v>0</v>
      </c>
      <c r="FE23" s="18">
        <v>0</v>
      </c>
      <c r="FF23" s="18">
        <v>0</v>
      </c>
      <c r="FG23" s="48">
        <v>1</v>
      </c>
      <c r="FH23" s="18">
        <v>1</v>
      </c>
      <c r="FI23" s="48">
        <v>23</v>
      </c>
      <c r="FJ23" s="48">
        <v>0</v>
      </c>
      <c r="FK23" s="48">
        <v>13</v>
      </c>
      <c r="FL23" s="48">
        <v>1</v>
      </c>
      <c r="FM23" s="48">
        <v>15</v>
      </c>
      <c r="FN23" s="48">
        <v>123</v>
      </c>
      <c r="FO23" s="48">
        <v>2</v>
      </c>
      <c r="FP23" s="48">
        <v>27</v>
      </c>
      <c r="FQ23" s="48">
        <v>6</v>
      </c>
      <c r="FR23" s="18">
        <v>0</v>
      </c>
      <c r="FS23" s="18">
        <v>0</v>
      </c>
      <c r="FT23" s="21">
        <v>0</v>
      </c>
      <c r="FU23" s="48">
        <v>9</v>
      </c>
      <c r="FV23" s="48">
        <v>3</v>
      </c>
      <c r="FW23" s="48">
        <v>0</v>
      </c>
      <c r="FX23" s="18">
        <v>0</v>
      </c>
      <c r="FY23" s="18">
        <v>0</v>
      </c>
      <c r="FZ23" s="18">
        <f t="shared" ref="FZ23:FZ28" si="8">SUM(C23:FX23)</f>
        <v>5439</v>
      </c>
      <c r="GA23" s="18"/>
      <c r="GB23" s="18"/>
      <c r="GC23" s="18"/>
      <c r="GD23" s="18"/>
      <c r="GE23" s="46"/>
      <c r="GF23" s="46"/>
      <c r="GG23" s="5"/>
      <c r="GH23" s="5"/>
      <c r="GI23" s="5"/>
      <c r="GJ23" s="5"/>
      <c r="GK23" s="5"/>
      <c r="GL23" s="5"/>
      <c r="GM23" s="5"/>
    </row>
    <row r="24" spans="1:195" ht="14.25" customHeight="1" x14ac:dyDescent="0.2">
      <c r="A24" s="4" t="s">
        <v>287</v>
      </c>
      <c r="B24" s="2" t="s">
        <v>288</v>
      </c>
      <c r="C24" s="22">
        <v>0</v>
      </c>
      <c r="D24" s="22">
        <v>4233.5</v>
      </c>
      <c r="E24" s="22">
        <v>796</v>
      </c>
      <c r="F24" s="22">
        <v>655.5</v>
      </c>
      <c r="G24" s="22">
        <v>0</v>
      </c>
      <c r="H24" s="22">
        <v>0</v>
      </c>
      <c r="I24" s="22">
        <v>594.5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571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3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317</v>
      </c>
      <c r="AS24" s="49">
        <f>310.5</f>
        <v>310.5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52.5</v>
      </c>
      <c r="AZ24" s="22">
        <v>0</v>
      </c>
      <c r="BA24" s="22">
        <v>0</v>
      </c>
      <c r="BB24" s="22">
        <v>0</v>
      </c>
      <c r="BC24" s="22">
        <v>2529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376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2">
        <v>0</v>
      </c>
      <c r="CH24" s="22">
        <v>0</v>
      </c>
      <c r="CI24" s="22">
        <v>0</v>
      </c>
      <c r="CJ24" s="22">
        <v>0</v>
      </c>
      <c r="CK24" s="22">
        <v>487</v>
      </c>
      <c r="CL24" s="22">
        <v>0</v>
      </c>
      <c r="CM24" s="22">
        <v>0</v>
      </c>
      <c r="CN24" s="22">
        <v>974</v>
      </c>
      <c r="CO24" s="22">
        <v>0</v>
      </c>
      <c r="CP24" s="22">
        <v>0</v>
      </c>
      <c r="CQ24" s="22">
        <v>0</v>
      </c>
      <c r="CR24" s="22">
        <v>0</v>
      </c>
      <c r="CS24" s="22">
        <v>0</v>
      </c>
      <c r="CT24" s="22">
        <v>0</v>
      </c>
      <c r="CU24" s="22">
        <v>0</v>
      </c>
      <c r="CV24" s="22">
        <v>0</v>
      </c>
      <c r="CW24" s="22">
        <v>0</v>
      </c>
      <c r="CX24" s="22">
        <v>0</v>
      </c>
      <c r="CY24" s="22">
        <v>0</v>
      </c>
      <c r="CZ24" s="22">
        <v>0</v>
      </c>
      <c r="DA24" s="22">
        <v>0</v>
      </c>
      <c r="DB24" s="22">
        <v>0</v>
      </c>
      <c r="DC24" s="22">
        <v>0</v>
      </c>
      <c r="DD24" s="22">
        <v>0</v>
      </c>
      <c r="DE24" s="22">
        <v>0</v>
      </c>
      <c r="DF24" s="22">
        <v>649.5</v>
      </c>
      <c r="DG24" s="22">
        <v>0</v>
      </c>
      <c r="DH24" s="22">
        <v>0</v>
      </c>
      <c r="DI24" s="22">
        <v>0</v>
      </c>
      <c r="DJ24" s="22">
        <v>0</v>
      </c>
      <c r="DK24" s="22">
        <v>0</v>
      </c>
      <c r="DL24" s="22">
        <v>0</v>
      </c>
      <c r="DM24" s="22">
        <v>0</v>
      </c>
      <c r="DN24" s="22">
        <v>0</v>
      </c>
      <c r="DO24" s="22">
        <v>0</v>
      </c>
      <c r="DP24" s="22">
        <v>0</v>
      </c>
      <c r="DQ24" s="22">
        <v>0</v>
      </c>
      <c r="DR24" s="22">
        <v>0</v>
      </c>
      <c r="DS24" s="22">
        <v>0</v>
      </c>
      <c r="DT24" s="22">
        <v>0</v>
      </c>
      <c r="DU24" s="22">
        <v>0</v>
      </c>
      <c r="DV24" s="22">
        <v>0</v>
      </c>
      <c r="DW24" s="22">
        <v>0</v>
      </c>
      <c r="DX24" s="22">
        <v>0</v>
      </c>
      <c r="DY24" s="22">
        <v>0</v>
      </c>
      <c r="DZ24" s="22">
        <v>0</v>
      </c>
      <c r="EA24" s="22">
        <v>0</v>
      </c>
      <c r="EB24" s="22">
        <v>0</v>
      </c>
      <c r="EC24" s="22">
        <v>0</v>
      </c>
      <c r="ED24" s="22">
        <v>0</v>
      </c>
      <c r="EE24" s="22">
        <v>0</v>
      </c>
      <c r="EF24" s="22">
        <v>0</v>
      </c>
      <c r="EG24" s="22">
        <v>0</v>
      </c>
      <c r="EH24" s="22">
        <v>0</v>
      </c>
      <c r="EI24" s="22">
        <v>143</v>
      </c>
      <c r="EJ24" s="22">
        <v>0</v>
      </c>
      <c r="EK24" s="22">
        <v>0</v>
      </c>
      <c r="EL24" s="22">
        <v>0</v>
      </c>
      <c r="EM24" s="22">
        <v>0</v>
      </c>
      <c r="EN24" s="22">
        <v>0</v>
      </c>
      <c r="EO24" s="22">
        <v>0</v>
      </c>
      <c r="EP24" s="22">
        <v>0</v>
      </c>
      <c r="EQ24" s="22">
        <v>0</v>
      </c>
      <c r="ER24" s="22">
        <v>0</v>
      </c>
      <c r="ES24" s="22">
        <v>0</v>
      </c>
      <c r="ET24" s="22">
        <v>0</v>
      </c>
      <c r="EU24" s="22">
        <v>0</v>
      </c>
      <c r="EV24" s="22">
        <v>0</v>
      </c>
      <c r="EW24" s="22">
        <v>0</v>
      </c>
      <c r="EX24" s="22">
        <v>0</v>
      </c>
      <c r="EY24" s="22">
        <v>0</v>
      </c>
      <c r="EZ24" s="22">
        <v>0</v>
      </c>
      <c r="FA24" s="22">
        <v>0</v>
      </c>
      <c r="FB24" s="22">
        <v>0</v>
      </c>
      <c r="FC24" s="22">
        <v>0</v>
      </c>
      <c r="FD24" s="22">
        <v>0</v>
      </c>
      <c r="FE24" s="22">
        <v>0</v>
      </c>
      <c r="FF24" s="22">
        <v>0</v>
      </c>
      <c r="FG24" s="22">
        <v>0</v>
      </c>
      <c r="FH24" s="22">
        <v>0</v>
      </c>
      <c r="FI24" s="22">
        <v>0</v>
      </c>
      <c r="FJ24" s="22">
        <v>0</v>
      </c>
      <c r="FK24" s="22">
        <v>0</v>
      </c>
      <c r="FL24" s="22">
        <v>0</v>
      </c>
      <c r="FM24" s="22">
        <v>0</v>
      </c>
      <c r="FN24" s="22">
        <v>0</v>
      </c>
      <c r="FO24" s="22">
        <v>0</v>
      </c>
      <c r="FP24" s="22">
        <v>0</v>
      </c>
      <c r="FQ24" s="22">
        <v>0</v>
      </c>
      <c r="FR24" s="22">
        <v>0</v>
      </c>
      <c r="FS24" s="22">
        <v>0</v>
      </c>
      <c r="FT24" s="23">
        <v>0</v>
      </c>
      <c r="FU24" s="22">
        <v>0</v>
      </c>
      <c r="FV24" s="22">
        <v>0</v>
      </c>
      <c r="FW24" s="22">
        <v>0</v>
      </c>
      <c r="FX24" s="22">
        <v>0</v>
      </c>
      <c r="FY24" s="18">
        <f>SUM(C24:FX24)</f>
        <v>12689</v>
      </c>
      <c r="FZ24" s="18">
        <f t="shared" si="8"/>
        <v>12689</v>
      </c>
      <c r="GA24" s="18"/>
      <c r="GB24" s="18"/>
      <c r="GC24" s="18"/>
      <c r="GD24" s="18"/>
      <c r="GE24" s="46"/>
      <c r="GF24" s="46"/>
      <c r="GG24" s="5"/>
      <c r="GH24" s="5"/>
      <c r="GI24" s="5"/>
      <c r="GJ24" s="5"/>
      <c r="GK24" s="5"/>
      <c r="GL24" s="5"/>
      <c r="GM24" s="5"/>
    </row>
    <row r="25" spans="1:195" ht="14.25" customHeight="1" x14ac:dyDescent="0.2">
      <c r="A25" s="4" t="s">
        <v>289</v>
      </c>
      <c r="B25" s="2" t="s">
        <v>290</v>
      </c>
      <c r="C25" s="18">
        <v>0</v>
      </c>
      <c r="D25" s="18">
        <v>138</v>
      </c>
      <c r="E25" s="18">
        <v>44.5</v>
      </c>
      <c r="F25" s="18">
        <v>32</v>
      </c>
      <c r="G25" s="18">
        <v>0</v>
      </c>
      <c r="H25" s="18">
        <v>0</v>
      </c>
      <c r="I25" s="18">
        <v>23.5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25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  <c r="AS25" s="18">
        <v>18.5</v>
      </c>
      <c r="AT25" s="18">
        <v>0</v>
      </c>
      <c r="AU25" s="18">
        <v>0</v>
      </c>
      <c r="AV25" s="18">
        <v>0</v>
      </c>
      <c r="AW25" s="18">
        <v>0</v>
      </c>
      <c r="AX25" s="18">
        <v>0</v>
      </c>
      <c r="AY25" s="18">
        <v>6.5</v>
      </c>
      <c r="AZ25" s="18">
        <v>0</v>
      </c>
      <c r="BA25" s="18">
        <v>0</v>
      </c>
      <c r="BB25" s="18">
        <v>0</v>
      </c>
      <c r="BC25" s="18">
        <v>127.5</v>
      </c>
      <c r="BD25" s="18">
        <v>0</v>
      </c>
      <c r="BE25" s="18">
        <v>0</v>
      </c>
      <c r="BF25" s="18">
        <v>0</v>
      </c>
      <c r="BG25" s="18">
        <v>0</v>
      </c>
      <c r="BH25" s="18">
        <v>0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v>0</v>
      </c>
      <c r="BP25" s="18">
        <v>0</v>
      </c>
      <c r="BQ25" s="18">
        <v>31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0</v>
      </c>
      <c r="CA25" s="18">
        <v>0</v>
      </c>
      <c r="CB25" s="18">
        <v>0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92</v>
      </c>
      <c r="CO25" s="18">
        <v>0</v>
      </c>
      <c r="CP25" s="18">
        <v>0</v>
      </c>
      <c r="CQ25" s="18">
        <v>0</v>
      </c>
      <c r="CR25" s="18">
        <v>0</v>
      </c>
      <c r="CS25" s="18">
        <v>0</v>
      </c>
      <c r="CT25" s="18">
        <v>0</v>
      </c>
      <c r="CU25" s="18">
        <v>0</v>
      </c>
      <c r="CV25" s="18">
        <v>0</v>
      </c>
      <c r="CW25" s="18">
        <v>0</v>
      </c>
      <c r="CX25" s="18">
        <v>0</v>
      </c>
      <c r="CY25" s="18">
        <v>0</v>
      </c>
      <c r="CZ25" s="18">
        <v>0</v>
      </c>
      <c r="DA25" s="18">
        <v>0</v>
      </c>
      <c r="DB25" s="18">
        <v>0</v>
      </c>
      <c r="DC25" s="18">
        <v>0</v>
      </c>
      <c r="DD25" s="18">
        <v>0</v>
      </c>
      <c r="DE25" s="18">
        <v>0</v>
      </c>
      <c r="DF25" s="18">
        <v>41</v>
      </c>
      <c r="DG25" s="18">
        <v>0</v>
      </c>
      <c r="DH25" s="18">
        <v>0</v>
      </c>
      <c r="DI25" s="18">
        <v>0</v>
      </c>
      <c r="DJ25" s="18">
        <v>0</v>
      </c>
      <c r="DK25" s="18">
        <v>0</v>
      </c>
      <c r="DL25" s="18">
        <v>0</v>
      </c>
      <c r="DM25" s="18">
        <v>0</v>
      </c>
      <c r="DN25" s="18">
        <v>0</v>
      </c>
      <c r="DO25" s="18">
        <v>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0</v>
      </c>
      <c r="EA25" s="18">
        <v>0</v>
      </c>
      <c r="EB25" s="18">
        <v>0</v>
      </c>
      <c r="EC25" s="18">
        <v>0</v>
      </c>
      <c r="ED25" s="18">
        <v>0</v>
      </c>
      <c r="EE25" s="18">
        <v>0</v>
      </c>
      <c r="EF25" s="18">
        <v>0</v>
      </c>
      <c r="EG25" s="18">
        <v>0</v>
      </c>
      <c r="EH25" s="18">
        <v>0</v>
      </c>
      <c r="EI25" s="18">
        <v>0</v>
      </c>
      <c r="EJ25" s="18">
        <v>0</v>
      </c>
      <c r="EK25" s="18">
        <v>0</v>
      </c>
      <c r="EL25" s="18">
        <v>0</v>
      </c>
      <c r="EM25" s="18">
        <v>0</v>
      </c>
      <c r="EN25" s="18">
        <v>0</v>
      </c>
      <c r="EO25" s="18">
        <v>0</v>
      </c>
      <c r="EP25" s="18">
        <v>0</v>
      </c>
      <c r="EQ25" s="18">
        <v>0</v>
      </c>
      <c r="ER25" s="18">
        <v>0</v>
      </c>
      <c r="ES25" s="18">
        <v>0</v>
      </c>
      <c r="ET25" s="18">
        <v>0</v>
      </c>
      <c r="EU25" s="18">
        <v>0</v>
      </c>
      <c r="EV25" s="18">
        <v>0</v>
      </c>
      <c r="EW25" s="18">
        <v>0</v>
      </c>
      <c r="EX25" s="18">
        <v>0</v>
      </c>
      <c r="EY25" s="18">
        <v>0</v>
      </c>
      <c r="EZ25" s="18">
        <v>0</v>
      </c>
      <c r="FA25" s="18">
        <v>0</v>
      </c>
      <c r="FB25" s="18">
        <v>0</v>
      </c>
      <c r="FC25" s="18">
        <v>0</v>
      </c>
      <c r="FD25" s="18">
        <v>0</v>
      </c>
      <c r="FE25" s="18">
        <v>0</v>
      </c>
      <c r="FF25" s="18">
        <v>0</v>
      </c>
      <c r="FG25" s="18">
        <v>0</v>
      </c>
      <c r="FH25" s="18">
        <v>0</v>
      </c>
      <c r="FI25" s="18">
        <v>0</v>
      </c>
      <c r="FJ25" s="18">
        <v>0</v>
      </c>
      <c r="FK25" s="18">
        <v>0</v>
      </c>
      <c r="FL25" s="18">
        <v>0</v>
      </c>
      <c r="FM25" s="18">
        <v>0</v>
      </c>
      <c r="FN25" s="18">
        <v>0</v>
      </c>
      <c r="FO25" s="18">
        <v>0</v>
      </c>
      <c r="FP25" s="18">
        <v>0</v>
      </c>
      <c r="FQ25" s="18">
        <v>0</v>
      </c>
      <c r="FR25" s="18">
        <v>0</v>
      </c>
      <c r="FS25" s="18">
        <v>0</v>
      </c>
      <c r="FT25" s="21">
        <v>0</v>
      </c>
      <c r="FU25" s="18">
        <v>0</v>
      </c>
      <c r="FV25" s="18">
        <v>0</v>
      </c>
      <c r="FW25" s="18">
        <v>0</v>
      </c>
      <c r="FX25" s="18">
        <v>0</v>
      </c>
      <c r="FY25" s="18"/>
      <c r="FZ25" s="18">
        <f t="shared" si="8"/>
        <v>579.5</v>
      </c>
      <c r="GA25" s="18"/>
      <c r="GB25" s="18"/>
      <c r="GC25" s="18"/>
      <c r="GD25" s="18"/>
      <c r="GE25" s="46"/>
      <c r="GF25" s="46"/>
      <c r="GG25" s="5"/>
      <c r="GH25" s="5"/>
      <c r="GI25" s="5"/>
      <c r="GJ25" s="5"/>
      <c r="GK25" s="5"/>
      <c r="GL25" s="5"/>
      <c r="GM25" s="5"/>
    </row>
    <row r="26" spans="1:195" ht="14.25" customHeight="1" x14ac:dyDescent="0.2">
      <c r="A26" s="4" t="s">
        <v>291</v>
      </c>
      <c r="B26" s="2" t="s">
        <v>292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3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3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0</v>
      </c>
      <c r="CC26" s="22">
        <v>0</v>
      </c>
      <c r="CD26" s="22">
        <v>0</v>
      </c>
      <c r="CE26" s="22">
        <v>0</v>
      </c>
      <c r="CF26" s="22">
        <v>0</v>
      </c>
      <c r="CG26" s="22">
        <v>0</v>
      </c>
      <c r="CH26" s="22">
        <v>0</v>
      </c>
      <c r="CI26" s="22">
        <v>0</v>
      </c>
      <c r="CJ26" s="22">
        <v>0</v>
      </c>
      <c r="CK26" s="22">
        <v>0</v>
      </c>
      <c r="CL26" s="22">
        <v>0</v>
      </c>
      <c r="CM26" s="22">
        <v>0</v>
      </c>
      <c r="CN26" s="23">
        <v>507.5</v>
      </c>
      <c r="CO26" s="22">
        <v>0</v>
      </c>
      <c r="CP26" s="22">
        <v>0</v>
      </c>
      <c r="CQ26" s="22">
        <v>0</v>
      </c>
      <c r="CR26" s="22">
        <v>0</v>
      </c>
      <c r="CS26" s="22">
        <v>0</v>
      </c>
      <c r="CT26" s="22">
        <v>0</v>
      </c>
      <c r="CU26" s="22">
        <v>0</v>
      </c>
      <c r="CV26" s="22">
        <v>0</v>
      </c>
      <c r="CW26" s="22">
        <v>0</v>
      </c>
      <c r="CX26" s="22">
        <v>0</v>
      </c>
      <c r="CY26" s="22">
        <v>0</v>
      </c>
      <c r="CZ26" s="22">
        <v>0</v>
      </c>
      <c r="DA26" s="22">
        <v>0</v>
      </c>
      <c r="DB26" s="22">
        <v>0</v>
      </c>
      <c r="DC26" s="22">
        <v>0</v>
      </c>
      <c r="DD26" s="22">
        <v>0</v>
      </c>
      <c r="DE26" s="22">
        <v>0</v>
      </c>
      <c r="DF26" s="22">
        <v>0</v>
      </c>
      <c r="DG26" s="22">
        <v>0</v>
      </c>
      <c r="DH26" s="22">
        <v>0</v>
      </c>
      <c r="DI26" s="22">
        <v>0</v>
      </c>
      <c r="DJ26" s="22">
        <v>0</v>
      </c>
      <c r="DK26" s="22">
        <v>0</v>
      </c>
      <c r="DL26" s="22">
        <v>0</v>
      </c>
      <c r="DM26" s="22">
        <v>0</v>
      </c>
      <c r="DN26" s="22">
        <v>0</v>
      </c>
      <c r="DO26" s="22">
        <v>0</v>
      </c>
      <c r="DP26" s="22">
        <v>0</v>
      </c>
      <c r="DQ26" s="22">
        <v>0</v>
      </c>
      <c r="DR26" s="22">
        <v>0</v>
      </c>
      <c r="DS26" s="22">
        <v>0</v>
      </c>
      <c r="DT26" s="22">
        <v>0</v>
      </c>
      <c r="DU26" s="22">
        <v>0</v>
      </c>
      <c r="DV26" s="22">
        <v>0</v>
      </c>
      <c r="DW26" s="22">
        <v>0</v>
      </c>
      <c r="DX26" s="22">
        <v>0</v>
      </c>
      <c r="DY26" s="22">
        <v>0</v>
      </c>
      <c r="DZ26" s="22">
        <v>0</v>
      </c>
      <c r="EA26" s="22">
        <v>0</v>
      </c>
      <c r="EB26" s="22">
        <v>0</v>
      </c>
      <c r="EC26" s="22">
        <v>0</v>
      </c>
      <c r="ED26" s="22">
        <v>0</v>
      </c>
      <c r="EE26" s="22">
        <v>0</v>
      </c>
      <c r="EF26" s="22">
        <v>0</v>
      </c>
      <c r="EG26" s="22">
        <v>0</v>
      </c>
      <c r="EH26" s="22">
        <v>0</v>
      </c>
      <c r="EI26" s="22">
        <v>0</v>
      </c>
      <c r="EJ26" s="22">
        <v>0</v>
      </c>
      <c r="EK26" s="22">
        <v>0</v>
      </c>
      <c r="EL26" s="22">
        <v>0</v>
      </c>
      <c r="EM26" s="22">
        <v>0</v>
      </c>
      <c r="EN26" s="22">
        <v>0</v>
      </c>
      <c r="EO26" s="22">
        <v>0</v>
      </c>
      <c r="EP26" s="22">
        <v>0</v>
      </c>
      <c r="EQ26" s="22">
        <v>0</v>
      </c>
      <c r="ER26" s="22">
        <v>0</v>
      </c>
      <c r="ES26" s="22">
        <v>0</v>
      </c>
      <c r="ET26" s="22">
        <v>0</v>
      </c>
      <c r="EU26" s="22">
        <v>0</v>
      </c>
      <c r="EV26" s="22">
        <v>0</v>
      </c>
      <c r="EW26" s="22">
        <v>0</v>
      </c>
      <c r="EX26" s="22">
        <v>0</v>
      </c>
      <c r="EY26" s="22">
        <v>0</v>
      </c>
      <c r="EZ26" s="22">
        <v>0</v>
      </c>
      <c r="FA26" s="22">
        <v>0</v>
      </c>
      <c r="FB26" s="22">
        <v>0</v>
      </c>
      <c r="FC26" s="22">
        <v>0</v>
      </c>
      <c r="FD26" s="22">
        <v>0</v>
      </c>
      <c r="FE26" s="22">
        <v>0</v>
      </c>
      <c r="FF26" s="22">
        <v>0</v>
      </c>
      <c r="FG26" s="22">
        <v>0</v>
      </c>
      <c r="FH26" s="22">
        <v>0</v>
      </c>
      <c r="FI26" s="22">
        <v>0</v>
      </c>
      <c r="FJ26" s="22">
        <v>0</v>
      </c>
      <c r="FK26" s="22">
        <v>0</v>
      </c>
      <c r="FL26" s="22">
        <v>0</v>
      </c>
      <c r="FM26" s="22">
        <v>0</v>
      </c>
      <c r="FN26" s="22">
        <v>0</v>
      </c>
      <c r="FO26" s="22">
        <v>0</v>
      </c>
      <c r="FP26" s="22">
        <v>0</v>
      </c>
      <c r="FQ26" s="22">
        <v>0</v>
      </c>
      <c r="FR26" s="22">
        <v>0</v>
      </c>
      <c r="FS26" s="22">
        <v>0</v>
      </c>
      <c r="FT26" s="23">
        <v>0</v>
      </c>
      <c r="FU26" s="22">
        <v>0</v>
      </c>
      <c r="FV26" s="22">
        <v>0</v>
      </c>
      <c r="FW26" s="22">
        <v>0</v>
      </c>
      <c r="FX26" s="22">
        <v>0</v>
      </c>
      <c r="FY26" s="22">
        <f>SUM(C26:FX26)</f>
        <v>507.5</v>
      </c>
      <c r="FZ26" s="22">
        <f t="shared" si="8"/>
        <v>507.5</v>
      </c>
      <c r="GA26" s="22"/>
      <c r="GB26" s="18"/>
      <c r="GC26" s="18"/>
      <c r="GD26" s="18"/>
      <c r="GE26" s="46"/>
      <c r="GF26" s="46"/>
      <c r="GG26" s="5"/>
      <c r="GH26" s="5"/>
      <c r="GI26" s="5"/>
      <c r="GJ26" s="5"/>
      <c r="GK26" s="5"/>
      <c r="GL26" s="5"/>
      <c r="GM26" s="5"/>
    </row>
    <row r="27" spans="1:195" ht="14.25" customHeight="1" x14ac:dyDescent="0.2">
      <c r="A27" s="4" t="s">
        <v>293</v>
      </c>
      <c r="B27" s="2" t="s">
        <v>294</v>
      </c>
      <c r="C27" s="18">
        <v>0</v>
      </c>
      <c r="D27" s="18">
        <v>7</v>
      </c>
      <c r="E27" s="21">
        <v>57.5</v>
      </c>
      <c r="F27" s="21">
        <v>58</v>
      </c>
      <c r="G27" s="18">
        <v>0</v>
      </c>
      <c r="H27" s="18">
        <v>0</v>
      </c>
      <c r="I27" s="18">
        <v>10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37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0</v>
      </c>
      <c r="AP27" s="18">
        <v>0</v>
      </c>
      <c r="AQ27" s="18">
        <v>0</v>
      </c>
      <c r="AR27" s="18">
        <v>0</v>
      </c>
      <c r="AS27" s="18">
        <v>0</v>
      </c>
      <c r="AT27" s="18">
        <v>0</v>
      </c>
      <c r="AU27" s="18">
        <v>0</v>
      </c>
      <c r="AV27" s="18">
        <v>0</v>
      </c>
      <c r="AW27" s="18">
        <v>0</v>
      </c>
      <c r="AX27" s="18">
        <v>0</v>
      </c>
      <c r="AY27" s="18">
        <v>0</v>
      </c>
      <c r="AZ27" s="18">
        <v>0</v>
      </c>
      <c r="BA27" s="18">
        <v>0</v>
      </c>
      <c r="BB27" s="18">
        <v>0</v>
      </c>
      <c r="BC27" s="18">
        <v>7.5</v>
      </c>
      <c r="BD27" s="18">
        <v>0</v>
      </c>
      <c r="BE27" s="18">
        <v>0</v>
      </c>
      <c r="BF27" s="18">
        <v>0</v>
      </c>
      <c r="BG27" s="18">
        <v>0</v>
      </c>
      <c r="BH27" s="18">
        <v>0</v>
      </c>
      <c r="BI27" s="18">
        <v>0</v>
      </c>
      <c r="BJ27" s="18">
        <v>0</v>
      </c>
      <c r="BK27" s="18">
        <v>0</v>
      </c>
      <c r="BL27" s="18">
        <v>0</v>
      </c>
      <c r="BM27" s="18">
        <v>0</v>
      </c>
      <c r="BN27" s="18">
        <v>0</v>
      </c>
      <c r="BO27" s="18">
        <v>0</v>
      </c>
      <c r="BP27" s="18">
        <v>0</v>
      </c>
      <c r="BQ27" s="18">
        <v>0</v>
      </c>
      <c r="BR27" s="18">
        <v>0</v>
      </c>
      <c r="BS27" s="18">
        <v>0</v>
      </c>
      <c r="BT27" s="18">
        <v>0</v>
      </c>
      <c r="BU27" s="18">
        <v>0</v>
      </c>
      <c r="BV27" s="18">
        <v>0</v>
      </c>
      <c r="BW27" s="18">
        <v>0</v>
      </c>
      <c r="BX27" s="18">
        <v>0</v>
      </c>
      <c r="BY27" s="18">
        <v>0</v>
      </c>
      <c r="BZ27" s="18">
        <v>0</v>
      </c>
      <c r="CA27" s="18">
        <v>0</v>
      </c>
      <c r="CB27" s="18">
        <v>0</v>
      </c>
      <c r="CC27" s="18">
        <v>0</v>
      </c>
      <c r="CD27" s="18">
        <v>0</v>
      </c>
      <c r="CE27" s="18">
        <v>0</v>
      </c>
      <c r="CF27" s="18">
        <v>0</v>
      </c>
      <c r="CG27" s="18">
        <v>0</v>
      </c>
      <c r="CH27" s="18">
        <v>0</v>
      </c>
      <c r="CI27" s="18">
        <v>0</v>
      </c>
      <c r="CJ27" s="18">
        <v>0</v>
      </c>
      <c r="CK27" s="18">
        <v>0</v>
      </c>
      <c r="CL27" s="18">
        <v>0</v>
      </c>
      <c r="CM27" s="18">
        <v>0</v>
      </c>
      <c r="CN27" s="18">
        <v>0</v>
      </c>
      <c r="CO27" s="18">
        <v>0</v>
      </c>
      <c r="CP27" s="18">
        <v>0</v>
      </c>
      <c r="CQ27" s="18">
        <v>0</v>
      </c>
      <c r="CR27" s="18">
        <v>0</v>
      </c>
      <c r="CS27" s="18">
        <v>0</v>
      </c>
      <c r="CT27" s="18">
        <v>0</v>
      </c>
      <c r="CU27" s="18">
        <v>0</v>
      </c>
      <c r="CV27" s="18">
        <v>0</v>
      </c>
      <c r="CW27" s="18">
        <v>0</v>
      </c>
      <c r="CX27" s="18">
        <v>0</v>
      </c>
      <c r="CY27" s="18">
        <v>0</v>
      </c>
      <c r="CZ27" s="18">
        <v>0</v>
      </c>
      <c r="DA27" s="18">
        <v>0</v>
      </c>
      <c r="DB27" s="18">
        <v>0</v>
      </c>
      <c r="DC27" s="18">
        <v>0</v>
      </c>
      <c r="DD27" s="18">
        <v>0</v>
      </c>
      <c r="DE27" s="18">
        <v>0</v>
      </c>
      <c r="DF27" s="18">
        <v>0</v>
      </c>
      <c r="DG27" s="18">
        <v>0</v>
      </c>
      <c r="DH27" s="18">
        <v>0</v>
      </c>
      <c r="DI27" s="18">
        <v>0</v>
      </c>
      <c r="DJ27" s="18">
        <v>0</v>
      </c>
      <c r="DK27" s="18">
        <v>0</v>
      </c>
      <c r="DL27" s="18">
        <v>0</v>
      </c>
      <c r="DM27" s="18">
        <v>0</v>
      </c>
      <c r="DN27" s="18">
        <v>0</v>
      </c>
      <c r="DO27" s="18">
        <v>0</v>
      </c>
      <c r="DP27" s="18">
        <v>0</v>
      </c>
      <c r="DQ27" s="18">
        <v>0</v>
      </c>
      <c r="DR27" s="18">
        <v>0</v>
      </c>
      <c r="DS27" s="18">
        <v>0</v>
      </c>
      <c r="DT27" s="18">
        <v>0</v>
      </c>
      <c r="DU27" s="18">
        <v>0</v>
      </c>
      <c r="DV27" s="18">
        <v>0</v>
      </c>
      <c r="DW27" s="18">
        <v>0</v>
      </c>
      <c r="DX27" s="18">
        <v>0</v>
      </c>
      <c r="DY27" s="18">
        <v>0</v>
      </c>
      <c r="DZ27" s="18">
        <v>0</v>
      </c>
      <c r="EA27" s="18">
        <v>0</v>
      </c>
      <c r="EB27" s="18">
        <v>0</v>
      </c>
      <c r="EC27" s="18">
        <v>0</v>
      </c>
      <c r="ED27" s="18">
        <v>0</v>
      </c>
      <c r="EE27" s="18">
        <v>0</v>
      </c>
      <c r="EF27" s="18">
        <v>0</v>
      </c>
      <c r="EG27" s="18">
        <v>0</v>
      </c>
      <c r="EH27" s="18">
        <v>0</v>
      </c>
      <c r="EI27" s="18">
        <v>0</v>
      </c>
      <c r="EJ27" s="18">
        <v>0</v>
      </c>
      <c r="EK27" s="18">
        <v>0</v>
      </c>
      <c r="EL27" s="18">
        <v>0</v>
      </c>
      <c r="EM27" s="18">
        <v>0</v>
      </c>
      <c r="EN27" s="18">
        <v>0</v>
      </c>
      <c r="EO27" s="18">
        <v>0</v>
      </c>
      <c r="EP27" s="18">
        <v>0</v>
      </c>
      <c r="EQ27" s="18">
        <v>0</v>
      </c>
      <c r="ER27" s="18">
        <v>0</v>
      </c>
      <c r="ES27" s="18">
        <v>0</v>
      </c>
      <c r="ET27" s="18">
        <v>0</v>
      </c>
      <c r="EU27" s="18">
        <v>0</v>
      </c>
      <c r="EV27" s="18">
        <v>0</v>
      </c>
      <c r="EW27" s="18">
        <v>0</v>
      </c>
      <c r="EX27" s="18">
        <v>0</v>
      </c>
      <c r="EY27" s="18">
        <v>0</v>
      </c>
      <c r="EZ27" s="18">
        <v>0</v>
      </c>
      <c r="FA27" s="18">
        <v>0</v>
      </c>
      <c r="FB27" s="18">
        <v>0</v>
      </c>
      <c r="FC27" s="18">
        <v>0</v>
      </c>
      <c r="FD27" s="18">
        <v>0</v>
      </c>
      <c r="FE27" s="18">
        <v>0</v>
      </c>
      <c r="FF27" s="18">
        <v>0</v>
      </c>
      <c r="FG27" s="18">
        <v>0</v>
      </c>
      <c r="FH27" s="18">
        <v>0</v>
      </c>
      <c r="FI27" s="18">
        <v>0</v>
      </c>
      <c r="FJ27" s="18">
        <v>0</v>
      </c>
      <c r="FK27" s="18">
        <v>0</v>
      </c>
      <c r="FL27" s="18">
        <v>0</v>
      </c>
      <c r="FM27" s="18">
        <v>0</v>
      </c>
      <c r="FN27" s="18">
        <v>0</v>
      </c>
      <c r="FO27" s="18">
        <v>0</v>
      </c>
      <c r="FP27" s="18">
        <v>0</v>
      </c>
      <c r="FQ27" s="18">
        <v>0</v>
      </c>
      <c r="FR27" s="18">
        <v>0</v>
      </c>
      <c r="FS27" s="18">
        <v>0</v>
      </c>
      <c r="FT27" s="21">
        <v>0</v>
      </c>
      <c r="FU27" s="18">
        <v>0</v>
      </c>
      <c r="FV27" s="18">
        <v>0</v>
      </c>
      <c r="FW27" s="18">
        <v>0</v>
      </c>
      <c r="FX27" s="18">
        <v>0</v>
      </c>
      <c r="FY27" s="18">
        <f>SUM(C27:FX27)</f>
        <v>177</v>
      </c>
      <c r="FZ27" s="18">
        <f t="shared" si="8"/>
        <v>177</v>
      </c>
      <c r="GA27" s="18"/>
      <c r="GB27" s="18"/>
      <c r="GC27" s="18"/>
      <c r="GD27" s="18"/>
      <c r="GE27" s="46"/>
      <c r="GF27" s="46"/>
      <c r="GG27" s="5"/>
      <c r="GH27" s="5"/>
      <c r="GI27" s="5"/>
      <c r="GJ27" s="5"/>
      <c r="GK27" s="5"/>
      <c r="GL27" s="5"/>
      <c r="GM27" s="5"/>
    </row>
    <row r="28" spans="1:195" ht="14.25" customHeight="1" x14ac:dyDescent="0.2">
      <c r="A28" s="4" t="s">
        <v>295</v>
      </c>
      <c r="B28" s="2" t="s">
        <v>296</v>
      </c>
      <c r="C28" s="18">
        <v>0</v>
      </c>
      <c r="D28" s="18">
        <v>1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1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  <c r="AS28" s="18">
        <v>0</v>
      </c>
      <c r="AT28" s="18">
        <v>0</v>
      </c>
      <c r="AU28" s="18">
        <v>0</v>
      </c>
      <c r="AV28" s="18">
        <v>0</v>
      </c>
      <c r="AW28" s="18">
        <v>0</v>
      </c>
      <c r="AX28" s="18">
        <v>0</v>
      </c>
      <c r="AY28" s="18">
        <v>0</v>
      </c>
      <c r="AZ28" s="18">
        <v>0</v>
      </c>
      <c r="BA28" s="18">
        <v>0</v>
      </c>
      <c r="BB28" s="18">
        <v>0</v>
      </c>
      <c r="BC28" s="18">
        <v>0</v>
      </c>
      <c r="BD28" s="18">
        <v>0</v>
      </c>
      <c r="BE28" s="18">
        <v>0</v>
      </c>
      <c r="BF28" s="18">
        <v>0</v>
      </c>
      <c r="BG28" s="18">
        <v>0</v>
      </c>
      <c r="BH28" s="18">
        <v>0</v>
      </c>
      <c r="BI28" s="18">
        <v>0</v>
      </c>
      <c r="BJ28" s="18">
        <v>0</v>
      </c>
      <c r="BK28" s="18">
        <v>0</v>
      </c>
      <c r="BL28" s="18">
        <v>0</v>
      </c>
      <c r="BM28" s="18">
        <v>0</v>
      </c>
      <c r="BN28" s="18">
        <v>0</v>
      </c>
      <c r="BO28" s="18">
        <v>0</v>
      </c>
      <c r="BP28" s="18">
        <v>0</v>
      </c>
      <c r="BQ28" s="18">
        <v>0</v>
      </c>
      <c r="BR28" s="18">
        <v>0</v>
      </c>
      <c r="BS28" s="18">
        <v>0</v>
      </c>
      <c r="BT28" s="18">
        <v>0</v>
      </c>
      <c r="BU28" s="18">
        <v>0</v>
      </c>
      <c r="BV28" s="18">
        <v>0</v>
      </c>
      <c r="BW28" s="18">
        <v>0</v>
      </c>
      <c r="BX28" s="18">
        <v>0</v>
      </c>
      <c r="BY28" s="18">
        <v>0</v>
      </c>
      <c r="BZ28" s="18">
        <v>0</v>
      </c>
      <c r="CA28" s="18">
        <v>0</v>
      </c>
      <c r="CB28" s="18">
        <v>0</v>
      </c>
      <c r="CC28" s="18">
        <v>0</v>
      </c>
      <c r="CD28" s="18">
        <v>0</v>
      </c>
      <c r="CE28" s="18">
        <v>0</v>
      </c>
      <c r="CF28" s="18">
        <v>0</v>
      </c>
      <c r="CG28" s="18">
        <v>0</v>
      </c>
      <c r="CH28" s="18">
        <v>0</v>
      </c>
      <c r="CI28" s="18">
        <v>0</v>
      </c>
      <c r="CJ28" s="18">
        <v>0</v>
      </c>
      <c r="CK28" s="18">
        <v>0</v>
      </c>
      <c r="CL28" s="18">
        <v>0</v>
      </c>
      <c r="CM28" s="18">
        <v>0</v>
      </c>
      <c r="CN28" s="18">
        <v>0</v>
      </c>
      <c r="CO28" s="18">
        <v>0</v>
      </c>
      <c r="CP28" s="18">
        <v>0</v>
      </c>
      <c r="CQ28" s="18">
        <v>0</v>
      </c>
      <c r="CR28" s="18">
        <v>0</v>
      </c>
      <c r="CS28" s="18">
        <v>0</v>
      </c>
      <c r="CT28" s="18">
        <v>0</v>
      </c>
      <c r="CU28" s="18">
        <v>0</v>
      </c>
      <c r="CV28" s="18">
        <v>0</v>
      </c>
      <c r="CW28" s="18">
        <v>0</v>
      </c>
      <c r="CX28" s="18">
        <v>0</v>
      </c>
      <c r="CY28" s="18">
        <v>0</v>
      </c>
      <c r="CZ28" s="18">
        <v>0</v>
      </c>
      <c r="DA28" s="18">
        <v>0</v>
      </c>
      <c r="DB28" s="18">
        <v>0</v>
      </c>
      <c r="DC28" s="18">
        <v>0</v>
      </c>
      <c r="DD28" s="18">
        <v>0</v>
      </c>
      <c r="DE28" s="18">
        <v>0</v>
      </c>
      <c r="DF28" s="18">
        <v>0</v>
      </c>
      <c r="DG28" s="18">
        <v>0</v>
      </c>
      <c r="DH28" s="18">
        <v>0</v>
      </c>
      <c r="DI28" s="18">
        <v>0</v>
      </c>
      <c r="DJ28" s="18">
        <v>0</v>
      </c>
      <c r="DK28" s="18">
        <v>0</v>
      </c>
      <c r="DL28" s="18">
        <v>0</v>
      </c>
      <c r="DM28" s="18">
        <v>0</v>
      </c>
      <c r="DN28" s="18">
        <v>0</v>
      </c>
      <c r="DO28" s="18">
        <v>0</v>
      </c>
      <c r="DP28" s="18">
        <v>0</v>
      </c>
      <c r="DQ28" s="18">
        <v>0</v>
      </c>
      <c r="DR28" s="18">
        <v>0</v>
      </c>
      <c r="DS28" s="18">
        <v>0</v>
      </c>
      <c r="DT28" s="18">
        <v>0</v>
      </c>
      <c r="DU28" s="18">
        <v>0</v>
      </c>
      <c r="DV28" s="18">
        <v>0</v>
      </c>
      <c r="DW28" s="18">
        <v>0</v>
      </c>
      <c r="DX28" s="18">
        <v>0</v>
      </c>
      <c r="DY28" s="18">
        <v>0</v>
      </c>
      <c r="DZ28" s="18">
        <v>0</v>
      </c>
      <c r="EA28" s="18">
        <v>0</v>
      </c>
      <c r="EB28" s="18">
        <v>0</v>
      </c>
      <c r="EC28" s="18">
        <v>0</v>
      </c>
      <c r="ED28" s="18">
        <v>0</v>
      </c>
      <c r="EE28" s="18">
        <v>0</v>
      </c>
      <c r="EF28" s="18">
        <v>0</v>
      </c>
      <c r="EG28" s="18">
        <v>0</v>
      </c>
      <c r="EH28" s="18">
        <v>0</v>
      </c>
      <c r="EI28" s="18">
        <v>0</v>
      </c>
      <c r="EJ28" s="18">
        <v>0</v>
      </c>
      <c r="EK28" s="18">
        <v>0</v>
      </c>
      <c r="EL28" s="18">
        <v>0</v>
      </c>
      <c r="EM28" s="18">
        <v>0</v>
      </c>
      <c r="EN28" s="18">
        <v>0</v>
      </c>
      <c r="EO28" s="18">
        <v>0</v>
      </c>
      <c r="EP28" s="18">
        <v>0</v>
      </c>
      <c r="EQ28" s="18">
        <v>0</v>
      </c>
      <c r="ER28" s="18">
        <v>0</v>
      </c>
      <c r="ES28" s="18">
        <v>0</v>
      </c>
      <c r="ET28" s="18">
        <v>0</v>
      </c>
      <c r="EU28" s="18">
        <v>0</v>
      </c>
      <c r="EV28" s="18">
        <v>0</v>
      </c>
      <c r="EW28" s="18">
        <v>0</v>
      </c>
      <c r="EX28" s="18">
        <v>0</v>
      </c>
      <c r="EY28" s="18">
        <v>0</v>
      </c>
      <c r="EZ28" s="18">
        <v>0</v>
      </c>
      <c r="FA28" s="18">
        <v>0</v>
      </c>
      <c r="FB28" s="18">
        <v>0</v>
      </c>
      <c r="FC28" s="18">
        <v>0</v>
      </c>
      <c r="FD28" s="18">
        <v>0</v>
      </c>
      <c r="FE28" s="18">
        <v>0</v>
      </c>
      <c r="FF28" s="18">
        <v>0</v>
      </c>
      <c r="FG28" s="18">
        <v>0</v>
      </c>
      <c r="FH28" s="18">
        <v>0</v>
      </c>
      <c r="FI28" s="18">
        <v>0</v>
      </c>
      <c r="FJ28" s="18">
        <v>0</v>
      </c>
      <c r="FK28" s="18">
        <v>0</v>
      </c>
      <c r="FL28" s="18">
        <v>0</v>
      </c>
      <c r="FM28" s="18">
        <v>0</v>
      </c>
      <c r="FN28" s="18">
        <v>0</v>
      </c>
      <c r="FO28" s="18">
        <v>0</v>
      </c>
      <c r="FP28" s="18">
        <v>0</v>
      </c>
      <c r="FQ28" s="18">
        <v>0</v>
      </c>
      <c r="FR28" s="18">
        <v>0</v>
      </c>
      <c r="FS28" s="18">
        <v>0</v>
      </c>
      <c r="FT28" s="21">
        <v>0</v>
      </c>
      <c r="FU28" s="18">
        <v>0</v>
      </c>
      <c r="FV28" s="18">
        <v>0</v>
      </c>
      <c r="FW28" s="18">
        <v>0</v>
      </c>
      <c r="FX28" s="18">
        <v>0</v>
      </c>
      <c r="FY28" s="18">
        <f>SUM(C28:FX28)</f>
        <v>2</v>
      </c>
      <c r="FZ28" s="21">
        <f t="shared" si="8"/>
        <v>2</v>
      </c>
      <c r="GA28" s="18"/>
      <c r="GB28" s="18"/>
      <c r="GC28" s="18"/>
      <c r="GD28" s="18"/>
      <c r="GE28" s="46"/>
      <c r="GF28" s="46"/>
      <c r="GG28" s="5"/>
      <c r="GH28" s="5"/>
      <c r="GI28" s="5"/>
      <c r="GJ28" s="5"/>
      <c r="GK28" s="5"/>
      <c r="GL28" s="5"/>
      <c r="GM28" s="5"/>
    </row>
    <row r="29" spans="1:195" x14ac:dyDescent="0.2">
      <c r="A29" s="4"/>
      <c r="B29" s="2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0"/>
      <c r="FU29" s="43"/>
      <c r="FV29" s="43"/>
      <c r="FW29" s="43"/>
      <c r="FX29" s="43"/>
      <c r="FY29" s="18"/>
      <c r="FZ29" s="21"/>
      <c r="GA29" s="18"/>
      <c r="GB29" s="18"/>
      <c r="GC29" s="18"/>
      <c r="GD29" s="18"/>
      <c r="GE29" s="46"/>
      <c r="GF29" s="46"/>
      <c r="GG29" s="5"/>
      <c r="GH29" s="5"/>
      <c r="GI29" s="5"/>
      <c r="GJ29" s="5"/>
      <c r="GK29" s="5"/>
      <c r="GL29" s="5"/>
      <c r="GM29" s="5"/>
    </row>
    <row r="30" spans="1:195" ht="15.75" x14ac:dyDescent="0.25">
      <c r="A30" s="50"/>
      <c r="B30" s="51" t="s">
        <v>297</v>
      </c>
      <c r="C30" s="52">
        <f>GA305</f>
        <v>7660.5218849453231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4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4"/>
      <c r="FU30" s="53"/>
      <c r="FV30" s="53"/>
      <c r="FW30" s="53"/>
      <c r="FX30" s="53"/>
      <c r="FY30" s="53"/>
      <c r="FZ30" s="18"/>
      <c r="GA30" s="18"/>
      <c r="GB30" s="18"/>
      <c r="GC30" s="18"/>
      <c r="GD30" s="18"/>
      <c r="GE30" s="46"/>
      <c r="GF30" s="46"/>
      <c r="GG30" s="5"/>
      <c r="GH30" s="5"/>
      <c r="GI30" s="5"/>
      <c r="GJ30" s="5"/>
      <c r="GK30" s="5"/>
      <c r="GL30" s="5"/>
      <c r="GM30" s="5"/>
    </row>
    <row r="31" spans="1:195" x14ac:dyDescent="0.2">
      <c r="A31" s="4" t="s">
        <v>298</v>
      </c>
      <c r="B31" s="2" t="s">
        <v>299</v>
      </c>
      <c r="C31" s="55">
        <v>6121</v>
      </c>
      <c r="D31" s="55">
        <v>6121</v>
      </c>
      <c r="E31" s="55">
        <v>6121</v>
      </c>
      <c r="F31" s="55">
        <v>6121</v>
      </c>
      <c r="G31" s="55">
        <v>6121</v>
      </c>
      <c r="H31" s="55">
        <v>6121</v>
      </c>
      <c r="I31" s="55">
        <v>6121</v>
      </c>
      <c r="J31" s="55">
        <v>6121</v>
      </c>
      <c r="K31" s="55">
        <v>6121</v>
      </c>
      <c r="L31" s="55">
        <v>6121</v>
      </c>
      <c r="M31" s="55">
        <v>6121</v>
      </c>
      <c r="N31" s="55">
        <v>6121</v>
      </c>
      <c r="O31" s="55">
        <v>6121</v>
      </c>
      <c r="P31" s="55">
        <v>6121</v>
      </c>
      <c r="Q31" s="55">
        <v>6121</v>
      </c>
      <c r="R31" s="55">
        <v>6121</v>
      </c>
      <c r="S31" s="55">
        <v>6121</v>
      </c>
      <c r="T31" s="55">
        <v>6121</v>
      </c>
      <c r="U31" s="55">
        <v>6121</v>
      </c>
      <c r="V31" s="55">
        <v>6121</v>
      </c>
      <c r="W31" s="55">
        <v>6121</v>
      </c>
      <c r="X31" s="55">
        <v>6121</v>
      </c>
      <c r="Y31" s="55">
        <v>6121</v>
      </c>
      <c r="Z31" s="55">
        <v>6121</v>
      </c>
      <c r="AA31" s="55">
        <v>6121</v>
      </c>
      <c r="AB31" s="55">
        <v>6121</v>
      </c>
      <c r="AC31" s="55">
        <v>6121</v>
      </c>
      <c r="AD31" s="55">
        <v>6121</v>
      </c>
      <c r="AE31" s="55">
        <v>6121</v>
      </c>
      <c r="AF31" s="55">
        <v>6121</v>
      </c>
      <c r="AG31" s="55">
        <v>6121</v>
      </c>
      <c r="AH31" s="55">
        <v>6121</v>
      </c>
      <c r="AI31" s="55">
        <v>6121</v>
      </c>
      <c r="AJ31" s="55">
        <v>6121</v>
      </c>
      <c r="AK31" s="55">
        <v>6121</v>
      </c>
      <c r="AL31" s="55">
        <v>6121</v>
      </c>
      <c r="AM31" s="55">
        <v>6121</v>
      </c>
      <c r="AN31" s="55">
        <v>6121</v>
      </c>
      <c r="AO31" s="55">
        <v>6121</v>
      </c>
      <c r="AP31" s="55">
        <v>6121</v>
      </c>
      <c r="AQ31" s="55">
        <v>6121</v>
      </c>
      <c r="AR31" s="55">
        <v>6121</v>
      </c>
      <c r="AS31" s="55">
        <v>6121</v>
      </c>
      <c r="AT31" s="55">
        <v>6121</v>
      </c>
      <c r="AU31" s="55">
        <v>6121</v>
      </c>
      <c r="AV31" s="55">
        <v>6121</v>
      </c>
      <c r="AW31" s="55">
        <v>6121</v>
      </c>
      <c r="AX31" s="55">
        <v>6121</v>
      </c>
      <c r="AY31" s="55">
        <v>6121</v>
      </c>
      <c r="AZ31" s="55">
        <v>6121</v>
      </c>
      <c r="BA31" s="55">
        <v>6121</v>
      </c>
      <c r="BB31" s="55">
        <v>6121</v>
      </c>
      <c r="BC31" s="55">
        <v>6121</v>
      </c>
      <c r="BD31" s="55">
        <v>6121</v>
      </c>
      <c r="BE31" s="55">
        <v>6121</v>
      </c>
      <c r="BF31" s="55">
        <v>6121</v>
      </c>
      <c r="BG31" s="55">
        <v>6121</v>
      </c>
      <c r="BH31" s="55">
        <v>6121</v>
      </c>
      <c r="BI31" s="55">
        <v>6121</v>
      </c>
      <c r="BJ31" s="55">
        <v>6121</v>
      </c>
      <c r="BK31" s="55">
        <v>6121</v>
      </c>
      <c r="BL31" s="55">
        <v>6121</v>
      </c>
      <c r="BM31" s="55">
        <v>6121</v>
      </c>
      <c r="BN31" s="55">
        <v>6121</v>
      </c>
      <c r="BO31" s="55">
        <v>6121</v>
      </c>
      <c r="BP31" s="55">
        <v>6121</v>
      </c>
      <c r="BQ31" s="55">
        <v>6121</v>
      </c>
      <c r="BR31" s="55">
        <v>6121</v>
      </c>
      <c r="BS31" s="55">
        <v>6121</v>
      </c>
      <c r="BT31" s="55">
        <v>6121</v>
      </c>
      <c r="BU31" s="55">
        <v>6121</v>
      </c>
      <c r="BV31" s="55">
        <v>6121</v>
      </c>
      <c r="BW31" s="55">
        <v>6121</v>
      </c>
      <c r="BX31" s="55">
        <v>6121</v>
      </c>
      <c r="BY31" s="55">
        <v>6121</v>
      </c>
      <c r="BZ31" s="55">
        <v>6121</v>
      </c>
      <c r="CA31" s="55">
        <v>6121</v>
      </c>
      <c r="CB31" s="55">
        <v>6121</v>
      </c>
      <c r="CC31" s="55">
        <v>6121</v>
      </c>
      <c r="CD31" s="55">
        <v>6121</v>
      </c>
      <c r="CE31" s="55">
        <v>6121</v>
      </c>
      <c r="CF31" s="55">
        <v>6121</v>
      </c>
      <c r="CG31" s="55">
        <v>6121</v>
      </c>
      <c r="CH31" s="55">
        <v>6121</v>
      </c>
      <c r="CI31" s="55">
        <v>6121</v>
      </c>
      <c r="CJ31" s="55">
        <v>6121</v>
      </c>
      <c r="CK31" s="55">
        <v>6121</v>
      </c>
      <c r="CL31" s="55">
        <v>6121</v>
      </c>
      <c r="CM31" s="55">
        <v>6121</v>
      </c>
      <c r="CN31" s="55">
        <v>6121</v>
      </c>
      <c r="CO31" s="55">
        <v>6121</v>
      </c>
      <c r="CP31" s="55">
        <v>6121</v>
      </c>
      <c r="CQ31" s="55">
        <v>6121</v>
      </c>
      <c r="CR31" s="55">
        <v>6121</v>
      </c>
      <c r="CS31" s="55">
        <v>6121</v>
      </c>
      <c r="CT31" s="55">
        <v>6121</v>
      </c>
      <c r="CU31" s="55">
        <v>6121</v>
      </c>
      <c r="CV31" s="55">
        <v>6121</v>
      </c>
      <c r="CW31" s="55">
        <v>6121</v>
      </c>
      <c r="CX31" s="55">
        <v>6121</v>
      </c>
      <c r="CY31" s="55">
        <v>6121</v>
      </c>
      <c r="CZ31" s="55">
        <v>6121</v>
      </c>
      <c r="DA31" s="55">
        <v>6121</v>
      </c>
      <c r="DB31" s="55">
        <v>6121</v>
      </c>
      <c r="DC31" s="55">
        <v>6121</v>
      </c>
      <c r="DD31" s="55">
        <v>6121</v>
      </c>
      <c r="DE31" s="55">
        <v>6121</v>
      </c>
      <c r="DF31" s="55">
        <v>6121</v>
      </c>
      <c r="DG31" s="55">
        <v>6121</v>
      </c>
      <c r="DH31" s="55">
        <v>6121</v>
      </c>
      <c r="DI31" s="55">
        <v>6121</v>
      </c>
      <c r="DJ31" s="55">
        <v>6121</v>
      </c>
      <c r="DK31" s="55">
        <v>6121</v>
      </c>
      <c r="DL31" s="55">
        <v>6121</v>
      </c>
      <c r="DM31" s="55">
        <v>6121</v>
      </c>
      <c r="DN31" s="55">
        <v>6121</v>
      </c>
      <c r="DO31" s="55">
        <v>6121</v>
      </c>
      <c r="DP31" s="55">
        <v>6121</v>
      </c>
      <c r="DQ31" s="55">
        <v>6121</v>
      </c>
      <c r="DR31" s="55">
        <v>6121</v>
      </c>
      <c r="DS31" s="55">
        <v>6121</v>
      </c>
      <c r="DT31" s="55">
        <v>6121</v>
      </c>
      <c r="DU31" s="55">
        <v>6121</v>
      </c>
      <c r="DV31" s="55">
        <v>6121</v>
      </c>
      <c r="DW31" s="55">
        <v>6121</v>
      </c>
      <c r="DX31" s="55">
        <v>6121</v>
      </c>
      <c r="DY31" s="55">
        <v>6121</v>
      </c>
      <c r="DZ31" s="55">
        <v>6121</v>
      </c>
      <c r="EA31" s="55">
        <v>6121</v>
      </c>
      <c r="EB31" s="55">
        <v>6121</v>
      </c>
      <c r="EC31" s="55">
        <v>6121</v>
      </c>
      <c r="ED31" s="55">
        <v>6121</v>
      </c>
      <c r="EE31" s="55">
        <v>6121</v>
      </c>
      <c r="EF31" s="55">
        <v>6121</v>
      </c>
      <c r="EG31" s="55">
        <v>6121</v>
      </c>
      <c r="EH31" s="55">
        <v>6121</v>
      </c>
      <c r="EI31" s="55">
        <v>6121</v>
      </c>
      <c r="EJ31" s="55">
        <v>6121</v>
      </c>
      <c r="EK31" s="55">
        <v>6121</v>
      </c>
      <c r="EL31" s="55">
        <v>6121</v>
      </c>
      <c r="EM31" s="55">
        <v>6121</v>
      </c>
      <c r="EN31" s="55">
        <v>6121</v>
      </c>
      <c r="EO31" s="55">
        <v>6121</v>
      </c>
      <c r="EP31" s="55">
        <v>6121</v>
      </c>
      <c r="EQ31" s="55">
        <v>6121</v>
      </c>
      <c r="ER31" s="55">
        <v>6121</v>
      </c>
      <c r="ES31" s="55">
        <v>6121</v>
      </c>
      <c r="ET31" s="55">
        <v>6121</v>
      </c>
      <c r="EU31" s="55">
        <v>6121</v>
      </c>
      <c r="EV31" s="55">
        <v>6121</v>
      </c>
      <c r="EW31" s="55">
        <v>6121</v>
      </c>
      <c r="EX31" s="55">
        <v>6121</v>
      </c>
      <c r="EY31" s="55">
        <v>6121</v>
      </c>
      <c r="EZ31" s="55">
        <v>6121</v>
      </c>
      <c r="FA31" s="55">
        <v>6121</v>
      </c>
      <c r="FB31" s="55">
        <v>6121</v>
      </c>
      <c r="FC31" s="55">
        <v>6121</v>
      </c>
      <c r="FD31" s="55">
        <v>6121</v>
      </c>
      <c r="FE31" s="55">
        <v>6121</v>
      </c>
      <c r="FF31" s="55">
        <v>6121</v>
      </c>
      <c r="FG31" s="55">
        <v>6121</v>
      </c>
      <c r="FH31" s="55">
        <v>6121</v>
      </c>
      <c r="FI31" s="55">
        <v>6121</v>
      </c>
      <c r="FJ31" s="55">
        <v>6121</v>
      </c>
      <c r="FK31" s="55">
        <v>6121</v>
      </c>
      <c r="FL31" s="55">
        <v>6121</v>
      </c>
      <c r="FM31" s="55">
        <v>6121</v>
      </c>
      <c r="FN31" s="55">
        <v>6121</v>
      </c>
      <c r="FO31" s="55">
        <v>6121</v>
      </c>
      <c r="FP31" s="55">
        <v>6121</v>
      </c>
      <c r="FQ31" s="55">
        <v>6121</v>
      </c>
      <c r="FR31" s="55">
        <v>6121</v>
      </c>
      <c r="FS31" s="55">
        <v>6121</v>
      </c>
      <c r="FT31" s="55">
        <v>6121</v>
      </c>
      <c r="FU31" s="55">
        <v>6121</v>
      </c>
      <c r="FV31" s="55">
        <v>6121</v>
      </c>
      <c r="FW31" s="55">
        <v>6121</v>
      </c>
      <c r="FX31" s="55">
        <v>6121</v>
      </c>
      <c r="FY31" s="53"/>
      <c r="FZ31" s="18"/>
      <c r="GA31" s="18"/>
      <c r="GB31" s="18"/>
      <c r="GC31" s="18"/>
      <c r="GD31" s="18"/>
      <c r="GE31" s="46"/>
      <c r="GF31" s="46"/>
      <c r="GG31" s="5"/>
      <c r="GH31" s="5"/>
      <c r="GI31" s="5"/>
      <c r="GJ31" s="5"/>
      <c r="GK31" s="5"/>
      <c r="GL31" s="5"/>
      <c r="GM31" s="5"/>
    </row>
    <row r="32" spans="1:195" x14ac:dyDescent="0.2">
      <c r="A32" s="4" t="s">
        <v>300</v>
      </c>
      <c r="B32" s="2" t="s">
        <v>301</v>
      </c>
      <c r="C32" s="53">
        <v>7660.52</v>
      </c>
      <c r="D32" s="53">
        <v>7660.52</v>
      </c>
      <c r="E32" s="53">
        <v>7660.52</v>
      </c>
      <c r="F32" s="53">
        <v>7660.52</v>
      </c>
      <c r="G32" s="53">
        <v>7660.52</v>
      </c>
      <c r="H32" s="53">
        <v>7660.52</v>
      </c>
      <c r="I32" s="53">
        <v>7660.52</v>
      </c>
      <c r="J32" s="53">
        <v>7660.52</v>
      </c>
      <c r="K32" s="53">
        <v>7660.52</v>
      </c>
      <c r="L32" s="53">
        <v>7660.52</v>
      </c>
      <c r="M32" s="53">
        <v>7660.52</v>
      </c>
      <c r="N32" s="53">
        <v>7660.52</v>
      </c>
      <c r="O32" s="53">
        <v>7660.52</v>
      </c>
      <c r="P32" s="53">
        <v>7660.52</v>
      </c>
      <c r="Q32" s="53">
        <v>7660.52</v>
      </c>
      <c r="R32" s="53">
        <v>7660.52</v>
      </c>
      <c r="S32" s="53">
        <v>7660.52</v>
      </c>
      <c r="T32" s="53">
        <v>7660.52</v>
      </c>
      <c r="U32" s="53">
        <v>7660.52</v>
      </c>
      <c r="V32" s="53">
        <v>7660.52</v>
      </c>
      <c r="W32" s="53">
        <v>7660.52</v>
      </c>
      <c r="X32" s="53">
        <v>7660.52</v>
      </c>
      <c r="Y32" s="53">
        <v>7660.52</v>
      </c>
      <c r="Z32" s="53">
        <v>7660.52</v>
      </c>
      <c r="AA32" s="53">
        <v>7660.52</v>
      </c>
      <c r="AB32" s="53">
        <v>7660.52</v>
      </c>
      <c r="AC32" s="53">
        <v>7660.52</v>
      </c>
      <c r="AD32" s="53">
        <v>7660.52</v>
      </c>
      <c r="AE32" s="53">
        <v>7660.52</v>
      </c>
      <c r="AF32" s="53">
        <v>7660.52</v>
      </c>
      <c r="AG32" s="53">
        <v>7660.52</v>
      </c>
      <c r="AH32" s="53">
        <v>7660.52</v>
      </c>
      <c r="AI32" s="53">
        <v>7660.52</v>
      </c>
      <c r="AJ32" s="53">
        <v>7660.52</v>
      </c>
      <c r="AK32" s="53">
        <v>7660.52</v>
      </c>
      <c r="AL32" s="53">
        <v>7660.52</v>
      </c>
      <c r="AM32" s="53">
        <v>7660.52</v>
      </c>
      <c r="AN32" s="53">
        <v>7660.52</v>
      </c>
      <c r="AO32" s="53">
        <v>7660.52</v>
      </c>
      <c r="AP32" s="53">
        <v>7660.52</v>
      </c>
      <c r="AQ32" s="53">
        <v>7660.52</v>
      </c>
      <c r="AR32" s="53">
        <v>7660.52</v>
      </c>
      <c r="AS32" s="53">
        <v>7660.52</v>
      </c>
      <c r="AT32" s="53">
        <v>7660.52</v>
      </c>
      <c r="AU32" s="53">
        <v>7660.52</v>
      </c>
      <c r="AV32" s="53">
        <v>7660.52</v>
      </c>
      <c r="AW32" s="53">
        <v>7660.52</v>
      </c>
      <c r="AX32" s="53">
        <v>7660.52</v>
      </c>
      <c r="AY32" s="53">
        <v>7660.52</v>
      </c>
      <c r="AZ32" s="53">
        <v>7660.52</v>
      </c>
      <c r="BA32" s="53">
        <v>7660.52</v>
      </c>
      <c r="BB32" s="53">
        <v>7660.52</v>
      </c>
      <c r="BC32" s="53">
        <v>7660.52</v>
      </c>
      <c r="BD32" s="53">
        <v>7660.52</v>
      </c>
      <c r="BE32" s="53">
        <v>7660.52</v>
      </c>
      <c r="BF32" s="53">
        <v>7660.52</v>
      </c>
      <c r="BG32" s="53">
        <v>7660.52</v>
      </c>
      <c r="BH32" s="53">
        <v>7660.52</v>
      </c>
      <c r="BI32" s="53">
        <v>7660.52</v>
      </c>
      <c r="BJ32" s="53">
        <v>7660.52</v>
      </c>
      <c r="BK32" s="53">
        <v>7660.52</v>
      </c>
      <c r="BL32" s="53">
        <v>7660.52</v>
      </c>
      <c r="BM32" s="53">
        <v>7660.52</v>
      </c>
      <c r="BN32" s="53">
        <v>7660.52</v>
      </c>
      <c r="BO32" s="53">
        <v>7660.52</v>
      </c>
      <c r="BP32" s="53">
        <v>7660.52</v>
      </c>
      <c r="BQ32" s="53">
        <v>7660.52</v>
      </c>
      <c r="BR32" s="53">
        <v>7660.52</v>
      </c>
      <c r="BS32" s="53">
        <v>7660.52</v>
      </c>
      <c r="BT32" s="53">
        <v>7660.52</v>
      </c>
      <c r="BU32" s="53">
        <v>7660.52</v>
      </c>
      <c r="BV32" s="53">
        <v>7660.52</v>
      </c>
      <c r="BW32" s="53">
        <v>7660.52</v>
      </c>
      <c r="BX32" s="53">
        <v>7660.52</v>
      </c>
      <c r="BY32" s="53">
        <v>7660.52</v>
      </c>
      <c r="BZ32" s="53">
        <v>7660.52</v>
      </c>
      <c r="CA32" s="53">
        <v>7660.52</v>
      </c>
      <c r="CB32" s="53">
        <v>7660.52</v>
      </c>
      <c r="CC32" s="53">
        <v>7660.52</v>
      </c>
      <c r="CD32" s="53">
        <v>7660.52</v>
      </c>
      <c r="CE32" s="53">
        <v>7660.52</v>
      </c>
      <c r="CF32" s="53">
        <v>7660.52</v>
      </c>
      <c r="CG32" s="53">
        <v>7660.52</v>
      </c>
      <c r="CH32" s="53">
        <v>7660.52</v>
      </c>
      <c r="CI32" s="53">
        <v>7660.52</v>
      </c>
      <c r="CJ32" s="53">
        <v>7660.52</v>
      </c>
      <c r="CK32" s="53">
        <v>7660.52</v>
      </c>
      <c r="CL32" s="53">
        <v>7660.52</v>
      </c>
      <c r="CM32" s="53">
        <v>7660.52</v>
      </c>
      <c r="CN32" s="53">
        <v>7660.52</v>
      </c>
      <c r="CO32" s="53">
        <v>7660.52</v>
      </c>
      <c r="CP32" s="53">
        <v>7660.52</v>
      </c>
      <c r="CQ32" s="53">
        <v>7660.52</v>
      </c>
      <c r="CR32" s="53">
        <v>7660.52</v>
      </c>
      <c r="CS32" s="53">
        <v>7660.52</v>
      </c>
      <c r="CT32" s="53">
        <v>7660.52</v>
      </c>
      <c r="CU32" s="53">
        <v>7660.52</v>
      </c>
      <c r="CV32" s="53">
        <v>7660.52</v>
      </c>
      <c r="CW32" s="53">
        <v>7660.52</v>
      </c>
      <c r="CX32" s="53">
        <v>7660.52</v>
      </c>
      <c r="CY32" s="53">
        <v>7660.52</v>
      </c>
      <c r="CZ32" s="53">
        <v>7660.52</v>
      </c>
      <c r="DA32" s="53">
        <v>7660.52</v>
      </c>
      <c r="DB32" s="53">
        <v>7660.52</v>
      </c>
      <c r="DC32" s="53">
        <v>7660.52</v>
      </c>
      <c r="DD32" s="53">
        <v>7660.52</v>
      </c>
      <c r="DE32" s="53">
        <v>7660.52</v>
      </c>
      <c r="DF32" s="53">
        <v>7660.52</v>
      </c>
      <c r="DG32" s="53">
        <v>7660.52</v>
      </c>
      <c r="DH32" s="53">
        <v>7660.52</v>
      </c>
      <c r="DI32" s="53">
        <v>7660.52</v>
      </c>
      <c r="DJ32" s="53">
        <v>7660.52</v>
      </c>
      <c r="DK32" s="53">
        <v>7660.52</v>
      </c>
      <c r="DL32" s="53">
        <v>7660.52</v>
      </c>
      <c r="DM32" s="53">
        <v>7660.52</v>
      </c>
      <c r="DN32" s="53">
        <v>7660.52</v>
      </c>
      <c r="DO32" s="53">
        <v>7660.52</v>
      </c>
      <c r="DP32" s="53">
        <v>7660.52</v>
      </c>
      <c r="DQ32" s="53">
        <v>7660.52</v>
      </c>
      <c r="DR32" s="53">
        <v>7660.52</v>
      </c>
      <c r="DS32" s="53">
        <v>7660.52</v>
      </c>
      <c r="DT32" s="53">
        <v>7660.52</v>
      </c>
      <c r="DU32" s="53">
        <v>7660.52</v>
      </c>
      <c r="DV32" s="53">
        <v>7660.52</v>
      </c>
      <c r="DW32" s="53">
        <v>7660.52</v>
      </c>
      <c r="DX32" s="53">
        <v>7660.52</v>
      </c>
      <c r="DY32" s="53">
        <v>7660.52</v>
      </c>
      <c r="DZ32" s="53">
        <v>7660.52</v>
      </c>
      <c r="EA32" s="53">
        <v>7660.52</v>
      </c>
      <c r="EB32" s="53">
        <v>7660.52</v>
      </c>
      <c r="EC32" s="53">
        <v>7660.52</v>
      </c>
      <c r="ED32" s="53">
        <v>7660.52</v>
      </c>
      <c r="EE32" s="53">
        <v>7660.52</v>
      </c>
      <c r="EF32" s="53">
        <v>7660.52</v>
      </c>
      <c r="EG32" s="53">
        <v>7660.52</v>
      </c>
      <c r="EH32" s="53">
        <v>7660.52</v>
      </c>
      <c r="EI32" s="53">
        <v>7660.52</v>
      </c>
      <c r="EJ32" s="53">
        <v>7660.52</v>
      </c>
      <c r="EK32" s="53">
        <v>7660.52</v>
      </c>
      <c r="EL32" s="53">
        <v>7660.52</v>
      </c>
      <c r="EM32" s="53">
        <v>7660.52</v>
      </c>
      <c r="EN32" s="53">
        <v>7660.52</v>
      </c>
      <c r="EO32" s="53">
        <v>7660.52</v>
      </c>
      <c r="EP32" s="53">
        <v>7660.52</v>
      </c>
      <c r="EQ32" s="53">
        <v>7660.52</v>
      </c>
      <c r="ER32" s="53">
        <v>7660.52</v>
      </c>
      <c r="ES32" s="53">
        <v>7660.52</v>
      </c>
      <c r="ET32" s="53">
        <v>7660.52</v>
      </c>
      <c r="EU32" s="53">
        <v>7660.52</v>
      </c>
      <c r="EV32" s="53">
        <v>7660.52</v>
      </c>
      <c r="EW32" s="53">
        <v>7660.52</v>
      </c>
      <c r="EX32" s="53">
        <v>7660.52</v>
      </c>
      <c r="EY32" s="53">
        <v>7660.52</v>
      </c>
      <c r="EZ32" s="53">
        <v>7660.52</v>
      </c>
      <c r="FA32" s="53">
        <v>7660.52</v>
      </c>
      <c r="FB32" s="53">
        <v>7660.52</v>
      </c>
      <c r="FC32" s="53">
        <v>7660.52</v>
      </c>
      <c r="FD32" s="53">
        <v>7660.52</v>
      </c>
      <c r="FE32" s="53">
        <v>7660.52</v>
      </c>
      <c r="FF32" s="53">
        <v>7660.52</v>
      </c>
      <c r="FG32" s="53">
        <v>7660.52</v>
      </c>
      <c r="FH32" s="53">
        <v>7660.52</v>
      </c>
      <c r="FI32" s="53">
        <v>7660.52</v>
      </c>
      <c r="FJ32" s="53">
        <v>7660.52</v>
      </c>
      <c r="FK32" s="53">
        <v>7660.52</v>
      </c>
      <c r="FL32" s="53">
        <v>7660.52</v>
      </c>
      <c r="FM32" s="53">
        <v>7660.52</v>
      </c>
      <c r="FN32" s="53">
        <v>7660.52</v>
      </c>
      <c r="FO32" s="53">
        <v>7660.52</v>
      </c>
      <c r="FP32" s="53">
        <v>7660.52</v>
      </c>
      <c r="FQ32" s="53">
        <v>7660.52</v>
      </c>
      <c r="FR32" s="53">
        <v>7660.52</v>
      </c>
      <c r="FS32" s="53">
        <v>7660.52</v>
      </c>
      <c r="FT32" s="53">
        <v>7660.52</v>
      </c>
      <c r="FU32" s="53">
        <v>7660.52</v>
      </c>
      <c r="FV32" s="53">
        <v>7660.52</v>
      </c>
      <c r="FW32" s="53">
        <v>7660.52</v>
      </c>
      <c r="FX32" s="53">
        <v>7660.52</v>
      </c>
      <c r="FY32" s="53"/>
      <c r="FZ32" s="18"/>
      <c r="GA32" s="18"/>
      <c r="GB32" s="18"/>
      <c r="GC32" s="18"/>
      <c r="GD32" s="18"/>
      <c r="GE32" s="46"/>
      <c r="GF32" s="46"/>
      <c r="GG32" s="5"/>
      <c r="GH32" s="5"/>
      <c r="GI32" s="5"/>
      <c r="GJ32" s="5"/>
      <c r="GK32" s="5"/>
      <c r="GL32" s="5"/>
      <c r="GM32" s="5"/>
    </row>
    <row r="33" spans="1:256" x14ac:dyDescent="0.2">
      <c r="A33" s="4" t="s">
        <v>302</v>
      </c>
      <c r="B33" s="2" t="s">
        <v>303</v>
      </c>
      <c r="C33" s="55">
        <v>7381</v>
      </c>
      <c r="D33" s="55">
        <v>7381</v>
      </c>
      <c r="E33" s="55">
        <v>7381</v>
      </c>
      <c r="F33" s="55">
        <v>7381</v>
      </c>
      <c r="G33" s="55">
        <v>7381</v>
      </c>
      <c r="H33" s="55">
        <v>7381</v>
      </c>
      <c r="I33" s="55">
        <v>7381</v>
      </c>
      <c r="J33" s="55">
        <v>7381</v>
      </c>
      <c r="K33" s="55">
        <v>7381</v>
      </c>
      <c r="L33" s="55">
        <v>7381</v>
      </c>
      <c r="M33" s="55">
        <v>7381</v>
      </c>
      <c r="N33" s="55">
        <v>7381</v>
      </c>
      <c r="O33" s="55">
        <v>7381</v>
      </c>
      <c r="P33" s="55">
        <v>7381</v>
      </c>
      <c r="Q33" s="55">
        <v>7381</v>
      </c>
      <c r="R33" s="55">
        <v>7381</v>
      </c>
      <c r="S33" s="55">
        <v>7381</v>
      </c>
      <c r="T33" s="55">
        <v>7381</v>
      </c>
      <c r="U33" s="55">
        <v>7381</v>
      </c>
      <c r="V33" s="55">
        <v>7381</v>
      </c>
      <c r="W33" s="55">
        <v>7381</v>
      </c>
      <c r="X33" s="55">
        <v>7381</v>
      </c>
      <c r="Y33" s="55">
        <v>7381</v>
      </c>
      <c r="Z33" s="55">
        <v>7381</v>
      </c>
      <c r="AA33" s="55">
        <v>7381</v>
      </c>
      <c r="AB33" s="55">
        <v>7381</v>
      </c>
      <c r="AC33" s="55">
        <v>7381</v>
      </c>
      <c r="AD33" s="55">
        <v>7381</v>
      </c>
      <c r="AE33" s="55">
        <v>7381</v>
      </c>
      <c r="AF33" s="55">
        <v>7381</v>
      </c>
      <c r="AG33" s="55">
        <v>7381</v>
      </c>
      <c r="AH33" s="55">
        <v>7381</v>
      </c>
      <c r="AI33" s="55">
        <v>7381</v>
      </c>
      <c r="AJ33" s="55">
        <v>7381</v>
      </c>
      <c r="AK33" s="55">
        <v>7381</v>
      </c>
      <c r="AL33" s="55">
        <v>7381</v>
      </c>
      <c r="AM33" s="55">
        <v>7381</v>
      </c>
      <c r="AN33" s="55">
        <v>7381</v>
      </c>
      <c r="AO33" s="55">
        <v>7381</v>
      </c>
      <c r="AP33" s="55">
        <v>7381</v>
      </c>
      <c r="AQ33" s="55">
        <v>7381</v>
      </c>
      <c r="AR33" s="55">
        <v>7381</v>
      </c>
      <c r="AS33" s="55">
        <v>7381</v>
      </c>
      <c r="AT33" s="55">
        <v>7381</v>
      </c>
      <c r="AU33" s="55">
        <v>7381</v>
      </c>
      <c r="AV33" s="55">
        <v>7381</v>
      </c>
      <c r="AW33" s="55">
        <v>7381</v>
      </c>
      <c r="AX33" s="55">
        <v>7381</v>
      </c>
      <c r="AY33" s="55">
        <v>7381</v>
      </c>
      <c r="AZ33" s="55">
        <v>7381</v>
      </c>
      <c r="BA33" s="55">
        <v>7381</v>
      </c>
      <c r="BB33" s="55">
        <v>7381</v>
      </c>
      <c r="BC33" s="55">
        <v>7381</v>
      </c>
      <c r="BD33" s="55">
        <v>7381</v>
      </c>
      <c r="BE33" s="55">
        <v>7381</v>
      </c>
      <c r="BF33" s="55">
        <v>7381</v>
      </c>
      <c r="BG33" s="55">
        <v>7381</v>
      </c>
      <c r="BH33" s="55">
        <v>7381</v>
      </c>
      <c r="BI33" s="55">
        <v>7381</v>
      </c>
      <c r="BJ33" s="55">
        <v>7381</v>
      </c>
      <c r="BK33" s="55">
        <v>7381</v>
      </c>
      <c r="BL33" s="55">
        <v>7381</v>
      </c>
      <c r="BM33" s="55">
        <v>7381</v>
      </c>
      <c r="BN33" s="55">
        <v>7381</v>
      </c>
      <c r="BO33" s="55">
        <v>7381</v>
      </c>
      <c r="BP33" s="55">
        <v>7381</v>
      </c>
      <c r="BQ33" s="55">
        <v>7381</v>
      </c>
      <c r="BR33" s="55">
        <v>7381</v>
      </c>
      <c r="BS33" s="55">
        <v>7381</v>
      </c>
      <c r="BT33" s="55">
        <v>7381</v>
      </c>
      <c r="BU33" s="55">
        <v>7381</v>
      </c>
      <c r="BV33" s="55">
        <v>7381</v>
      </c>
      <c r="BW33" s="55">
        <v>7381</v>
      </c>
      <c r="BX33" s="55">
        <v>7381</v>
      </c>
      <c r="BY33" s="55">
        <v>7381</v>
      </c>
      <c r="BZ33" s="55">
        <v>7381</v>
      </c>
      <c r="CA33" s="55">
        <v>7381</v>
      </c>
      <c r="CB33" s="55">
        <v>7381</v>
      </c>
      <c r="CC33" s="55">
        <v>7381</v>
      </c>
      <c r="CD33" s="55">
        <v>7381</v>
      </c>
      <c r="CE33" s="55">
        <v>7381</v>
      </c>
      <c r="CF33" s="55">
        <v>7381</v>
      </c>
      <c r="CG33" s="55">
        <v>7381</v>
      </c>
      <c r="CH33" s="55">
        <v>7381</v>
      </c>
      <c r="CI33" s="55">
        <v>7381</v>
      </c>
      <c r="CJ33" s="55">
        <v>7381</v>
      </c>
      <c r="CK33" s="55">
        <v>7381</v>
      </c>
      <c r="CL33" s="55">
        <v>7381</v>
      </c>
      <c r="CM33" s="55">
        <v>7381</v>
      </c>
      <c r="CN33" s="55">
        <v>7381</v>
      </c>
      <c r="CO33" s="55">
        <v>7381</v>
      </c>
      <c r="CP33" s="55">
        <v>7381</v>
      </c>
      <c r="CQ33" s="55">
        <v>7381</v>
      </c>
      <c r="CR33" s="55">
        <v>7381</v>
      </c>
      <c r="CS33" s="55">
        <v>7381</v>
      </c>
      <c r="CT33" s="55">
        <v>7381</v>
      </c>
      <c r="CU33" s="55">
        <v>7381</v>
      </c>
      <c r="CV33" s="55">
        <v>7381</v>
      </c>
      <c r="CW33" s="55">
        <v>7381</v>
      </c>
      <c r="CX33" s="55">
        <v>7381</v>
      </c>
      <c r="CY33" s="55">
        <v>7381</v>
      </c>
      <c r="CZ33" s="55">
        <v>7381</v>
      </c>
      <c r="DA33" s="55">
        <v>7381</v>
      </c>
      <c r="DB33" s="55">
        <v>7381</v>
      </c>
      <c r="DC33" s="55">
        <v>7381</v>
      </c>
      <c r="DD33" s="55">
        <v>7381</v>
      </c>
      <c r="DE33" s="55">
        <v>7381</v>
      </c>
      <c r="DF33" s="55">
        <v>7381</v>
      </c>
      <c r="DG33" s="55">
        <v>7381</v>
      </c>
      <c r="DH33" s="55">
        <v>7381</v>
      </c>
      <c r="DI33" s="55">
        <v>7381</v>
      </c>
      <c r="DJ33" s="55">
        <v>7381</v>
      </c>
      <c r="DK33" s="55">
        <v>7381</v>
      </c>
      <c r="DL33" s="55">
        <v>7381</v>
      </c>
      <c r="DM33" s="55">
        <v>7381</v>
      </c>
      <c r="DN33" s="55">
        <v>7381</v>
      </c>
      <c r="DO33" s="55">
        <v>7381</v>
      </c>
      <c r="DP33" s="55">
        <v>7381</v>
      </c>
      <c r="DQ33" s="55">
        <v>7381</v>
      </c>
      <c r="DR33" s="55">
        <v>7381</v>
      </c>
      <c r="DS33" s="55">
        <v>7381</v>
      </c>
      <c r="DT33" s="55">
        <v>7381</v>
      </c>
      <c r="DU33" s="55">
        <v>7381</v>
      </c>
      <c r="DV33" s="55">
        <v>7381</v>
      </c>
      <c r="DW33" s="55">
        <v>7381</v>
      </c>
      <c r="DX33" s="55">
        <v>7381</v>
      </c>
      <c r="DY33" s="55">
        <v>7381</v>
      </c>
      <c r="DZ33" s="55">
        <v>7381</v>
      </c>
      <c r="EA33" s="55">
        <v>7381</v>
      </c>
      <c r="EB33" s="55">
        <v>7381</v>
      </c>
      <c r="EC33" s="55">
        <v>7381</v>
      </c>
      <c r="ED33" s="55">
        <v>7381</v>
      </c>
      <c r="EE33" s="55">
        <v>7381</v>
      </c>
      <c r="EF33" s="55">
        <v>7381</v>
      </c>
      <c r="EG33" s="55">
        <v>7381</v>
      </c>
      <c r="EH33" s="55">
        <v>7381</v>
      </c>
      <c r="EI33" s="55">
        <v>7381</v>
      </c>
      <c r="EJ33" s="55">
        <v>7381</v>
      </c>
      <c r="EK33" s="55">
        <v>7381</v>
      </c>
      <c r="EL33" s="55">
        <v>7381</v>
      </c>
      <c r="EM33" s="55">
        <v>7381</v>
      </c>
      <c r="EN33" s="55">
        <v>7381</v>
      </c>
      <c r="EO33" s="55">
        <v>7381</v>
      </c>
      <c r="EP33" s="55">
        <v>7381</v>
      </c>
      <c r="EQ33" s="55">
        <v>7381</v>
      </c>
      <c r="ER33" s="55">
        <v>7381</v>
      </c>
      <c r="ES33" s="55">
        <v>7381</v>
      </c>
      <c r="ET33" s="55">
        <v>7381</v>
      </c>
      <c r="EU33" s="55">
        <v>7381</v>
      </c>
      <c r="EV33" s="55">
        <v>7381</v>
      </c>
      <c r="EW33" s="55">
        <v>7381</v>
      </c>
      <c r="EX33" s="55">
        <v>7381</v>
      </c>
      <c r="EY33" s="55">
        <v>7381</v>
      </c>
      <c r="EZ33" s="55">
        <v>7381</v>
      </c>
      <c r="FA33" s="55">
        <v>7381</v>
      </c>
      <c r="FB33" s="55">
        <v>7381</v>
      </c>
      <c r="FC33" s="55">
        <v>7381</v>
      </c>
      <c r="FD33" s="55">
        <v>7381</v>
      </c>
      <c r="FE33" s="55">
        <v>7381</v>
      </c>
      <c r="FF33" s="55">
        <v>7381</v>
      </c>
      <c r="FG33" s="55">
        <v>7381</v>
      </c>
      <c r="FH33" s="55">
        <v>7381</v>
      </c>
      <c r="FI33" s="55">
        <v>7381</v>
      </c>
      <c r="FJ33" s="55">
        <v>7381</v>
      </c>
      <c r="FK33" s="55">
        <v>7381</v>
      </c>
      <c r="FL33" s="55">
        <v>7381</v>
      </c>
      <c r="FM33" s="55">
        <v>7381</v>
      </c>
      <c r="FN33" s="55">
        <v>7381</v>
      </c>
      <c r="FO33" s="55">
        <v>7381</v>
      </c>
      <c r="FP33" s="55">
        <v>7381</v>
      </c>
      <c r="FQ33" s="55">
        <v>7381</v>
      </c>
      <c r="FR33" s="55">
        <v>7381</v>
      </c>
      <c r="FS33" s="55">
        <v>7381</v>
      </c>
      <c r="FT33" s="55">
        <v>7381</v>
      </c>
      <c r="FU33" s="55">
        <v>7381</v>
      </c>
      <c r="FV33" s="55">
        <v>7381</v>
      </c>
      <c r="FW33" s="55">
        <v>7381</v>
      </c>
      <c r="FX33" s="55">
        <v>7381</v>
      </c>
      <c r="FY33" s="53"/>
      <c r="FZ33" s="18"/>
      <c r="GA33" s="18"/>
      <c r="GB33" s="18"/>
      <c r="GC33" s="18"/>
      <c r="GD33" s="18"/>
      <c r="GE33" s="46"/>
      <c r="GF33" s="46"/>
      <c r="GG33" s="5"/>
      <c r="GH33" s="5"/>
      <c r="GI33" s="5"/>
      <c r="GJ33" s="5"/>
      <c r="GK33" s="5"/>
      <c r="GL33" s="5"/>
      <c r="GM33" s="5"/>
    </row>
    <row r="34" spans="1:256" x14ac:dyDescent="0.2">
      <c r="A34" s="4" t="s">
        <v>304</v>
      </c>
      <c r="B34" s="2" t="s">
        <v>305</v>
      </c>
      <c r="C34" s="56">
        <v>1.2230000000000001</v>
      </c>
      <c r="D34" s="56">
        <v>1.222</v>
      </c>
      <c r="E34" s="56">
        <v>1.212</v>
      </c>
      <c r="F34" s="56">
        <v>1.212</v>
      </c>
      <c r="G34" s="56">
        <v>1.2130000000000001</v>
      </c>
      <c r="H34" s="56">
        <v>1.204</v>
      </c>
      <c r="I34" s="56">
        <v>1.2130000000000001</v>
      </c>
      <c r="J34" s="56">
        <v>1.131</v>
      </c>
      <c r="K34" s="56">
        <v>1.1100000000000001</v>
      </c>
      <c r="L34" s="56">
        <v>1.242</v>
      </c>
      <c r="M34" s="56">
        <v>1.2410000000000001</v>
      </c>
      <c r="N34" s="56">
        <v>1.2609999999999999</v>
      </c>
      <c r="O34" s="56">
        <v>1.2330000000000001</v>
      </c>
      <c r="P34" s="56">
        <v>1.2110000000000001</v>
      </c>
      <c r="Q34" s="56">
        <v>1.2410000000000001</v>
      </c>
      <c r="R34" s="56">
        <v>1.2110000000000001</v>
      </c>
      <c r="S34" s="56">
        <v>1.181</v>
      </c>
      <c r="T34" s="56">
        <v>1.08</v>
      </c>
      <c r="U34" s="56">
        <v>1.071</v>
      </c>
      <c r="V34" s="56">
        <v>1.079</v>
      </c>
      <c r="W34" s="57">
        <v>1.071</v>
      </c>
      <c r="X34" s="56">
        <v>1.07</v>
      </c>
      <c r="Y34" s="56">
        <v>1.069</v>
      </c>
      <c r="Z34" s="56">
        <v>1.0509999999999999</v>
      </c>
      <c r="AA34" s="56">
        <v>1.234</v>
      </c>
      <c r="AB34" s="56">
        <v>1.264</v>
      </c>
      <c r="AC34" s="56">
        <v>1.1739999999999999</v>
      </c>
      <c r="AD34" s="56">
        <v>1.1539999999999999</v>
      </c>
      <c r="AE34" s="56">
        <v>1.0629999999999999</v>
      </c>
      <c r="AF34" s="56">
        <v>1.1180000000000001</v>
      </c>
      <c r="AG34" s="56">
        <v>1.214</v>
      </c>
      <c r="AH34" s="56">
        <v>1.109</v>
      </c>
      <c r="AI34" s="56">
        <v>1.1000000000000001</v>
      </c>
      <c r="AJ34" s="56">
        <v>1.111</v>
      </c>
      <c r="AK34" s="56">
        <v>1.089</v>
      </c>
      <c r="AL34" s="56">
        <v>1.1000000000000001</v>
      </c>
      <c r="AM34" s="56">
        <v>1.109</v>
      </c>
      <c r="AN34" s="56">
        <v>1.143</v>
      </c>
      <c r="AO34" s="56">
        <v>1.1919999999999999</v>
      </c>
      <c r="AP34" s="56">
        <v>1.2430000000000001</v>
      </c>
      <c r="AQ34" s="56">
        <v>1.165</v>
      </c>
      <c r="AR34" s="56">
        <v>1.244</v>
      </c>
      <c r="AS34" s="56">
        <v>1.3169999999999999</v>
      </c>
      <c r="AT34" s="56">
        <v>1.2450000000000001</v>
      </c>
      <c r="AU34" s="56">
        <v>1.214</v>
      </c>
      <c r="AV34" s="56">
        <v>1.1990000000000001</v>
      </c>
      <c r="AW34" s="56">
        <v>1.2030000000000001</v>
      </c>
      <c r="AX34" s="56">
        <v>1.17</v>
      </c>
      <c r="AY34" s="56">
        <v>1.2010000000000001</v>
      </c>
      <c r="AZ34" s="56">
        <v>1.206</v>
      </c>
      <c r="BA34" s="56">
        <v>1.1759999999999999</v>
      </c>
      <c r="BB34" s="56">
        <v>1.1859999999999999</v>
      </c>
      <c r="BC34" s="56">
        <v>1.2050000000000001</v>
      </c>
      <c r="BD34" s="56">
        <v>1.2070000000000001</v>
      </c>
      <c r="BE34" s="56">
        <v>1.2070000000000001</v>
      </c>
      <c r="BF34" s="56">
        <v>1.2150000000000001</v>
      </c>
      <c r="BG34" s="56">
        <v>1.1919999999999999</v>
      </c>
      <c r="BH34" s="56">
        <v>1.2030000000000001</v>
      </c>
      <c r="BI34" s="56">
        <v>1.175</v>
      </c>
      <c r="BJ34" s="56">
        <v>1.226</v>
      </c>
      <c r="BK34" s="56">
        <v>1.206</v>
      </c>
      <c r="BL34" s="56">
        <v>1.1619999999999999</v>
      </c>
      <c r="BM34" s="56">
        <v>1.163</v>
      </c>
      <c r="BN34" s="56">
        <v>1.1519999999999999</v>
      </c>
      <c r="BO34" s="56">
        <v>1.1339999999999999</v>
      </c>
      <c r="BP34" s="56">
        <v>1.123</v>
      </c>
      <c r="BQ34" s="56">
        <v>1.306</v>
      </c>
      <c r="BR34" s="56">
        <v>1.2030000000000001</v>
      </c>
      <c r="BS34" s="56">
        <v>1.2110000000000001</v>
      </c>
      <c r="BT34" s="56">
        <v>1.234</v>
      </c>
      <c r="BU34" s="56">
        <v>1.2330000000000001</v>
      </c>
      <c r="BV34" s="56">
        <v>1.1879999999999999</v>
      </c>
      <c r="BW34" s="56">
        <v>1.216</v>
      </c>
      <c r="BX34" s="56">
        <v>1.2150000000000001</v>
      </c>
      <c r="BY34" s="56">
        <v>1.0820000000000001</v>
      </c>
      <c r="BZ34" s="56">
        <v>1.0649999999999999</v>
      </c>
      <c r="CA34" s="56">
        <v>1.1599999999999999</v>
      </c>
      <c r="CB34" s="56">
        <v>1.232</v>
      </c>
      <c r="CC34" s="56">
        <v>1.0609999999999999</v>
      </c>
      <c r="CD34" s="56">
        <v>1.0409999999999999</v>
      </c>
      <c r="CE34" s="56">
        <v>1.073</v>
      </c>
      <c r="CF34" s="56">
        <v>1.0349999999999999</v>
      </c>
      <c r="CG34" s="56">
        <v>1.0740000000000001</v>
      </c>
      <c r="CH34" s="56">
        <v>1.0740000000000001</v>
      </c>
      <c r="CI34" s="56">
        <v>1.075</v>
      </c>
      <c r="CJ34" s="56">
        <v>1.1850000000000001</v>
      </c>
      <c r="CK34" s="56">
        <v>1.254</v>
      </c>
      <c r="CL34" s="56">
        <v>1.2330000000000001</v>
      </c>
      <c r="CM34" s="56">
        <v>1.2210000000000001</v>
      </c>
      <c r="CN34" s="56">
        <v>1.1830000000000001</v>
      </c>
      <c r="CO34" s="56">
        <v>1.1830000000000001</v>
      </c>
      <c r="CP34" s="56">
        <v>1.224</v>
      </c>
      <c r="CQ34" s="56">
        <v>1.1599999999999999</v>
      </c>
      <c r="CR34" s="56">
        <v>1.111</v>
      </c>
      <c r="CS34" s="56">
        <v>1.1200000000000001</v>
      </c>
      <c r="CT34" s="56">
        <v>1.071</v>
      </c>
      <c r="CU34" s="56">
        <v>1.0129999999999999</v>
      </c>
      <c r="CV34" s="56">
        <v>1.0109999999999999</v>
      </c>
      <c r="CW34" s="56">
        <v>1.111</v>
      </c>
      <c r="CX34" s="56">
        <v>1.141</v>
      </c>
      <c r="CY34" s="56">
        <v>1.081</v>
      </c>
      <c r="CZ34" s="56">
        <v>1.159</v>
      </c>
      <c r="DA34" s="56">
        <v>1.119</v>
      </c>
      <c r="DB34" s="56">
        <v>1.1499999999999999</v>
      </c>
      <c r="DC34" s="56">
        <v>1.1299999999999999</v>
      </c>
      <c r="DD34" s="57">
        <v>1.1240000000000001</v>
      </c>
      <c r="DE34" s="56">
        <v>1.1439999999999999</v>
      </c>
      <c r="DF34" s="56">
        <v>1.1439999999999999</v>
      </c>
      <c r="DG34" s="56">
        <v>1.153</v>
      </c>
      <c r="DH34" s="56">
        <v>1.1339999999999999</v>
      </c>
      <c r="DI34" s="56">
        <v>1.145</v>
      </c>
      <c r="DJ34" s="56">
        <v>1.155</v>
      </c>
      <c r="DK34" s="56">
        <v>1.145</v>
      </c>
      <c r="DL34" s="56">
        <v>1.222</v>
      </c>
      <c r="DM34" s="56">
        <v>1.202</v>
      </c>
      <c r="DN34" s="56">
        <v>1.1850000000000001</v>
      </c>
      <c r="DO34" s="56">
        <v>1.1919999999999999</v>
      </c>
      <c r="DP34" s="56">
        <v>1.173</v>
      </c>
      <c r="DQ34" s="56">
        <v>1.169</v>
      </c>
      <c r="DR34" s="56">
        <v>1.141</v>
      </c>
      <c r="DS34" s="56">
        <v>1.1299999999999999</v>
      </c>
      <c r="DT34" s="56">
        <v>1.129</v>
      </c>
      <c r="DU34" s="56">
        <v>1.121</v>
      </c>
      <c r="DV34" s="56">
        <v>1.119</v>
      </c>
      <c r="DW34" s="56">
        <v>1.1299999999999999</v>
      </c>
      <c r="DX34" s="56">
        <v>1.3049999999999999</v>
      </c>
      <c r="DY34" s="56">
        <v>1.2829999999999999</v>
      </c>
      <c r="DZ34" s="56">
        <v>1.234</v>
      </c>
      <c r="EA34" s="56">
        <v>1.2130000000000001</v>
      </c>
      <c r="EB34" s="56">
        <v>1.1140000000000001</v>
      </c>
      <c r="EC34" s="56">
        <v>1.0720000000000001</v>
      </c>
      <c r="ED34" s="56">
        <v>1.65</v>
      </c>
      <c r="EE34" s="56">
        <v>1.07</v>
      </c>
      <c r="EF34" s="56">
        <v>1.1299999999999999</v>
      </c>
      <c r="EG34" s="56">
        <v>1.0389999999999999</v>
      </c>
      <c r="EH34" s="56">
        <v>1.069</v>
      </c>
      <c r="EI34" s="56">
        <v>1.1739999999999999</v>
      </c>
      <c r="EJ34" s="56">
        <v>1.163</v>
      </c>
      <c r="EK34" s="56">
        <v>1.1240000000000001</v>
      </c>
      <c r="EL34" s="56">
        <v>1.1040000000000001</v>
      </c>
      <c r="EM34" s="56">
        <v>1.121</v>
      </c>
      <c r="EN34" s="56">
        <v>1.1220000000000001</v>
      </c>
      <c r="EO34" s="56">
        <v>1.1120000000000001</v>
      </c>
      <c r="EP34" s="56">
        <v>1.246</v>
      </c>
      <c r="EQ34" s="56">
        <v>1.268</v>
      </c>
      <c r="ER34" s="56">
        <v>1.2450000000000001</v>
      </c>
      <c r="ES34" s="56">
        <v>1.079</v>
      </c>
      <c r="ET34" s="56">
        <v>1.101</v>
      </c>
      <c r="EU34" s="56">
        <v>1.0900000000000001</v>
      </c>
      <c r="EV34" s="56">
        <v>1.175</v>
      </c>
      <c r="EW34" s="56">
        <v>1.593</v>
      </c>
      <c r="EX34" s="56">
        <v>1.23</v>
      </c>
      <c r="EY34" s="56">
        <v>1.1120000000000001</v>
      </c>
      <c r="EZ34" s="56">
        <v>1.101</v>
      </c>
      <c r="FA34" s="56">
        <v>1.3169999999999999</v>
      </c>
      <c r="FB34" s="56">
        <v>1.1419999999999999</v>
      </c>
      <c r="FC34" s="56">
        <v>1.1930000000000001</v>
      </c>
      <c r="FD34" s="56">
        <v>1.1419999999999999</v>
      </c>
      <c r="FE34" s="56">
        <v>1.111</v>
      </c>
      <c r="FF34" s="56">
        <v>1.1299999999999999</v>
      </c>
      <c r="FG34" s="56">
        <v>1.141</v>
      </c>
      <c r="FH34" s="56">
        <v>1.103</v>
      </c>
      <c r="FI34" s="56">
        <v>1.1719999999999999</v>
      </c>
      <c r="FJ34" s="56">
        <v>1.1639999999999999</v>
      </c>
      <c r="FK34" s="56">
        <v>1.1819999999999999</v>
      </c>
      <c r="FL34" s="56">
        <v>1.1719999999999999</v>
      </c>
      <c r="FM34" s="56">
        <v>1.173</v>
      </c>
      <c r="FN34" s="56">
        <v>1.181</v>
      </c>
      <c r="FO34" s="56">
        <v>1.171</v>
      </c>
      <c r="FP34" s="56">
        <v>1.202</v>
      </c>
      <c r="FQ34" s="56">
        <v>1.163</v>
      </c>
      <c r="FR34" s="56">
        <v>1.143</v>
      </c>
      <c r="FS34" s="56">
        <v>1.1419999999999999</v>
      </c>
      <c r="FT34" s="57">
        <v>1.141</v>
      </c>
      <c r="FU34" s="56">
        <v>1.1919999999999999</v>
      </c>
      <c r="FV34" s="56">
        <v>1.143</v>
      </c>
      <c r="FW34" s="56">
        <v>1.1419999999999999</v>
      </c>
      <c r="FX34" s="56">
        <v>1.1910000000000001</v>
      </c>
      <c r="FY34" s="58"/>
      <c r="FZ34" s="18"/>
      <c r="GA34" s="18"/>
      <c r="GB34" s="18"/>
      <c r="GC34" s="18"/>
      <c r="GD34" s="18"/>
      <c r="GE34" s="46"/>
      <c r="GF34" s="46"/>
      <c r="GG34" s="5"/>
      <c r="GH34" s="5"/>
      <c r="GI34" s="5"/>
      <c r="GJ34" s="5"/>
      <c r="GK34" s="5"/>
      <c r="GL34" s="5"/>
      <c r="GM34" s="5"/>
    </row>
    <row r="35" spans="1:256" x14ac:dyDescent="0.2">
      <c r="A35" s="4" t="s">
        <v>306</v>
      </c>
      <c r="B35" s="2" t="s">
        <v>307</v>
      </c>
      <c r="C35" s="59">
        <v>0.12</v>
      </c>
      <c r="D35" s="59">
        <v>0.12</v>
      </c>
      <c r="E35" s="59">
        <v>0.12</v>
      </c>
      <c r="F35" s="59">
        <v>0.12</v>
      </c>
      <c r="G35" s="59">
        <v>0.12</v>
      </c>
      <c r="H35" s="59">
        <v>0.12</v>
      </c>
      <c r="I35" s="59">
        <v>0.12</v>
      </c>
      <c r="J35" s="59">
        <v>0.12</v>
      </c>
      <c r="K35" s="59">
        <v>0.12</v>
      </c>
      <c r="L35" s="59">
        <v>0.12</v>
      </c>
      <c r="M35" s="59">
        <v>0.12</v>
      </c>
      <c r="N35" s="59">
        <v>0.12</v>
      </c>
      <c r="O35" s="59">
        <v>0.12</v>
      </c>
      <c r="P35" s="59">
        <v>0.12</v>
      </c>
      <c r="Q35" s="59">
        <v>0.12</v>
      </c>
      <c r="R35" s="59">
        <v>0.12</v>
      </c>
      <c r="S35" s="59">
        <v>0.12</v>
      </c>
      <c r="T35" s="59">
        <v>0.12</v>
      </c>
      <c r="U35" s="59">
        <v>0.12</v>
      </c>
      <c r="V35" s="59">
        <v>0.12</v>
      </c>
      <c r="W35" s="60">
        <v>0.12</v>
      </c>
      <c r="X35" s="59">
        <v>0.12</v>
      </c>
      <c r="Y35" s="59">
        <v>0.12</v>
      </c>
      <c r="Z35" s="59">
        <v>0.12</v>
      </c>
      <c r="AA35" s="59">
        <v>0.12</v>
      </c>
      <c r="AB35" s="59">
        <v>0.12</v>
      </c>
      <c r="AC35" s="59">
        <v>0.12</v>
      </c>
      <c r="AD35" s="59">
        <v>0.12</v>
      </c>
      <c r="AE35" s="59">
        <v>0.12</v>
      </c>
      <c r="AF35" s="59">
        <v>0.12</v>
      </c>
      <c r="AG35" s="59">
        <v>0.12</v>
      </c>
      <c r="AH35" s="59">
        <v>0.12</v>
      </c>
      <c r="AI35" s="59">
        <v>0.12</v>
      </c>
      <c r="AJ35" s="59">
        <v>0.12</v>
      </c>
      <c r="AK35" s="59">
        <v>0.12</v>
      </c>
      <c r="AL35" s="59">
        <v>0.12</v>
      </c>
      <c r="AM35" s="59">
        <v>0.12</v>
      </c>
      <c r="AN35" s="59">
        <v>0.12</v>
      </c>
      <c r="AO35" s="59">
        <v>0.12</v>
      </c>
      <c r="AP35" s="59">
        <v>0.12</v>
      </c>
      <c r="AQ35" s="59">
        <v>0.12</v>
      </c>
      <c r="AR35" s="59">
        <v>0.12</v>
      </c>
      <c r="AS35" s="59">
        <v>0.12</v>
      </c>
      <c r="AT35" s="59">
        <v>0.12</v>
      </c>
      <c r="AU35" s="59">
        <v>0.12</v>
      </c>
      <c r="AV35" s="59">
        <v>0.12</v>
      </c>
      <c r="AW35" s="59">
        <v>0.12</v>
      </c>
      <c r="AX35" s="59">
        <v>0.12</v>
      </c>
      <c r="AY35" s="59">
        <v>0.12</v>
      </c>
      <c r="AZ35" s="59">
        <v>0.12</v>
      </c>
      <c r="BA35" s="59">
        <v>0.12</v>
      </c>
      <c r="BB35" s="59">
        <v>0.12</v>
      </c>
      <c r="BC35" s="59">
        <v>0.12</v>
      </c>
      <c r="BD35" s="59">
        <v>0.12</v>
      </c>
      <c r="BE35" s="59">
        <v>0.12</v>
      </c>
      <c r="BF35" s="59">
        <v>0.12</v>
      </c>
      <c r="BG35" s="59">
        <v>0.12</v>
      </c>
      <c r="BH35" s="59">
        <v>0.12</v>
      </c>
      <c r="BI35" s="59">
        <v>0.12</v>
      </c>
      <c r="BJ35" s="59">
        <v>0.12</v>
      </c>
      <c r="BK35" s="59">
        <v>0.12</v>
      </c>
      <c r="BL35" s="59">
        <v>0.12</v>
      </c>
      <c r="BM35" s="59">
        <v>0.12</v>
      </c>
      <c r="BN35" s="59">
        <v>0.12</v>
      </c>
      <c r="BO35" s="59">
        <v>0.12</v>
      </c>
      <c r="BP35" s="59">
        <v>0.12</v>
      </c>
      <c r="BQ35" s="59">
        <v>0.12</v>
      </c>
      <c r="BR35" s="59">
        <v>0.12</v>
      </c>
      <c r="BS35" s="59">
        <v>0.12</v>
      </c>
      <c r="BT35" s="59">
        <v>0.12</v>
      </c>
      <c r="BU35" s="59">
        <v>0.12</v>
      </c>
      <c r="BV35" s="59">
        <v>0.12</v>
      </c>
      <c r="BW35" s="59">
        <v>0.12</v>
      </c>
      <c r="BX35" s="59">
        <v>0.12</v>
      </c>
      <c r="BY35" s="59">
        <v>0.12</v>
      </c>
      <c r="BZ35" s="59">
        <v>0.12</v>
      </c>
      <c r="CA35" s="59">
        <v>0.12</v>
      </c>
      <c r="CB35" s="59">
        <v>0.12</v>
      </c>
      <c r="CC35" s="59">
        <v>0.12</v>
      </c>
      <c r="CD35" s="59">
        <v>0.12</v>
      </c>
      <c r="CE35" s="59">
        <v>0.12</v>
      </c>
      <c r="CF35" s="59">
        <v>0.12</v>
      </c>
      <c r="CG35" s="59">
        <v>0.12</v>
      </c>
      <c r="CH35" s="59">
        <v>0.12</v>
      </c>
      <c r="CI35" s="59">
        <v>0.12</v>
      </c>
      <c r="CJ35" s="59">
        <v>0.12</v>
      </c>
      <c r="CK35" s="59">
        <v>0.12</v>
      </c>
      <c r="CL35" s="59">
        <v>0.12</v>
      </c>
      <c r="CM35" s="59">
        <v>0.12</v>
      </c>
      <c r="CN35" s="59">
        <v>0.12</v>
      </c>
      <c r="CO35" s="59">
        <v>0.12</v>
      </c>
      <c r="CP35" s="59">
        <v>0.12</v>
      </c>
      <c r="CQ35" s="59">
        <v>0.12</v>
      </c>
      <c r="CR35" s="59">
        <v>0.12</v>
      </c>
      <c r="CS35" s="59">
        <v>0.12</v>
      </c>
      <c r="CT35" s="59">
        <v>0.12</v>
      </c>
      <c r="CU35" s="59">
        <v>0.12</v>
      </c>
      <c r="CV35" s="59">
        <v>0.12</v>
      </c>
      <c r="CW35" s="59">
        <v>0.12</v>
      </c>
      <c r="CX35" s="59">
        <v>0.12</v>
      </c>
      <c r="CY35" s="59">
        <v>0.12</v>
      </c>
      <c r="CZ35" s="59">
        <v>0.12</v>
      </c>
      <c r="DA35" s="59">
        <v>0.12</v>
      </c>
      <c r="DB35" s="59">
        <v>0.12</v>
      </c>
      <c r="DC35" s="59">
        <v>0.12</v>
      </c>
      <c r="DD35" s="59">
        <v>0.12</v>
      </c>
      <c r="DE35" s="59">
        <v>0.12</v>
      </c>
      <c r="DF35" s="59">
        <v>0.12</v>
      </c>
      <c r="DG35" s="59">
        <v>0.12</v>
      </c>
      <c r="DH35" s="59">
        <v>0.12</v>
      </c>
      <c r="DI35" s="59">
        <v>0.12</v>
      </c>
      <c r="DJ35" s="59">
        <v>0.12</v>
      </c>
      <c r="DK35" s="59">
        <v>0.12</v>
      </c>
      <c r="DL35" s="59">
        <v>0.12</v>
      </c>
      <c r="DM35" s="59">
        <v>0.12</v>
      </c>
      <c r="DN35" s="59">
        <v>0.12</v>
      </c>
      <c r="DO35" s="59">
        <v>0.12</v>
      </c>
      <c r="DP35" s="59">
        <v>0.12</v>
      </c>
      <c r="DQ35" s="59">
        <v>0.12</v>
      </c>
      <c r="DR35" s="59">
        <v>0.12</v>
      </c>
      <c r="DS35" s="59">
        <v>0.12</v>
      </c>
      <c r="DT35" s="59">
        <v>0.12</v>
      </c>
      <c r="DU35" s="59">
        <v>0.12</v>
      </c>
      <c r="DV35" s="59">
        <v>0.12</v>
      </c>
      <c r="DW35" s="59">
        <v>0.12</v>
      </c>
      <c r="DX35" s="59">
        <v>0.12</v>
      </c>
      <c r="DY35" s="59">
        <v>0.12</v>
      </c>
      <c r="DZ35" s="59">
        <v>0.12</v>
      </c>
      <c r="EA35" s="59">
        <v>0.12</v>
      </c>
      <c r="EB35" s="59">
        <v>0.12</v>
      </c>
      <c r="EC35" s="59">
        <v>0.12</v>
      </c>
      <c r="ED35" s="59">
        <v>0.12</v>
      </c>
      <c r="EE35" s="59">
        <v>0.12</v>
      </c>
      <c r="EF35" s="59">
        <v>0.12</v>
      </c>
      <c r="EG35" s="59">
        <v>0.12</v>
      </c>
      <c r="EH35" s="59">
        <v>0.12</v>
      </c>
      <c r="EI35" s="59">
        <v>0.12</v>
      </c>
      <c r="EJ35" s="59">
        <v>0.12</v>
      </c>
      <c r="EK35" s="59">
        <v>0.12</v>
      </c>
      <c r="EL35" s="59">
        <v>0.12</v>
      </c>
      <c r="EM35" s="59">
        <v>0.12</v>
      </c>
      <c r="EN35" s="59">
        <v>0.12</v>
      </c>
      <c r="EO35" s="59">
        <v>0.12</v>
      </c>
      <c r="EP35" s="59">
        <v>0.12</v>
      </c>
      <c r="EQ35" s="59">
        <v>0.12</v>
      </c>
      <c r="ER35" s="59">
        <v>0.12</v>
      </c>
      <c r="ES35" s="59">
        <v>0.12</v>
      </c>
      <c r="ET35" s="59">
        <v>0.12</v>
      </c>
      <c r="EU35" s="59">
        <v>0.12</v>
      </c>
      <c r="EV35" s="59">
        <v>0.12</v>
      </c>
      <c r="EW35" s="59">
        <v>0.12</v>
      </c>
      <c r="EX35" s="59">
        <v>0.12</v>
      </c>
      <c r="EY35" s="59">
        <v>0.12</v>
      </c>
      <c r="EZ35" s="59">
        <v>0.12</v>
      </c>
      <c r="FA35" s="59">
        <v>0.12</v>
      </c>
      <c r="FB35" s="59">
        <v>0.12</v>
      </c>
      <c r="FC35" s="59">
        <v>0.12</v>
      </c>
      <c r="FD35" s="59">
        <v>0.12</v>
      </c>
      <c r="FE35" s="59">
        <v>0.12</v>
      </c>
      <c r="FF35" s="59">
        <v>0.12</v>
      </c>
      <c r="FG35" s="59">
        <v>0.12</v>
      </c>
      <c r="FH35" s="59">
        <v>0.12</v>
      </c>
      <c r="FI35" s="59">
        <v>0.12</v>
      </c>
      <c r="FJ35" s="59">
        <v>0.12</v>
      </c>
      <c r="FK35" s="59">
        <v>0.12</v>
      </c>
      <c r="FL35" s="59">
        <v>0.12</v>
      </c>
      <c r="FM35" s="59">
        <v>0.12</v>
      </c>
      <c r="FN35" s="59">
        <v>0.12</v>
      </c>
      <c r="FO35" s="59">
        <v>0.12</v>
      </c>
      <c r="FP35" s="59">
        <v>0.12</v>
      </c>
      <c r="FQ35" s="59">
        <v>0.12</v>
      </c>
      <c r="FR35" s="59">
        <v>0.12</v>
      </c>
      <c r="FS35" s="59">
        <v>0.12</v>
      </c>
      <c r="FT35" s="60">
        <v>0.12</v>
      </c>
      <c r="FU35" s="59">
        <v>0.12</v>
      </c>
      <c r="FV35" s="59">
        <v>0.12</v>
      </c>
      <c r="FW35" s="59">
        <v>0.12</v>
      </c>
      <c r="FX35" s="59">
        <v>0.12</v>
      </c>
      <c r="FY35" s="59"/>
      <c r="FZ35" s="18"/>
      <c r="GA35" s="18"/>
      <c r="GB35" s="18"/>
      <c r="GC35" s="18"/>
      <c r="GD35" s="18"/>
      <c r="GE35" s="46"/>
      <c r="GF35" s="46"/>
      <c r="GG35" s="5"/>
      <c r="GH35" s="5"/>
      <c r="GI35" s="5"/>
      <c r="GJ35" s="5"/>
      <c r="GK35" s="5"/>
      <c r="GL35" s="5"/>
      <c r="GM35" s="5"/>
    </row>
    <row r="36" spans="1:256" x14ac:dyDescent="0.2">
      <c r="A36" s="4" t="s">
        <v>308</v>
      </c>
      <c r="B36" s="54" t="s">
        <v>309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  <c r="AA36" s="53">
        <v>0</v>
      </c>
      <c r="AB36" s="53">
        <v>0</v>
      </c>
      <c r="AC36" s="53">
        <v>0</v>
      </c>
      <c r="AD36" s="53">
        <v>0</v>
      </c>
      <c r="AE36" s="53">
        <v>0</v>
      </c>
      <c r="AF36" s="53">
        <v>0</v>
      </c>
      <c r="AG36" s="53">
        <v>0</v>
      </c>
      <c r="AH36" s="53">
        <v>0</v>
      </c>
      <c r="AI36" s="53">
        <v>0</v>
      </c>
      <c r="AJ36" s="53">
        <v>0</v>
      </c>
      <c r="AK36" s="53">
        <v>0</v>
      </c>
      <c r="AL36" s="53">
        <v>0</v>
      </c>
      <c r="AM36" s="53">
        <v>0</v>
      </c>
      <c r="AN36" s="53">
        <v>0</v>
      </c>
      <c r="AO36" s="53">
        <v>0</v>
      </c>
      <c r="AP36" s="53">
        <v>0</v>
      </c>
      <c r="AQ36" s="53">
        <v>0</v>
      </c>
      <c r="AR36" s="53">
        <v>0</v>
      </c>
      <c r="AS36" s="53">
        <v>0</v>
      </c>
      <c r="AT36" s="53">
        <v>0</v>
      </c>
      <c r="AU36" s="53">
        <v>0</v>
      </c>
      <c r="AV36" s="53">
        <v>0</v>
      </c>
      <c r="AW36" s="53">
        <v>0</v>
      </c>
      <c r="AX36" s="53">
        <v>0</v>
      </c>
      <c r="AY36" s="53">
        <v>0</v>
      </c>
      <c r="AZ36" s="53">
        <v>0</v>
      </c>
      <c r="BA36" s="53">
        <v>0</v>
      </c>
      <c r="BB36" s="53">
        <v>0</v>
      </c>
      <c r="BC36" s="53">
        <v>0</v>
      </c>
      <c r="BD36" s="53">
        <v>0</v>
      </c>
      <c r="BE36" s="53">
        <v>0</v>
      </c>
      <c r="BF36" s="53">
        <v>0</v>
      </c>
      <c r="BG36" s="53">
        <v>0</v>
      </c>
      <c r="BH36" s="53">
        <v>0</v>
      </c>
      <c r="BI36" s="53">
        <v>0</v>
      </c>
      <c r="BJ36" s="53">
        <v>0</v>
      </c>
      <c r="BK36" s="53">
        <v>0</v>
      </c>
      <c r="BL36" s="53">
        <v>0</v>
      </c>
      <c r="BM36" s="53">
        <v>0</v>
      </c>
      <c r="BN36" s="53">
        <v>0</v>
      </c>
      <c r="BO36" s="53">
        <v>0</v>
      </c>
      <c r="BP36" s="53">
        <v>0</v>
      </c>
      <c r="BQ36" s="53">
        <v>0</v>
      </c>
      <c r="BR36" s="53">
        <v>0</v>
      </c>
      <c r="BS36" s="53">
        <v>0</v>
      </c>
      <c r="BT36" s="53">
        <v>0</v>
      </c>
      <c r="BU36" s="53">
        <v>0</v>
      </c>
      <c r="BV36" s="53">
        <v>0</v>
      </c>
      <c r="BW36" s="53">
        <v>0</v>
      </c>
      <c r="BX36" s="53">
        <v>0</v>
      </c>
      <c r="BY36" s="53">
        <v>0</v>
      </c>
      <c r="BZ36" s="53">
        <v>0</v>
      </c>
      <c r="CA36" s="53">
        <v>0</v>
      </c>
      <c r="CB36" s="53">
        <v>0</v>
      </c>
      <c r="CC36" s="53">
        <v>0</v>
      </c>
      <c r="CD36" s="53">
        <v>0</v>
      </c>
      <c r="CE36" s="53">
        <v>0</v>
      </c>
      <c r="CF36" s="53">
        <v>0</v>
      </c>
      <c r="CG36" s="53">
        <v>0</v>
      </c>
      <c r="CH36" s="53">
        <v>0</v>
      </c>
      <c r="CI36" s="53">
        <v>0</v>
      </c>
      <c r="CJ36" s="53">
        <v>0</v>
      </c>
      <c r="CK36" s="53">
        <v>0</v>
      </c>
      <c r="CL36" s="53">
        <v>0</v>
      </c>
      <c r="CM36" s="53">
        <v>0</v>
      </c>
      <c r="CN36" s="53">
        <v>0</v>
      </c>
      <c r="CO36" s="53">
        <v>0</v>
      </c>
      <c r="CP36" s="53">
        <v>0</v>
      </c>
      <c r="CQ36" s="53">
        <v>0</v>
      </c>
      <c r="CR36" s="53">
        <v>0</v>
      </c>
      <c r="CS36" s="53">
        <v>0</v>
      </c>
      <c r="CT36" s="53">
        <v>0</v>
      </c>
      <c r="CU36" s="53">
        <v>0</v>
      </c>
      <c r="CV36" s="53">
        <v>0</v>
      </c>
      <c r="CW36" s="53">
        <v>0</v>
      </c>
      <c r="CX36" s="53">
        <v>0</v>
      </c>
      <c r="CY36" s="53">
        <v>0</v>
      </c>
      <c r="CZ36" s="53">
        <v>0</v>
      </c>
      <c r="DA36" s="53">
        <v>0</v>
      </c>
      <c r="DB36" s="53">
        <v>0</v>
      </c>
      <c r="DC36" s="53">
        <v>0</v>
      </c>
      <c r="DD36" s="53">
        <v>0</v>
      </c>
      <c r="DE36" s="53">
        <v>0</v>
      </c>
      <c r="DF36" s="53">
        <v>0</v>
      </c>
      <c r="DG36" s="53">
        <v>0</v>
      </c>
      <c r="DH36" s="53">
        <v>0</v>
      </c>
      <c r="DI36" s="53">
        <v>0</v>
      </c>
      <c r="DJ36" s="53">
        <v>0</v>
      </c>
      <c r="DK36" s="53">
        <v>0</v>
      </c>
      <c r="DL36" s="53">
        <v>0</v>
      </c>
      <c r="DM36" s="53">
        <v>0</v>
      </c>
      <c r="DN36" s="53">
        <v>0</v>
      </c>
      <c r="DO36" s="53">
        <v>0</v>
      </c>
      <c r="DP36" s="53">
        <v>0</v>
      </c>
      <c r="DQ36" s="53">
        <v>0</v>
      </c>
      <c r="DR36" s="53">
        <v>0</v>
      </c>
      <c r="DS36" s="53">
        <v>0</v>
      </c>
      <c r="DT36" s="53">
        <v>0</v>
      </c>
      <c r="DU36" s="53">
        <v>0</v>
      </c>
      <c r="DV36" s="53">
        <v>0</v>
      </c>
      <c r="DW36" s="53">
        <v>0</v>
      </c>
      <c r="DX36" s="53">
        <v>0</v>
      </c>
      <c r="DY36" s="53">
        <v>0</v>
      </c>
      <c r="DZ36" s="53">
        <v>0</v>
      </c>
      <c r="EA36" s="53">
        <v>0</v>
      </c>
      <c r="EB36" s="53">
        <v>0</v>
      </c>
      <c r="EC36" s="53">
        <v>0</v>
      </c>
      <c r="ED36" s="53">
        <v>0</v>
      </c>
      <c r="EE36" s="53">
        <v>0</v>
      </c>
      <c r="EF36" s="53">
        <v>0</v>
      </c>
      <c r="EG36" s="53">
        <v>0</v>
      </c>
      <c r="EH36" s="53">
        <v>0</v>
      </c>
      <c r="EI36" s="53">
        <v>0</v>
      </c>
      <c r="EJ36" s="53">
        <v>0</v>
      </c>
      <c r="EK36" s="53">
        <v>0</v>
      </c>
      <c r="EL36" s="53">
        <v>0</v>
      </c>
      <c r="EM36" s="53">
        <v>0</v>
      </c>
      <c r="EN36" s="53">
        <v>0</v>
      </c>
      <c r="EO36" s="53">
        <v>0</v>
      </c>
      <c r="EP36" s="53">
        <v>0</v>
      </c>
      <c r="EQ36" s="53">
        <v>0</v>
      </c>
      <c r="ER36" s="53">
        <v>0</v>
      </c>
      <c r="ES36" s="53">
        <v>0</v>
      </c>
      <c r="ET36" s="53">
        <v>0</v>
      </c>
      <c r="EU36" s="53">
        <v>0</v>
      </c>
      <c r="EV36" s="53">
        <v>0</v>
      </c>
      <c r="EW36" s="53">
        <v>0</v>
      </c>
      <c r="EX36" s="53">
        <v>0</v>
      </c>
      <c r="EY36" s="53">
        <v>0</v>
      </c>
      <c r="EZ36" s="53">
        <v>0</v>
      </c>
      <c r="FA36" s="53">
        <v>0</v>
      </c>
      <c r="FB36" s="53">
        <v>0</v>
      </c>
      <c r="FC36" s="53">
        <v>0</v>
      </c>
      <c r="FD36" s="53">
        <v>0</v>
      </c>
      <c r="FE36" s="53">
        <v>0</v>
      </c>
      <c r="FF36" s="53">
        <v>0</v>
      </c>
      <c r="FG36" s="53">
        <v>0</v>
      </c>
      <c r="FH36" s="53">
        <v>0</v>
      </c>
      <c r="FI36" s="53">
        <v>0</v>
      </c>
      <c r="FJ36" s="53">
        <v>0</v>
      </c>
      <c r="FK36" s="53">
        <v>0</v>
      </c>
      <c r="FL36" s="53">
        <v>0</v>
      </c>
      <c r="FM36" s="53">
        <v>0</v>
      </c>
      <c r="FN36" s="53">
        <v>0</v>
      </c>
      <c r="FO36" s="53">
        <v>0</v>
      </c>
      <c r="FP36" s="53">
        <v>0</v>
      </c>
      <c r="FQ36" s="53">
        <v>0</v>
      </c>
      <c r="FR36" s="53">
        <v>0</v>
      </c>
      <c r="FS36" s="53">
        <v>0</v>
      </c>
      <c r="FT36" s="54">
        <v>0</v>
      </c>
      <c r="FU36" s="53">
        <v>0</v>
      </c>
      <c r="FV36" s="53">
        <v>0</v>
      </c>
      <c r="FW36" s="53">
        <v>0</v>
      </c>
      <c r="FX36" s="53">
        <v>0</v>
      </c>
      <c r="FY36" s="53"/>
      <c r="FZ36" s="18"/>
      <c r="GA36" s="18"/>
      <c r="GB36" s="18"/>
      <c r="GC36" s="18"/>
      <c r="GD36" s="18"/>
      <c r="GE36" s="46"/>
      <c r="GF36" s="46"/>
      <c r="GG36" s="5"/>
      <c r="GH36" s="5"/>
      <c r="GI36" s="5"/>
      <c r="GJ36" s="5"/>
      <c r="GK36" s="5"/>
      <c r="GL36" s="5"/>
      <c r="GM36" s="5"/>
      <c r="GN36" s="61"/>
      <c r="GO36" s="61"/>
      <c r="GP36" s="61"/>
      <c r="GQ36" s="61"/>
      <c r="GR36" s="61"/>
      <c r="GS36" s="61"/>
      <c r="GT36" s="61"/>
      <c r="GU36" s="61"/>
      <c r="GV36" s="61"/>
      <c r="GW36" s="61"/>
      <c r="GX36" s="61"/>
      <c r="GY36" s="61"/>
      <c r="GZ36" s="61"/>
      <c r="HA36" s="61"/>
      <c r="HB36" s="61"/>
      <c r="HC36" s="61"/>
      <c r="HD36" s="61"/>
      <c r="HE36" s="61"/>
      <c r="HF36" s="61"/>
      <c r="HG36" s="61"/>
      <c r="HH36" s="61"/>
      <c r="HI36" s="61"/>
      <c r="HJ36" s="61"/>
      <c r="HK36" s="61"/>
      <c r="HL36" s="61"/>
      <c r="HM36" s="61"/>
      <c r="HN36" s="61"/>
      <c r="HO36" s="61"/>
      <c r="HP36" s="61"/>
      <c r="HQ36" s="61"/>
      <c r="HR36" s="61"/>
      <c r="HS36" s="61"/>
      <c r="HT36" s="61"/>
      <c r="HU36" s="61"/>
      <c r="HV36" s="61"/>
      <c r="HW36" s="61"/>
      <c r="HX36" s="61"/>
      <c r="HY36" s="61"/>
      <c r="HZ36" s="61"/>
      <c r="IA36" s="61"/>
      <c r="IB36" s="61"/>
      <c r="IC36" s="61"/>
      <c r="ID36" s="61"/>
      <c r="IE36" s="61"/>
      <c r="IF36" s="61"/>
      <c r="IG36" s="61"/>
      <c r="IH36" s="61"/>
      <c r="II36" s="61"/>
      <c r="IJ36" s="61"/>
      <c r="IK36" s="61"/>
      <c r="IL36" s="61"/>
      <c r="IM36" s="61"/>
      <c r="IN36" s="61"/>
      <c r="IO36" s="61"/>
      <c r="IP36" s="61"/>
      <c r="IQ36" s="61"/>
      <c r="IR36" s="61"/>
      <c r="IS36" s="61"/>
      <c r="IT36" s="61"/>
      <c r="IU36" s="61"/>
      <c r="IV36" s="61"/>
    </row>
    <row r="37" spans="1:256" x14ac:dyDescent="0.2">
      <c r="A37" s="2"/>
      <c r="B37" s="2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60"/>
      <c r="X37" s="59"/>
      <c r="Y37" s="59"/>
      <c r="Z37" s="59"/>
      <c r="AA37" s="59"/>
      <c r="AB37" s="59"/>
      <c r="AC37" s="59"/>
      <c r="AD37" s="59"/>
      <c r="AE37" s="59"/>
      <c r="AF37" s="59"/>
      <c r="AG37" s="60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60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60"/>
      <c r="FC37" s="59"/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60"/>
      <c r="FP37" s="59"/>
      <c r="FQ37" s="59"/>
      <c r="FR37" s="59"/>
      <c r="FS37" s="59"/>
      <c r="FT37" s="60"/>
      <c r="FU37" s="59"/>
      <c r="FV37" s="59"/>
      <c r="FW37" s="59"/>
      <c r="FX37" s="59"/>
      <c r="FY37" s="59"/>
      <c r="FZ37" s="62"/>
      <c r="GA37" s="62"/>
      <c r="GB37" s="18"/>
      <c r="GC37" s="18"/>
      <c r="GD37" s="18"/>
      <c r="GE37" s="46"/>
      <c r="GF37" s="46"/>
      <c r="GG37" s="5"/>
      <c r="GH37" s="5"/>
      <c r="GI37" s="5"/>
      <c r="GJ37" s="5"/>
      <c r="GK37" s="5"/>
      <c r="GL37" s="5"/>
      <c r="GM37" s="5"/>
      <c r="GN37" s="37"/>
      <c r="GO37" s="37"/>
      <c r="GP37" s="37"/>
      <c r="GQ37" s="37"/>
      <c r="GR37" s="37"/>
      <c r="GS37" s="37"/>
      <c r="GT37" s="37"/>
      <c r="GU37" s="37"/>
      <c r="GV37" s="37"/>
      <c r="GW37" s="37"/>
      <c r="GX37" s="37"/>
      <c r="GY37" s="37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7"/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  <c r="II37" s="37"/>
      <c r="IJ37" s="37"/>
      <c r="IK37" s="37"/>
      <c r="IL37" s="37"/>
      <c r="IM37" s="37"/>
      <c r="IN37" s="37"/>
      <c r="IO37" s="37"/>
      <c r="IP37" s="37"/>
      <c r="IQ37" s="37"/>
      <c r="IR37" s="37"/>
      <c r="IS37" s="37"/>
      <c r="IT37" s="37"/>
      <c r="IU37" s="37"/>
      <c r="IV37" s="37"/>
    </row>
    <row r="38" spans="1:256" s="65" customFormat="1" ht="15.75" x14ac:dyDescent="0.25">
      <c r="A38" s="2"/>
      <c r="B38" s="51" t="s">
        <v>310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18"/>
      <c r="GA38" s="63"/>
      <c r="GB38" s="18"/>
      <c r="GC38" s="18"/>
      <c r="GD38" s="18"/>
      <c r="GE38" s="18"/>
      <c r="GF38" s="18"/>
      <c r="GG38" s="53"/>
      <c r="GH38" s="53"/>
      <c r="GI38" s="53"/>
      <c r="GJ38" s="53"/>
      <c r="GK38" s="53"/>
      <c r="GL38" s="53"/>
      <c r="GM38" s="53"/>
      <c r="GN38" s="64"/>
      <c r="GO38" s="64"/>
      <c r="GP38" s="64"/>
      <c r="GQ38" s="64"/>
      <c r="GR38" s="64"/>
      <c r="GS38" s="64"/>
      <c r="GT38" s="64"/>
      <c r="GU38" s="64"/>
      <c r="GV38" s="64"/>
      <c r="GW38" s="64"/>
      <c r="GX38" s="64"/>
      <c r="GY38" s="64"/>
      <c r="GZ38" s="64"/>
      <c r="HA38" s="64"/>
      <c r="HB38" s="64"/>
      <c r="HC38" s="64"/>
      <c r="HD38" s="64"/>
      <c r="HE38" s="64"/>
      <c r="HF38" s="64"/>
      <c r="HG38" s="64"/>
      <c r="HH38" s="64"/>
      <c r="HI38" s="64"/>
      <c r="HJ38" s="64"/>
      <c r="HK38" s="64"/>
      <c r="HL38" s="64"/>
      <c r="HM38" s="64"/>
      <c r="HN38" s="64"/>
      <c r="HO38" s="64"/>
      <c r="HP38" s="64"/>
      <c r="HQ38" s="64"/>
      <c r="HR38" s="64"/>
      <c r="HS38" s="64"/>
      <c r="HT38" s="64"/>
      <c r="HU38" s="64"/>
      <c r="HV38" s="64"/>
      <c r="HW38" s="64"/>
      <c r="HX38" s="64"/>
      <c r="HY38" s="64"/>
      <c r="HZ38" s="64"/>
      <c r="IA38" s="64"/>
      <c r="IB38" s="64"/>
      <c r="IC38" s="64"/>
      <c r="ID38" s="64"/>
      <c r="IE38" s="64"/>
      <c r="IF38" s="64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  <c r="IV38" s="19"/>
    </row>
    <row r="39" spans="1:256" s="19" customFormat="1" x14ac:dyDescent="0.2">
      <c r="A39" s="66" t="s">
        <v>311</v>
      </c>
      <c r="B39" s="67" t="s">
        <v>312</v>
      </c>
      <c r="C39" s="68">
        <v>925066.85</v>
      </c>
      <c r="D39" s="68">
        <v>3696942.98</v>
      </c>
      <c r="E39" s="68">
        <v>1187362.1100000001</v>
      </c>
      <c r="F39" s="68">
        <v>1740807</v>
      </c>
      <c r="G39" s="68">
        <v>164715.79</v>
      </c>
      <c r="H39" s="68">
        <v>185262.77</v>
      </c>
      <c r="I39" s="68">
        <v>1144435.99</v>
      </c>
      <c r="J39" s="68">
        <v>395922.69</v>
      </c>
      <c r="K39" s="68">
        <v>60520.65</v>
      </c>
      <c r="L39" s="68">
        <v>633736.71</v>
      </c>
      <c r="M39" s="68">
        <v>254523.79</v>
      </c>
      <c r="N39" s="68">
        <v>8713196.3300000001</v>
      </c>
      <c r="O39" s="68">
        <v>2584833.4500000002</v>
      </c>
      <c r="P39" s="68">
        <v>52902.12</v>
      </c>
      <c r="Q39" s="68">
        <v>3410927.83</v>
      </c>
      <c r="R39" s="68">
        <v>83608.5</v>
      </c>
      <c r="S39" s="68">
        <v>500081.05</v>
      </c>
      <c r="T39" s="68">
        <v>68284.570000000007</v>
      </c>
      <c r="U39" s="68">
        <v>35446.36</v>
      </c>
      <c r="V39" s="68">
        <v>98025.09</v>
      </c>
      <c r="W39" s="68">
        <v>24878.69</v>
      </c>
      <c r="X39" s="68">
        <v>22939.64</v>
      </c>
      <c r="Y39" s="68">
        <v>108215.2</v>
      </c>
      <c r="Z39" s="68">
        <v>50822.67</v>
      </c>
      <c r="AA39" s="68">
        <v>3882506.57</v>
      </c>
      <c r="AB39" s="68">
        <v>6894141.3700000001</v>
      </c>
      <c r="AC39" s="68">
        <v>309731.98</v>
      </c>
      <c r="AD39" s="68">
        <v>277213.5</v>
      </c>
      <c r="AE39" s="68">
        <v>63921.72</v>
      </c>
      <c r="AF39" s="68">
        <v>74828.14</v>
      </c>
      <c r="AG39" s="69">
        <v>258142.26</v>
      </c>
      <c r="AH39" s="68">
        <v>132983.09</v>
      </c>
      <c r="AI39" s="68">
        <v>39959.29</v>
      </c>
      <c r="AJ39" s="68">
        <v>57472.9</v>
      </c>
      <c r="AK39" s="68">
        <v>62421.06</v>
      </c>
      <c r="AL39" s="68">
        <v>109888.54</v>
      </c>
      <c r="AM39" s="68">
        <v>92912.92</v>
      </c>
      <c r="AN39" s="68">
        <v>285871.84999999998</v>
      </c>
      <c r="AO39" s="68">
        <v>1146077.33</v>
      </c>
      <c r="AP39" s="68">
        <v>17888206.75</v>
      </c>
      <c r="AQ39" s="68">
        <v>103282.92</v>
      </c>
      <c r="AR39" s="68">
        <v>10637034.68</v>
      </c>
      <c r="AS39" s="68">
        <v>1487510.87</v>
      </c>
      <c r="AT39" s="68">
        <v>659804.09</v>
      </c>
      <c r="AU39" s="68">
        <v>89773.49</v>
      </c>
      <c r="AV39" s="68">
        <v>52787.35</v>
      </c>
      <c r="AW39" s="68">
        <v>58813.86</v>
      </c>
      <c r="AX39" s="68">
        <v>35962.67</v>
      </c>
      <c r="AY39" s="68">
        <v>64439.72</v>
      </c>
      <c r="AZ39" s="68">
        <v>1047571.95</v>
      </c>
      <c r="BA39" s="68">
        <v>579154.39</v>
      </c>
      <c r="BB39" s="68">
        <v>266944.33</v>
      </c>
      <c r="BC39" s="68">
        <v>5876995.5899999999</v>
      </c>
      <c r="BD39" s="68">
        <v>1031463.8</v>
      </c>
      <c r="BE39" s="68">
        <v>263255.02</v>
      </c>
      <c r="BF39" s="68">
        <v>3683387.91</v>
      </c>
      <c r="BG39" s="68">
        <v>80216.800000000003</v>
      </c>
      <c r="BH39" s="68">
        <v>88958.77</v>
      </c>
      <c r="BI39" s="68">
        <v>29408.9</v>
      </c>
      <c r="BJ39" s="68">
        <v>857161.41</v>
      </c>
      <c r="BK39" s="68">
        <v>1324344.69</v>
      </c>
      <c r="BL39" s="68">
        <v>5856.02</v>
      </c>
      <c r="BM39" s="68">
        <v>34697.75</v>
      </c>
      <c r="BN39" s="68">
        <v>849895.38</v>
      </c>
      <c r="BO39" s="68">
        <v>331993.49</v>
      </c>
      <c r="BP39" s="68">
        <v>170633.82</v>
      </c>
      <c r="BQ39" s="68">
        <v>936219.68</v>
      </c>
      <c r="BR39" s="68">
        <v>318123.21999999997</v>
      </c>
      <c r="BS39" s="68">
        <v>115615.79</v>
      </c>
      <c r="BT39" s="68">
        <v>98086.37</v>
      </c>
      <c r="BU39" s="68">
        <v>132986.64000000001</v>
      </c>
      <c r="BV39" s="68">
        <v>382365.75</v>
      </c>
      <c r="BW39" s="68">
        <v>475771.34</v>
      </c>
      <c r="BX39" s="68">
        <v>64461.82</v>
      </c>
      <c r="BY39" s="68">
        <v>189109.67</v>
      </c>
      <c r="BZ39" s="68">
        <v>109852.75</v>
      </c>
      <c r="CA39" s="68">
        <v>308770.40999999997</v>
      </c>
      <c r="CB39" s="68">
        <v>14583302.140000001</v>
      </c>
      <c r="CC39" s="68">
        <v>90884.43</v>
      </c>
      <c r="CD39" s="68">
        <v>77042.53</v>
      </c>
      <c r="CE39" s="68">
        <v>76173.45</v>
      </c>
      <c r="CF39" s="68">
        <v>72469.89</v>
      </c>
      <c r="CG39" s="68">
        <v>64451.6</v>
      </c>
      <c r="CH39" s="68">
        <v>49827.01</v>
      </c>
      <c r="CI39" s="68">
        <v>214433.29</v>
      </c>
      <c r="CJ39" s="68">
        <v>261909.44</v>
      </c>
      <c r="CK39" s="68">
        <v>998260.48</v>
      </c>
      <c r="CL39" s="68">
        <v>194180.82</v>
      </c>
      <c r="CM39" s="68">
        <v>79378.05</v>
      </c>
      <c r="CN39" s="68">
        <v>5303660.57</v>
      </c>
      <c r="CO39" s="68">
        <v>2472615.92</v>
      </c>
      <c r="CP39" s="68">
        <v>546227.56000000006</v>
      </c>
      <c r="CQ39" s="68">
        <v>242106.85</v>
      </c>
      <c r="CR39" s="68">
        <v>68030.820000000007</v>
      </c>
      <c r="CS39" s="68">
        <v>175617.88</v>
      </c>
      <c r="CT39" s="68">
        <v>54414.98</v>
      </c>
      <c r="CU39" s="68">
        <v>25835.17</v>
      </c>
      <c r="CV39" s="68">
        <v>13156.93</v>
      </c>
      <c r="CW39" s="53">
        <v>95559.08</v>
      </c>
      <c r="CX39" s="68">
        <v>120049.1</v>
      </c>
      <c r="CY39" s="68">
        <v>21353.25</v>
      </c>
      <c r="CZ39" s="68">
        <v>571128.78</v>
      </c>
      <c r="DA39" s="68">
        <v>33058.74</v>
      </c>
      <c r="DB39" s="68">
        <v>56348.05</v>
      </c>
      <c r="DC39" s="68">
        <v>132700.43</v>
      </c>
      <c r="DD39" s="68">
        <v>97376.91</v>
      </c>
      <c r="DE39" s="68">
        <v>259495.41</v>
      </c>
      <c r="DF39" s="68">
        <v>5247047.04</v>
      </c>
      <c r="DG39" s="68">
        <v>88883.73</v>
      </c>
      <c r="DH39" s="68">
        <v>797627.46</v>
      </c>
      <c r="DI39" s="68">
        <v>907861.61</v>
      </c>
      <c r="DJ39" s="68">
        <v>106969.83</v>
      </c>
      <c r="DK39" s="68">
        <v>66724.259999999995</v>
      </c>
      <c r="DL39" s="68">
        <v>1300035.22</v>
      </c>
      <c r="DM39" s="68">
        <v>103002.35</v>
      </c>
      <c r="DN39" s="68">
        <v>607364.61</v>
      </c>
      <c r="DO39" s="68">
        <v>606869.12</v>
      </c>
      <c r="DP39" s="68">
        <v>49188.72</v>
      </c>
      <c r="DQ39" s="68">
        <v>171650.79</v>
      </c>
      <c r="DR39" s="68">
        <v>270075.56</v>
      </c>
      <c r="DS39" s="68">
        <v>183462.32</v>
      </c>
      <c r="DT39" s="68">
        <v>37379.61</v>
      </c>
      <c r="DU39" s="68">
        <v>91315.74</v>
      </c>
      <c r="DV39" s="68">
        <v>28320.7</v>
      </c>
      <c r="DW39" s="68">
        <v>78745.210000000006</v>
      </c>
      <c r="DX39" s="68">
        <v>44375.88</v>
      </c>
      <c r="DY39" s="68">
        <v>105406.12</v>
      </c>
      <c r="DZ39" s="68">
        <v>218148.35</v>
      </c>
      <c r="EA39" s="68">
        <v>461975.43</v>
      </c>
      <c r="EB39" s="68">
        <v>226525.26</v>
      </c>
      <c r="EC39" s="68">
        <v>74621.11</v>
      </c>
      <c r="ED39" s="68">
        <v>379657.58</v>
      </c>
      <c r="EE39" s="68">
        <v>52169.5</v>
      </c>
      <c r="EF39" s="68">
        <v>293564.23</v>
      </c>
      <c r="EG39" s="68">
        <v>82534.77</v>
      </c>
      <c r="EH39" s="68">
        <v>43251.11</v>
      </c>
      <c r="EI39" s="68">
        <v>2093123.94</v>
      </c>
      <c r="EJ39" s="68">
        <v>1351219.16</v>
      </c>
      <c r="EK39" s="68">
        <v>138310.24</v>
      </c>
      <c r="EL39" s="68">
        <v>53729.74</v>
      </c>
      <c r="EM39" s="68">
        <v>188358.38</v>
      </c>
      <c r="EN39" s="68">
        <v>171756.03</v>
      </c>
      <c r="EO39" s="68">
        <v>99720.39</v>
      </c>
      <c r="EP39" s="68">
        <v>133116.26</v>
      </c>
      <c r="EQ39" s="68">
        <v>577766.81999999995</v>
      </c>
      <c r="ER39" s="68">
        <v>154621.37</v>
      </c>
      <c r="ES39" s="68">
        <v>34699.31</v>
      </c>
      <c r="ET39" s="68">
        <v>45575.35</v>
      </c>
      <c r="EU39" s="68">
        <v>98246.29</v>
      </c>
      <c r="EV39" s="68">
        <v>38988.400000000001</v>
      </c>
      <c r="EW39" s="68">
        <v>169014.05</v>
      </c>
      <c r="EX39" s="68">
        <v>10347.41</v>
      </c>
      <c r="EY39" s="68">
        <v>107845.49</v>
      </c>
      <c r="EZ39" s="68">
        <v>79553.52</v>
      </c>
      <c r="FA39" s="68">
        <v>1004087.08</v>
      </c>
      <c r="FB39" s="69">
        <v>149914.07999999999</v>
      </c>
      <c r="FC39" s="68">
        <v>476511.19</v>
      </c>
      <c r="FD39" s="68">
        <v>140967.49</v>
      </c>
      <c r="FE39" s="68">
        <v>71841.440000000002</v>
      </c>
      <c r="FF39" s="68">
        <v>60387.14</v>
      </c>
      <c r="FG39" s="68">
        <v>23932.77</v>
      </c>
      <c r="FH39" s="68">
        <v>83198.3</v>
      </c>
      <c r="FI39" s="68">
        <v>550672.27</v>
      </c>
      <c r="FJ39" s="68">
        <v>621677.11</v>
      </c>
      <c r="FK39" s="68">
        <v>560475.53</v>
      </c>
      <c r="FL39" s="68">
        <v>1058473.05</v>
      </c>
      <c r="FM39" s="68">
        <v>461564.94</v>
      </c>
      <c r="FN39" s="68">
        <v>2163561.2999999998</v>
      </c>
      <c r="FO39" s="69">
        <v>440986</v>
      </c>
      <c r="FP39" s="68">
        <v>526686.98</v>
      </c>
      <c r="FQ39" s="68">
        <v>223102.94</v>
      </c>
      <c r="FR39" s="68">
        <v>88477.13</v>
      </c>
      <c r="FS39" s="68">
        <v>109382.18</v>
      </c>
      <c r="FT39" s="69">
        <v>97729.45</v>
      </c>
      <c r="FU39" s="68">
        <v>257428.03</v>
      </c>
      <c r="FV39" s="68">
        <v>176363.66</v>
      </c>
      <c r="FW39" s="68">
        <v>43975.42</v>
      </c>
      <c r="FX39" s="68">
        <v>43395.46</v>
      </c>
      <c r="FY39" s="67"/>
      <c r="FZ39" s="62">
        <f>SUM(C39:FX39)</f>
        <v>145319037.07999998</v>
      </c>
      <c r="GA39" s="54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</row>
    <row r="40" spans="1:256" s="19" customFormat="1" x14ac:dyDescent="0.2">
      <c r="A40" s="4" t="s">
        <v>313</v>
      </c>
      <c r="B40" s="2" t="s">
        <v>314</v>
      </c>
      <c r="C40" s="70">
        <v>461017130</v>
      </c>
      <c r="D40" s="70">
        <v>1790793504</v>
      </c>
      <c r="E40" s="70">
        <v>612220050</v>
      </c>
      <c r="F40" s="70">
        <v>839441919</v>
      </c>
      <c r="G40" s="70">
        <v>118150647</v>
      </c>
      <c r="H40" s="70">
        <v>89457984</v>
      </c>
      <c r="I40" s="70">
        <v>527230520</v>
      </c>
      <c r="J40" s="70">
        <v>127448936</v>
      </c>
      <c r="K40" s="70">
        <v>31370789</v>
      </c>
      <c r="L40" s="70">
        <v>406326674</v>
      </c>
      <c r="M40" s="70">
        <v>145925113</v>
      </c>
      <c r="N40" s="70">
        <v>4421490351</v>
      </c>
      <c r="O40" s="70">
        <v>1289739756</v>
      </c>
      <c r="P40" s="70">
        <v>31807421</v>
      </c>
      <c r="Q40" s="70">
        <v>1788788003</v>
      </c>
      <c r="R40" s="70">
        <v>48778553</v>
      </c>
      <c r="S40" s="70">
        <v>266666201</v>
      </c>
      <c r="T40" s="70">
        <v>29017828</v>
      </c>
      <c r="U40" s="70">
        <v>11470318</v>
      </c>
      <c r="V40" s="70">
        <v>23832358</v>
      </c>
      <c r="W40" s="70">
        <v>6481151</v>
      </c>
      <c r="X40" s="70">
        <v>11999035</v>
      </c>
      <c r="Y40" s="70">
        <v>55254770</v>
      </c>
      <c r="Z40" s="70">
        <v>19850950</v>
      </c>
      <c r="AA40" s="70">
        <v>2388961051</v>
      </c>
      <c r="AB40" s="70">
        <v>4927017542</v>
      </c>
      <c r="AC40" s="70">
        <v>167428100</v>
      </c>
      <c r="AD40" s="70">
        <v>196521711</v>
      </c>
      <c r="AE40" s="70">
        <v>62712629</v>
      </c>
      <c r="AF40" s="70">
        <v>108555386</v>
      </c>
      <c r="AG40" s="70">
        <v>589696850</v>
      </c>
      <c r="AH40" s="70">
        <v>27947662</v>
      </c>
      <c r="AI40" s="70">
        <v>7601542</v>
      </c>
      <c r="AJ40" s="70">
        <v>27664123</v>
      </c>
      <c r="AK40" s="70">
        <v>58253471</v>
      </c>
      <c r="AL40" s="70">
        <v>64702845</v>
      </c>
      <c r="AM40" s="70">
        <v>38061118</v>
      </c>
      <c r="AN40" s="70">
        <v>97560270</v>
      </c>
      <c r="AO40" s="70">
        <v>388084925</v>
      </c>
      <c r="AP40" s="70">
        <v>10517386669</v>
      </c>
      <c r="AQ40" s="70">
        <v>123562348</v>
      </c>
      <c r="AR40" s="70">
        <v>4805044445</v>
      </c>
      <c r="AS40" s="70">
        <v>2400080750</v>
      </c>
      <c r="AT40" s="70">
        <v>151437288</v>
      </c>
      <c r="AU40" s="70">
        <v>27893506</v>
      </c>
      <c r="AV40" s="70">
        <v>14767575</v>
      </c>
      <c r="AW40" s="70">
        <v>17744819</v>
      </c>
      <c r="AX40" s="70">
        <v>13526845</v>
      </c>
      <c r="AY40" s="70">
        <v>21611645</v>
      </c>
      <c r="AZ40" s="70">
        <v>541507830</v>
      </c>
      <c r="BA40" s="70">
        <v>322528970</v>
      </c>
      <c r="BB40" s="70">
        <v>132683800</v>
      </c>
      <c r="BC40" s="70">
        <v>2323985180</v>
      </c>
      <c r="BD40" s="70">
        <v>364468990</v>
      </c>
      <c r="BE40" s="70">
        <v>109214960</v>
      </c>
      <c r="BF40" s="70">
        <v>1335029420</v>
      </c>
      <c r="BG40" s="70">
        <v>28336200</v>
      </c>
      <c r="BH40" s="70">
        <v>37940849</v>
      </c>
      <c r="BI40" s="70">
        <v>37795840</v>
      </c>
      <c r="BJ40" s="70">
        <v>427998390</v>
      </c>
      <c r="BK40" s="70">
        <v>689724560</v>
      </c>
      <c r="BL40" s="70">
        <v>3255194</v>
      </c>
      <c r="BM40" s="70">
        <v>15274503</v>
      </c>
      <c r="BN40" s="70">
        <v>221738574</v>
      </c>
      <c r="BO40" s="70">
        <v>145032375</v>
      </c>
      <c r="BP40" s="70">
        <v>53796652</v>
      </c>
      <c r="BQ40" s="70">
        <v>862225680</v>
      </c>
      <c r="BR40" s="70">
        <v>1200881980</v>
      </c>
      <c r="BS40" s="70">
        <v>1118806340</v>
      </c>
      <c r="BT40" s="70">
        <v>291938995</v>
      </c>
      <c r="BU40" s="70">
        <v>183316560</v>
      </c>
      <c r="BV40" s="70">
        <v>511042450</v>
      </c>
      <c r="BW40" s="70">
        <v>463556368</v>
      </c>
      <c r="BX40" s="70">
        <v>61128880</v>
      </c>
      <c r="BY40" s="70">
        <v>84994853</v>
      </c>
      <c r="BZ40" s="70">
        <v>36568240</v>
      </c>
      <c r="CA40" s="70">
        <v>43229380</v>
      </c>
      <c r="CB40" s="70">
        <v>7061669961</v>
      </c>
      <c r="CC40" s="70">
        <v>21385100</v>
      </c>
      <c r="CD40" s="70">
        <v>18246950</v>
      </c>
      <c r="CE40" s="70">
        <v>22635978</v>
      </c>
      <c r="CF40" s="70">
        <v>15549842</v>
      </c>
      <c r="CG40" s="70">
        <v>15964324</v>
      </c>
      <c r="CH40" s="70">
        <v>15161385</v>
      </c>
      <c r="CI40" s="70">
        <v>77096832</v>
      </c>
      <c r="CJ40" s="70">
        <v>227052209</v>
      </c>
      <c r="CK40" s="70">
        <v>1357490350</v>
      </c>
      <c r="CL40" s="70">
        <v>254237304</v>
      </c>
      <c r="CM40" s="70">
        <v>427921495</v>
      </c>
      <c r="CN40" s="70">
        <v>2475338421</v>
      </c>
      <c r="CO40" s="70">
        <v>1328293932</v>
      </c>
      <c r="CP40" s="70">
        <v>328058606</v>
      </c>
      <c r="CQ40" s="70">
        <v>113469250</v>
      </c>
      <c r="CR40" s="70">
        <v>189343990</v>
      </c>
      <c r="CS40" s="70">
        <v>42144310</v>
      </c>
      <c r="CT40" s="70">
        <v>33720120</v>
      </c>
      <c r="CU40" s="70">
        <v>13721030</v>
      </c>
      <c r="CV40" s="70">
        <v>14625930</v>
      </c>
      <c r="CW40" s="70">
        <v>91655709</v>
      </c>
      <c r="CX40" s="70">
        <v>69904758</v>
      </c>
      <c r="CY40" s="70">
        <v>6459622</v>
      </c>
      <c r="CZ40" s="70">
        <v>173704770</v>
      </c>
      <c r="DA40" s="70">
        <v>13533000</v>
      </c>
      <c r="DB40" s="70">
        <v>17926169</v>
      </c>
      <c r="DC40" s="70">
        <v>56073250</v>
      </c>
      <c r="DD40" s="70">
        <v>404495240</v>
      </c>
      <c r="DE40" s="70">
        <v>147985170</v>
      </c>
      <c r="DF40" s="70">
        <v>1584339243</v>
      </c>
      <c r="DG40" s="70">
        <v>38932110</v>
      </c>
      <c r="DH40" s="70">
        <v>470921402</v>
      </c>
      <c r="DI40" s="70">
        <v>599449540</v>
      </c>
      <c r="DJ40" s="70">
        <v>55228440</v>
      </c>
      <c r="DK40" s="70">
        <v>47132180</v>
      </c>
      <c r="DL40" s="70">
        <v>454542639</v>
      </c>
      <c r="DM40" s="70">
        <v>41693106</v>
      </c>
      <c r="DN40" s="70">
        <v>199774453</v>
      </c>
      <c r="DO40" s="70">
        <v>221869860</v>
      </c>
      <c r="DP40" s="70">
        <v>16112560</v>
      </c>
      <c r="DQ40" s="70">
        <v>128673140</v>
      </c>
      <c r="DR40" s="70">
        <v>58277421</v>
      </c>
      <c r="DS40" s="70">
        <v>33536014</v>
      </c>
      <c r="DT40" s="70">
        <v>8628107</v>
      </c>
      <c r="DU40" s="70">
        <v>20708357</v>
      </c>
      <c r="DV40" s="70">
        <v>5102821</v>
      </c>
      <c r="DW40" s="70">
        <v>15982302</v>
      </c>
      <c r="DX40" s="70">
        <v>52207840</v>
      </c>
      <c r="DY40" s="70">
        <v>96400680</v>
      </c>
      <c r="DZ40" s="70">
        <v>109607095</v>
      </c>
      <c r="EA40" s="70">
        <v>286336552</v>
      </c>
      <c r="EB40" s="70">
        <v>63630357</v>
      </c>
      <c r="EC40" s="70">
        <v>25236250</v>
      </c>
      <c r="ED40" s="70">
        <v>2418733540</v>
      </c>
      <c r="EE40" s="70">
        <v>12258107</v>
      </c>
      <c r="EF40" s="70">
        <v>81550313</v>
      </c>
      <c r="EG40" s="70">
        <v>19309202</v>
      </c>
      <c r="EH40" s="70">
        <v>11597135</v>
      </c>
      <c r="EI40" s="70">
        <v>983614575</v>
      </c>
      <c r="EJ40" s="70">
        <v>641808488</v>
      </c>
      <c r="EK40" s="70">
        <v>732031450</v>
      </c>
      <c r="EL40" s="70">
        <v>446219370</v>
      </c>
      <c r="EM40" s="70">
        <v>88165557</v>
      </c>
      <c r="EN40" s="70">
        <v>50955317</v>
      </c>
      <c r="EO40" s="70">
        <v>33463209</v>
      </c>
      <c r="EP40" s="70">
        <v>103505455</v>
      </c>
      <c r="EQ40" s="70">
        <v>760287964</v>
      </c>
      <c r="ER40" s="70">
        <v>100477895</v>
      </c>
      <c r="ES40" s="70">
        <v>17245192</v>
      </c>
      <c r="ET40" s="70">
        <v>25293353</v>
      </c>
      <c r="EU40" s="70">
        <v>28155377</v>
      </c>
      <c r="EV40" s="70">
        <v>43848607</v>
      </c>
      <c r="EW40" s="70">
        <v>671651650</v>
      </c>
      <c r="EX40" s="70">
        <v>52182050</v>
      </c>
      <c r="EY40" s="70">
        <v>30354380</v>
      </c>
      <c r="EZ40" s="70">
        <v>22970330</v>
      </c>
      <c r="FA40" s="70">
        <v>1552655580</v>
      </c>
      <c r="FB40" s="70">
        <v>292028330</v>
      </c>
      <c r="FC40" s="70">
        <v>230780330</v>
      </c>
      <c r="FD40" s="70">
        <v>41875936</v>
      </c>
      <c r="FE40" s="70">
        <v>34372373</v>
      </c>
      <c r="FF40" s="70">
        <v>16426235</v>
      </c>
      <c r="FG40" s="70">
        <v>6898746</v>
      </c>
      <c r="FH40" s="70">
        <v>27096655</v>
      </c>
      <c r="FI40" s="70">
        <v>1371573470</v>
      </c>
      <c r="FJ40" s="70">
        <v>494963130</v>
      </c>
      <c r="FK40" s="70">
        <v>1301057210</v>
      </c>
      <c r="FL40" s="70">
        <v>523146660</v>
      </c>
      <c r="FM40" s="70">
        <v>331534254</v>
      </c>
      <c r="FN40" s="70">
        <v>975173990</v>
      </c>
      <c r="FO40" s="70">
        <v>1429740670</v>
      </c>
      <c r="FP40" s="70">
        <v>617046680</v>
      </c>
      <c r="FQ40" s="70">
        <v>180102740</v>
      </c>
      <c r="FR40" s="70">
        <v>177611840</v>
      </c>
      <c r="FS40" s="70">
        <v>268409210</v>
      </c>
      <c r="FT40" s="70">
        <v>299260370</v>
      </c>
      <c r="FU40" s="70">
        <v>111770460</v>
      </c>
      <c r="FV40" s="70">
        <v>96016910</v>
      </c>
      <c r="FW40" s="70">
        <v>16411572</v>
      </c>
      <c r="FX40" s="70">
        <v>19837820</v>
      </c>
      <c r="FY40" s="63"/>
      <c r="FZ40" s="63">
        <f>SUM(C40:FX40)</f>
        <v>89507044252</v>
      </c>
      <c r="GA40" s="63"/>
      <c r="GB40" s="63"/>
      <c r="GC40" s="63"/>
      <c r="GD40" s="63"/>
      <c r="GE40" s="63"/>
      <c r="GF40" s="63"/>
      <c r="GG40" s="71"/>
      <c r="GH40" s="24"/>
      <c r="GI40" s="24"/>
      <c r="GJ40" s="24"/>
      <c r="GK40" s="24"/>
      <c r="GL40" s="24"/>
      <c r="GM40" s="24"/>
    </row>
    <row r="41" spans="1:256" s="19" customFormat="1" x14ac:dyDescent="0.2">
      <c r="A41" s="4" t="s">
        <v>315</v>
      </c>
      <c r="B41" s="39" t="s">
        <v>316</v>
      </c>
      <c r="C41" s="50">
        <v>2.6079999999999999E-2</v>
      </c>
      <c r="D41" s="50">
        <v>2.7E-2</v>
      </c>
      <c r="E41" s="50">
        <v>2.4688000000000002E-2</v>
      </c>
      <c r="F41" s="50">
        <v>2.6262000000000001E-2</v>
      </c>
      <c r="G41" s="50">
        <v>2.2284999999999999E-2</v>
      </c>
      <c r="H41" s="50">
        <v>2.7E-2</v>
      </c>
      <c r="I41" s="50">
        <v>2.7E-2</v>
      </c>
      <c r="J41" s="50">
        <v>2.7E-2</v>
      </c>
      <c r="K41" s="50">
        <v>2.7E-2</v>
      </c>
      <c r="L41" s="50">
        <v>2.1895000000000001E-2</v>
      </c>
      <c r="M41" s="50">
        <v>2.0947E-2</v>
      </c>
      <c r="N41" s="50">
        <v>2.5711999999999999E-2</v>
      </c>
      <c r="O41" s="50">
        <v>2.5353000000000001E-2</v>
      </c>
      <c r="P41" s="50">
        <v>2.7E-2</v>
      </c>
      <c r="Q41" s="50">
        <v>2.6009999999999998E-2</v>
      </c>
      <c r="R41" s="50">
        <v>2.3909E-2</v>
      </c>
      <c r="S41" s="50">
        <v>2.1014000000000001E-2</v>
      </c>
      <c r="T41" s="50">
        <v>1.9300999999999999E-2</v>
      </c>
      <c r="U41" s="50">
        <v>1.8800999999999998E-2</v>
      </c>
      <c r="V41" s="50">
        <v>2.7E-2</v>
      </c>
      <c r="W41" s="50">
        <v>2.7E-2</v>
      </c>
      <c r="X41" s="50">
        <v>1.0756E-2</v>
      </c>
      <c r="Y41" s="50">
        <v>1.9498000000000001E-2</v>
      </c>
      <c r="Z41" s="50">
        <v>1.8915000000000001E-2</v>
      </c>
      <c r="AA41" s="50">
        <v>2.4995E-2</v>
      </c>
      <c r="AB41" s="50">
        <v>2.5023E-2</v>
      </c>
      <c r="AC41" s="50">
        <v>1.5982E-2</v>
      </c>
      <c r="AD41" s="50">
        <v>1.4692999999999999E-2</v>
      </c>
      <c r="AE41" s="50">
        <v>7.8139999999999998E-3</v>
      </c>
      <c r="AF41" s="50">
        <v>6.6740000000000002E-3</v>
      </c>
      <c r="AG41" s="50">
        <v>1.2480999999999999E-2</v>
      </c>
      <c r="AH41" s="50">
        <v>1.7122999999999999E-2</v>
      </c>
      <c r="AI41" s="50">
        <v>2.7E-2</v>
      </c>
      <c r="AJ41" s="50">
        <v>1.8787999999999999E-2</v>
      </c>
      <c r="AK41" s="50">
        <v>1.6279999999999999E-2</v>
      </c>
      <c r="AL41" s="50">
        <v>2.7E-2</v>
      </c>
      <c r="AM41" s="50">
        <v>1.6448999999999998E-2</v>
      </c>
      <c r="AN41" s="50">
        <v>2.2903E-2</v>
      </c>
      <c r="AO41" s="50">
        <v>2.2655999999999999E-2</v>
      </c>
      <c r="AP41" s="50">
        <v>2.5541000000000001E-2</v>
      </c>
      <c r="AQ41" s="50">
        <v>1.5559E-2</v>
      </c>
      <c r="AR41" s="50">
        <v>2.5440000000000001E-2</v>
      </c>
      <c r="AS41" s="50">
        <v>1.1618E-2</v>
      </c>
      <c r="AT41" s="50">
        <v>2.6714000000000002E-2</v>
      </c>
      <c r="AU41" s="50">
        <v>1.9188E-2</v>
      </c>
      <c r="AV41" s="50">
        <v>2.5359E-2</v>
      </c>
      <c r="AW41" s="50">
        <v>2.0596E-2</v>
      </c>
      <c r="AX41" s="50">
        <v>1.6798E-2</v>
      </c>
      <c r="AY41" s="50">
        <v>2.7E-2</v>
      </c>
      <c r="AZ41" s="50">
        <v>1.8092E-2</v>
      </c>
      <c r="BA41" s="72">
        <v>2.1894E-2</v>
      </c>
      <c r="BB41" s="72">
        <v>1.9684E-2</v>
      </c>
      <c r="BC41" s="50">
        <v>2.4025999999999999E-2</v>
      </c>
      <c r="BD41" s="72">
        <v>2.7E-2</v>
      </c>
      <c r="BE41" s="72">
        <v>2.2815999999999999E-2</v>
      </c>
      <c r="BF41" s="72">
        <v>2.6952E-2</v>
      </c>
      <c r="BG41" s="72">
        <v>2.7E-2</v>
      </c>
      <c r="BH41" s="72">
        <v>2.1419000000000001E-2</v>
      </c>
      <c r="BI41" s="72">
        <v>8.4329999999999995E-3</v>
      </c>
      <c r="BJ41" s="72">
        <v>2.3164000000000001E-2</v>
      </c>
      <c r="BK41" s="72">
        <v>2.4459000000000002E-2</v>
      </c>
      <c r="BL41" s="72">
        <v>2.7E-2</v>
      </c>
      <c r="BM41" s="72">
        <v>2.0833999999999998E-2</v>
      </c>
      <c r="BN41" s="72">
        <v>2.7E-2</v>
      </c>
      <c r="BO41" s="72">
        <v>1.5203E-2</v>
      </c>
      <c r="BP41" s="72">
        <v>2.1701999999999999E-2</v>
      </c>
      <c r="BQ41" s="72">
        <v>2.1759000000000001E-2</v>
      </c>
      <c r="BR41" s="72">
        <v>4.7000000000000002E-3</v>
      </c>
      <c r="BS41" s="72">
        <v>2.2309999999999999E-3</v>
      </c>
      <c r="BT41" s="72">
        <v>4.0749999999999996E-3</v>
      </c>
      <c r="BU41" s="72">
        <v>1.3811E-2</v>
      </c>
      <c r="BV41" s="72">
        <v>1.1775000000000001E-2</v>
      </c>
      <c r="BW41" s="72">
        <v>1.55E-2</v>
      </c>
      <c r="BX41" s="72">
        <v>1.6598999999999999E-2</v>
      </c>
      <c r="BY41" s="72">
        <v>2.3781E-2</v>
      </c>
      <c r="BZ41" s="72">
        <v>2.6311999999999999E-2</v>
      </c>
      <c r="CA41" s="72">
        <v>2.3040999999999999E-2</v>
      </c>
      <c r="CB41" s="72">
        <v>2.6252000000000001E-2</v>
      </c>
      <c r="CC41" s="72">
        <v>2.2199E-2</v>
      </c>
      <c r="CD41" s="72">
        <v>1.9519999999999999E-2</v>
      </c>
      <c r="CE41" s="72">
        <v>2.7E-2</v>
      </c>
      <c r="CF41" s="72">
        <v>2.2463E-2</v>
      </c>
      <c r="CG41" s="72">
        <v>2.7E-2</v>
      </c>
      <c r="CH41" s="72">
        <v>2.2187999999999999E-2</v>
      </c>
      <c r="CI41" s="72">
        <v>2.418E-2</v>
      </c>
      <c r="CJ41" s="72">
        <v>2.3469E-2</v>
      </c>
      <c r="CK41" s="72">
        <v>6.6010000000000001E-3</v>
      </c>
      <c r="CL41" s="72">
        <v>8.2290000000000002E-3</v>
      </c>
      <c r="CM41" s="72">
        <v>2.274E-3</v>
      </c>
      <c r="CN41" s="72">
        <v>2.7E-2</v>
      </c>
      <c r="CO41" s="72">
        <v>2.2360000000000001E-2</v>
      </c>
      <c r="CP41" s="72">
        <v>2.0549000000000001E-2</v>
      </c>
      <c r="CQ41" s="72">
        <v>1.2427000000000001E-2</v>
      </c>
      <c r="CR41" s="72">
        <v>1.6800000000000001E-3</v>
      </c>
      <c r="CS41" s="72">
        <v>2.2658000000000001E-2</v>
      </c>
      <c r="CT41" s="72">
        <v>8.5199999999999998E-3</v>
      </c>
      <c r="CU41" s="72">
        <v>1.9616000000000001E-2</v>
      </c>
      <c r="CV41" s="72">
        <v>1.0978999999999999E-2</v>
      </c>
      <c r="CW41" s="72">
        <v>2.4152E-2</v>
      </c>
      <c r="CX41" s="72">
        <v>2.1824E-2</v>
      </c>
      <c r="CY41" s="72">
        <v>2.7E-2</v>
      </c>
      <c r="CZ41" s="72">
        <v>2.6651000000000001E-2</v>
      </c>
      <c r="DA41" s="72">
        <v>2.7E-2</v>
      </c>
      <c r="DB41" s="72">
        <v>2.7E-2</v>
      </c>
      <c r="DC41" s="72">
        <v>1.7417999999999999E-2</v>
      </c>
      <c r="DD41" s="72">
        <v>3.4299999999999999E-3</v>
      </c>
      <c r="DE41" s="72">
        <v>1.145E-2</v>
      </c>
      <c r="DF41" s="72">
        <v>2.4213999999999999E-2</v>
      </c>
      <c r="DG41" s="72">
        <v>2.0452999999999999E-2</v>
      </c>
      <c r="DH41" s="72">
        <v>2.0516E-2</v>
      </c>
      <c r="DI41" s="72">
        <v>1.8845000000000001E-2</v>
      </c>
      <c r="DJ41" s="72">
        <v>2.0882999999999999E-2</v>
      </c>
      <c r="DK41" s="72">
        <v>1.5657999999999998E-2</v>
      </c>
      <c r="DL41" s="72">
        <v>2.1967E-2</v>
      </c>
      <c r="DM41" s="72">
        <v>1.9899E-2</v>
      </c>
      <c r="DN41" s="72">
        <v>2.7E-2</v>
      </c>
      <c r="DO41" s="72">
        <v>2.7E-2</v>
      </c>
      <c r="DP41" s="72">
        <v>2.7E-2</v>
      </c>
      <c r="DQ41" s="72">
        <v>2.5884999999999998E-2</v>
      </c>
      <c r="DR41" s="72">
        <v>2.4417000000000001E-2</v>
      </c>
      <c r="DS41" s="72">
        <v>2.5923999999999999E-2</v>
      </c>
      <c r="DT41" s="72">
        <v>2.1728999999999998E-2</v>
      </c>
      <c r="DU41" s="72">
        <v>2.7E-2</v>
      </c>
      <c r="DV41" s="72">
        <v>2.7E-2</v>
      </c>
      <c r="DW41" s="72">
        <v>2.1996999999999999E-2</v>
      </c>
      <c r="DX41" s="72">
        <v>1.8931E-2</v>
      </c>
      <c r="DY41" s="72">
        <v>1.2928E-2</v>
      </c>
      <c r="DZ41" s="72">
        <v>1.7662000000000001E-2</v>
      </c>
      <c r="EA41" s="72">
        <v>1.2173E-2</v>
      </c>
      <c r="EB41" s="72">
        <v>2.7E-2</v>
      </c>
      <c r="EC41" s="72">
        <v>2.6620999999999999E-2</v>
      </c>
      <c r="ED41" s="72">
        <v>4.4120000000000001E-3</v>
      </c>
      <c r="EE41" s="72">
        <v>2.7E-2</v>
      </c>
      <c r="EF41" s="72">
        <v>1.9595000000000001E-2</v>
      </c>
      <c r="EG41" s="72">
        <v>2.6536000000000001E-2</v>
      </c>
      <c r="EH41" s="72">
        <v>2.5052999999999999E-2</v>
      </c>
      <c r="EI41" s="72">
        <v>2.7E-2</v>
      </c>
      <c r="EJ41" s="72">
        <v>2.7E-2</v>
      </c>
      <c r="EK41" s="72">
        <v>5.7670000000000004E-3</v>
      </c>
      <c r="EL41" s="72">
        <v>2.1159999999999998E-3</v>
      </c>
      <c r="EM41" s="72">
        <v>1.6308E-2</v>
      </c>
      <c r="EN41" s="72">
        <v>2.7E-2</v>
      </c>
      <c r="EO41" s="72">
        <v>2.7E-2</v>
      </c>
      <c r="EP41" s="72">
        <v>2.0586E-2</v>
      </c>
      <c r="EQ41" s="50">
        <v>1.0265E-2</v>
      </c>
      <c r="ER41" s="72">
        <v>2.1283E-2</v>
      </c>
      <c r="ES41" s="72">
        <v>2.3557999999999999E-2</v>
      </c>
      <c r="ET41" s="72">
        <v>2.7E-2</v>
      </c>
      <c r="EU41" s="72">
        <v>2.7E-2</v>
      </c>
      <c r="EV41" s="72">
        <v>1.0965000000000001E-2</v>
      </c>
      <c r="EW41" s="72">
        <v>6.0530000000000002E-3</v>
      </c>
      <c r="EX41" s="72">
        <v>3.9100000000000003E-3</v>
      </c>
      <c r="EY41" s="72">
        <v>2.7E-2</v>
      </c>
      <c r="EZ41" s="72">
        <v>2.2942000000000001E-2</v>
      </c>
      <c r="FA41" s="72">
        <v>1.0666E-2</v>
      </c>
      <c r="FB41" s="72">
        <v>1.1505E-2</v>
      </c>
      <c r="FC41" s="72">
        <v>2.2550000000000001E-2</v>
      </c>
      <c r="FD41" s="72">
        <v>2.4438000000000001E-2</v>
      </c>
      <c r="FE41" s="72">
        <v>1.4180999999999999E-2</v>
      </c>
      <c r="FF41" s="72">
        <v>2.7E-2</v>
      </c>
      <c r="FG41" s="72">
        <v>2.7E-2</v>
      </c>
      <c r="FH41" s="72">
        <v>1.9772000000000001E-2</v>
      </c>
      <c r="FI41" s="72">
        <v>6.1999999999999998E-3</v>
      </c>
      <c r="FJ41" s="72">
        <v>1.9438E-2</v>
      </c>
      <c r="FK41" s="72">
        <v>1.0845E-2</v>
      </c>
      <c r="FL41" s="72">
        <v>2.7E-2</v>
      </c>
      <c r="FM41" s="72">
        <v>1.8414E-2</v>
      </c>
      <c r="FN41" s="72">
        <v>2.7E-2</v>
      </c>
      <c r="FO41" s="72">
        <v>8.3470000000000003E-3</v>
      </c>
      <c r="FP41" s="72">
        <v>1.2142999999999999E-2</v>
      </c>
      <c r="FQ41" s="72">
        <v>1.6879999999999999E-2</v>
      </c>
      <c r="FR41" s="72">
        <v>1.1565000000000001E-2</v>
      </c>
      <c r="FS41" s="72">
        <v>1.8298999999999999E-2</v>
      </c>
      <c r="FT41" s="50">
        <v>5.1840000000000002E-3</v>
      </c>
      <c r="FU41" s="72">
        <v>1.8345E-2</v>
      </c>
      <c r="FV41" s="72">
        <v>1.5032E-2</v>
      </c>
      <c r="FW41" s="72">
        <v>2.1498E-2</v>
      </c>
      <c r="FX41" s="72">
        <v>1.9675000000000002E-2</v>
      </c>
      <c r="FY41" s="50"/>
      <c r="FZ41" s="54"/>
      <c r="GA41" s="54"/>
      <c r="GB41" s="54"/>
      <c r="GC41" s="54"/>
      <c r="GD41" s="54"/>
      <c r="GE41" s="2"/>
      <c r="GF41" s="2"/>
      <c r="GG41" s="73"/>
      <c r="GH41" s="39"/>
      <c r="GI41" s="39"/>
      <c r="GJ41" s="39"/>
      <c r="GK41" s="39"/>
      <c r="GL41" s="39"/>
      <c r="GM41" s="39"/>
    </row>
    <row r="42" spans="1:256" s="19" customFormat="1" x14ac:dyDescent="0.2">
      <c r="A42" s="4" t="s">
        <v>317</v>
      </c>
      <c r="B42" s="2" t="s">
        <v>318</v>
      </c>
      <c r="C42" s="2">
        <v>999999999</v>
      </c>
      <c r="D42" s="2">
        <v>999999999</v>
      </c>
      <c r="E42" s="2">
        <v>999999999</v>
      </c>
      <c r="F42" s="2">
        <v>999999999</v>
      </c>
      <c r="G42" s="2">
        <v>999999999</v>
      </c>
      <c r="H42" s="2">
        <v>999999999</v>
      </c>
      <c r="I42" s="2">
        <v>999999999</v>
      </c>
      <c r="J42" s="2">
        <v>999999999</v>
      </c>
      <c r="K42" s="2">
        <v>999999999</v>
      </c>
      <c r="L42" s="2">
        <v>999999999</v>
      </c>
      <c r="M42" s="2">
        <v>999999999</v>
      </c>
      <c r="N42" s="2">
        <v>113686490.02</v>
      </c>
      <c r="O42" s="2">
        <v>999999999</v>
      </c>
      <c r="P42" s="2">
        <v>999999999</v>
      </c>
      <c r="Q42" s="2">
        <v>999999999</v>
      </c>
      <c r="R42" s="2">
        <v>999999999</v>
      </c>
      <c r="S42" s="2">
        <v>999999999</v>
      </c>
      <c r="T42" s="2">
        <v>999999999</v>
      </c>
      <c r="U42" s="2">
        <v>999999999</v>
      </c>
      <c r="V42" s="2">
        <v>999999999</v>
      </c>
      <c r="W42" s="2">
        <v>999999999</v>
      </c>
      <c r="X42" s="2">
        <v>999999999</v>
      </c>
      <c r="Y42" s="2">
        <v>999999999</v>
      </c>
      <c r="Z42" s="2">
        <v>999999999</v>
      </c>
      <c r="AA42" s="2">
        <v>999999999</v>
      </c>
      <c r="AB42" s="2">
        <v>999999999</v>
      </c>
      <c r="AC42" s="2">
        <v>999999999</v>
      </c>
      <c r="AD42" s="2">
        <v>999999999</v>
      </c>
      <c r="AE42" s="2">
        <v>999999999</v>
      </c>
      <c r="AF42" s="2">
        <v>999999999</v>
      </c>
      <c r="AG42" s="2">
        <v>999999999</v>
      </c>
      <c r="AH42" s="2">
        <v>999999999</v>
      </c>
      <c r="AI42" s="2">
        <v>999999999</v>
      </c>
      <c r="AJ42" s="2">
        <v>999999999</v>
      </c>
      <c r="AK42" s="2">
        <v>999999999</v>
      </c>
      <c r="AL42" s="2">
        <v>999999999</v>
      </c>
      <c r="AM42" s="2">
        <v>999999999</v>
      </c>
      <c r="AN42" s="2">
        <v>999999999</v>
      </c>
      <c r="AO42" s="2">
        <v>999999999</v>
      </c>
      <c r="AP42" s="2">
        <v>999999999</v>
      </c>
      <c r="AQ42" s="2">
        <v>999999999</v>
      </c>
      <c r="AR42" s="2">
        <v>999999999</v>
      </c>
      <c r="AS42" s="2">
        <v>999999999</v>
      </c>
      <c r="AT42" s="2">
        <v>999999999</v>
      </c>
      <c r="AU42" s="2">
        <v>999999999</v>
      </c>
      <c r="AV42" s="2">
        <v>999999999</v>
      </c>
      <c r="AW42" s="2">
        <v>999999999</v>
      </c>
      <c r="AX42" s="2">
        <v>999999999</v>
      </c>
      <c r="AY42" s="2">
        <v>999999999</v>
      </c>
      <c r="AZ42" s="2">
        <v>9916206.75</v>
      </c>
      <c r="BA42" s="2">
        <v>999999999</v>
      </c>
      <c r="BB42" s="2">
        <v>999999999</v>
      </c>
      <c r="BC42" s="2">
        <v>55347262.810000002</v>
      </c>
      <c r="BD42" s="2">
        <v>999999999</v>
      </c>
      <c r="BE42" s="2">
        <v>999999999</v>
      </c>
      <c r="BF42" s="2">
        <v>999999999</v>
      </c>
      <c r="BG42" s="2">
        <v>999999999</v>
      </c>
      <c r="BH42" s="2">
        <v>999999999</v>
      </c>
      <c r="BI42" s="2">
        <v>999999999</v>
      </c>
      <c r="BJ42" s="2">
        <v>999999999</v>
      </c>
      <c r="BK42" s="2">
        <v>999999999</v>
      </c>
      <c r="BL42" s="2">
        <v>999999999</v>
      </c>
      <c r="BM42" s="2">
        <v>999999999</v>
      </c>
      <c r="BN42" s="2">
        <v>999999999</v>
      </c>
      <c r="BO42" s="2">
        <v>999999999</v>
      </c>
      <c r="BP42" s="2">
        <v>999999999</v>
      </c>
      <c r="BQ42" s="2">
        <v>999999999</v>
      </c>
      <c r="BR42" s="2">
        <v>999999999</v>
      </c>
      <c r="BS42" s="2">
        <v>999999999</v>
      </c>
      <c r="BT42" s="2">
        <v>999999999</v>
      </c>
      <c r="BU42" s="2">
        <v>999999999</v>
      </c>
      <c r="BV42" s="2">
        <v>999999999</v>
      </c>
      <c r="BW42" s="2">
        <v>999999999</v>
      </c>
      <c r="BX42" s="2">
        <v>999999999</v>
      </c>
      <c r="BY42" s="2">
        <v>999999999</v>
      </c>
      <c r="BZ42" s="2">
        <v>999999999</v>
      </c>
      <c r="CA42" s="2">
        <v>999999999</v>
      </c>
      <c r="CB42" s="2">
        <v>999999999</v>
      </c>
      <c r="CC42" s="2">
        <v>999999999</v>
      </c>
      <c r="CD42" s="2">
        <v>999999999</v>
      </c>
      <c r="CE42" s="2">
        <v>999999999</v>
      </c>
      <c r="CF42" s="2">
        <v>999999999</v>
      </c>
      <c r="CG42" s="2">
        <v>999999999</v>
      </c>
      <c r="CH42" s="2">
        <v>999999999</v>
      </c>
      <c r="CI42" s="2">
        <v>999999999</v>
      </c>
      <c r="CJ42" s="2">
        <v>999999999</v>
      </c>
      <c r="CK42" s="2">
        <v>999999999</v>
      </c>
      <c r="CL42" s="2">
        <v>999999999</v>
      </c>
      <c r="CM42" s="2">
        <v>999999999</v>
      </c>
      <c r="CN42" s="2">
        <v>999999999</v>
      </c>
      <c r="CO42" s="2">
        <v>999999999</v>
      </c>
      <c r="CP42" s="2">
        <v>999999999</v>
      </c>
      <c r="CQ42" s="2">
        <v>999999999</v>
      </c>
      <c r="CR42" s="2">
        <v>999999999</v>
      </c>
      <c r="CS42" s="2">
        <v>999999999</v>
      </c>
      <c r="CT42" s="2">
        <v>999999999</v>
      </c>
      <c r="CU42" s="2">
        <v>999999999</v>
      </c>
      <c r="CV42" s="2">
        <v>999999999</v>
      </c>
      <c r="CW42" s="2">
        <v>999999999</v>
      </c>
      <c r="CX42" s="2">
        <v>999999999</v>
      </c>
      <c r="CY42" s="2">
        <v>999999999</v>
      </c>
      <c r="CZ42" s="2">
        <v>999999999</v>
      </c>
      <c r="DA42" s="2">
        <v>999999999</v>
      </c>
      <c r="DB42" s="2">
        <v>999999999</v>
      </c>
      <c r="DC42" s="2">
        <v>999999999</v>
      </c>
      <c r="DD42" s="2">
        <v>999999999</v>
      </c>
      <c r="DE42" s="2">
        <v>999999999</v>
      </c>
      <c r="DF42" s="2">
        <v>999999999</v>
      </c>
      <c r="DG42" s="2">
        <v>999999999</v>
      </c>
      <c r="DH42" s="2">
        <v>999999999</v>
      </c>
      <c r="DI42" s="2">
        <v>999999999</v>
      </c>
      <c r="DJ42" s="2">
        <v>999999999</v>
      </c>
      <c r="DK42" s="2">
        <v>999999999</v>
      </c>
      <c r="DL42" s="2">
        <v>999999999</v>
      </c>
      <c r="DM42" s="2">
        <v>999999999</v>
      </c>
      <c r="DN42" s="2">
        <v>999999999</v>
      </c>
      <c r="DO42" s="2">
        <v>999999999</v>
      </c>
      <c r="DP42" s="2">
        <v>999999999</v>
      </c>
      <c r="DQ42" s="2">
        <v>999999999</v>
      </c>
      <c r="DR42" s="2">
        <v>999999999</v>
      </c>
      <c r="DS42" s="2">
        <v>999999999</v>
      </c>
      <c r="DT42" s="2">
        <v>999999999</v>
      </c>
      <c r="DU42" s="2">
        <v>999999999</v>
      </c>
      <c r="DV42" s="2">
        <v>999999999</v>
      </c>
      <c r="DW42" s="2">
        <v>999999999</v>
      </c>
      <c r="DX42" s="2">
        <v>999999999</v>
      </c>
      <c r="DY42" s="2">
        <v>999999999</v>
      </c>
      <c r="DZ42" s="2">
        <v>999999999</v>
      </c>
      <c r="EA42" s="2">
        <v>999999999</v>
      </c>
      <c r="EB42" s="2">
        <v>999999999</v>
      </c>
      <c r="EC42" s="2">
        <v>999999999</v>
      </c>
      <c r="ED42" s="2">
        <v>999999999</v>
      </c>
      <c r="EE42" s="2">
        <v>999999999</v>
      </c>
      <c r="EF42" s="2">
        <v>999999999</v>
      </c>
      <c r="EG42" s="2">
        <v>999999999</v>
      </c>
      <c r="EH42" s="2">
        <v>999999999</v>
      </c>
      <c r="EI42" s="2">
        <v>999999999</v>
      </c>
      <c r="EJ42" s="2">
        <v>999999999</v>
      </c>
      <c r="EK42" s="2">
        <v>999999999</v>
      </c>
      <c r="EL42" s="2">
        <v>999999999</v>
      </c>
      <c r="EM42" s="2">
        <v>999999999</v>
      </c>
      <c r="EN42" s="2">
        <v>999999999</v>
      </c>
      <c r="EO42" s="2">
        <v>999999999</v>
      </c>
      <c r="EP42" s="2">
        <v>999999999</v>
      </c>
      <c r="EQ42" s="2">
        <v>7817705.5899999999</v>
      </c>
      <c r="ER42" s="2">
        <v>999999999</v>
      </c>
      <c r="ES42" s="2">
        <v>999999999</v>
      </c>
      <c r="ET42" s="2">
        <v>999999999</v>
      </c>
      <c r="EU42" s="2">
        <v>999999999</v>
      </c>
      <c r="EV42" s="2">
        <v>999999999</v>
      </c>
      <c r="EW42" s="2">
        <v>999999999</v>
      </c>
      <c r="EX42" s="2">
        <v>999999999</v>
      </c>
      <c r="EY42" s="2">
        <v>999999999</v>
      </c>
      <c r="EZ42" s="2">
        <v>999999999</v>
      </c>
      <c r="FA42" s="2">
        <v>999999999</v>
      </c>
      <c r="FB42" s="2">
        <v>999999999</v>
      </c>
      <c r="FC42" s="2">
        <v>999999999</v>
      </c>
      <c r="FD42" s="2">
        <v>999999999</v>
      </c>
      <c r="FE42" s="2">
        <v>999999999</v>
      </c>
      <c r="FF42" s="2">
        <v>999999999</v>
      </c>
      <c r="FG42" s="2">
        <v>999999999</v>
      </c>
      <c r="FH42" s="2">
        <v>999999999</v>
      </c>
      <c r="FI42" s="2">
        <v>999999999</v>
      </c>
      <c r="FJ42" s="2">
        <v>999999999</v>
      </c>
      <c r="FK42" s="2">
        <v>999999999</v>
      </c>
      <c r="FL42" s="2">
        <v>999999999</v>
      </c>
      <c r="FM42" s="2">
        <v>999999999</v>
      </c>
      <c r="FN42" s="2">
        <v>999999999</v>
      </c>
      <c r="FO42" s="2">
        <v>999999999</v>
      </c>
      <c r="FP42" s="2">
        <v>999999999</v>
      </c>
      <c r="FQ42" s="2">
        <v>999999999</v>
      </c>
      <c r="FR42" s="2">
        <v>999999999</v>
      </c>
      <c r="FS42" s="2">
        <v>999999999</v>
      </c>
      <c r="FT42" s="2">
        <v>999999999</v>
      </c>
      <c r="FU42" s="2">
        <v>999999999</v>
      </c>
      <c r="FV42" s="2">
        <v>999999999</v>
      </c>
      <c r="FW42" s="2">
        <v>999999999</v>
      </c>
      <c r="FX42" s="2">
        <v>999999999</v>
      </c>
      <c r="FY42" s="54"/>
      <c r="FZ42" s="63">
        <f>SUM(C42:FX42)</f>
        <v>174186767491.17001</v>
      </c>
      <c r="GA42" s="54"/>
      <c r="GB42" s="63"/>
      <c r="GC42" s="63"/>
      <c r="GD42" s="63"/>
      <c r="GE42" s="67"/>
      <c r="GF42" s="67"/>
      <c r="GG42" s="24"/>
      <c r="GH42" s="24"/>
      <c r="GI42" s="24"/>
      <c r="GJ42" s="24"/>
      <c r="GK42" s="24"/>
      <c r="GL42" s="24"/>
      <c r="GM42" s="24"/>
    </row>
    <row r="43" spans="1:256" s="19" customFormat="1" x14ac:dyDescent="0.2">
      <c r="A43" s="2"/>
      <c r="B43" s="2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 t="s">
        <v>64</v>
      </c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7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 t="s">
        <v>64</v>
      </c>
      <c r="ER43" s="54"/>
      <c r="ES43" s="54"/>
      <c r="ET43" s="54"/>
      <c r="EU43" s="54"/>
      <c r="EV43" s="54"/>
      <c r="EW43" s="54"/>
      <c r="EX43" s="54"/>
      <c r="EY43" s="54"/>
      <c r="EZ43" s="54"/>
      <c r="FA43" s="54"/>
      <c r="FB43" s="54"/>
      <c r="FC43" s="54"/>
      <c r="FD43" s="54"/>
      <c r="FE43" s="54"/>
      <c r="FF43" s="54"/>
      <c r="FG43" s="54"/>
      <c r="FH43" s="54"/>
      <c r="FI43" s="54"/>
      <c r="FJ43" s="54"/>
      <c r="FK43" s="54"/>
      <c r="FL43" s="54"/>
      <c r="FM43" s="54"/>
      <c r="FN43" s="54"/>
      <c r="FO43" s="54"/>
      <c r="FP43" s="54"/>
      <c r="FQ43" s="54"/>
      <c r="FR43" s="54"/>
      <c r="FS43" s="54"/>
      <c r="FT43" s="54"/>
      <c r="FU43" s="54"/>
      <c r="FV43" s="54"/>
      <c r="FW43" s="54"/>
      <c r="FX43" s="54"/>
      <c r="FY43" s="54"/>
      <c r="FZ43" s="54"/>
      <c r="GA43" s="54"/>
      <c r="GB43" s="54"/>
      <c r="GC43" s="54"/>
      <c r="GD43" s="54"/>
      <c r="GE43" s="24"/>
      <c r="GF43" s="24"/>
      <c r="GG43" s="24"/>
      <c r="GH43" s="24"/>
      <c r="GI43" s="24"/>
      <c r="GJ43" s="24"/>
      <c r="GK43" s="24"/>
      <c r="GL43" s="24"/>
      <c r="GM43" s="24"/>
    </row>
    <row r="44" spans="1:256" s="19" customFormat="1" ht="15.75" x14ac:dyDescent="0.25">
      <c r="A44" s="2"/>
      <c r="B44" s="51" t="s">
        <v>319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54"/>
      <c r="FG44" s="54"/>
      <c r="FH44" s="54"/>
      <c r="FI44" s="54"/>
      <c r="FJ44" s="54"/>
      <c r="FK44" s="54"/>
      <c r="FL44" s="54"/>
      <c r="FM44" s="54"/>
      <c r="FN44" s="54"/>
      <c r="FO44" s="54"/>
      <c r="FP44" s="54"/>
      <c r="FQ44" s="54"/>
      <c r="FR44" s="54"/>
      <c r="FS44" s="54"/>
      <c r="FT44" s="54"/>
      <c r="FU44" s="54"/>
      <c r="FV44" s="54"/>
      <c r="FW44" s="54"/>
      <c r="FX44" s="54"/>
      <c r="FY44" s="54"/>
      <c r="FZ44" s="54"/>
      <c r="GA44" s="54"/>
      <c r="GB44" s="54"/>
      <c r="GC44" s="54"/>
      <c r="GD44" s="54"/>
      <c r="GE44" s="2"/>
      <c r="GF44" s="2"/>
      <c r="GG44" s="54"/>
      <c r="GH44" s="54"/>
      <c r="GI44" s="54"/>
      <c r="GJ44" s="54"/>
      <c r="GK44" s="54"/>
      <c r="GL44" s="24"/>
      <c r="GM44" s="24"/>
    </row>
    <row r="45" spans="1:256" s="19" customFormat="1" x14ac:dyDescent="0.2">
      <c r="A45" s="4" t="s">
        <v>320</v>
      </c>
      <c r="B45" s="2" t="s">
        <v>321</v>
      </c>
      <c r="C45" s="2">
        <v>65213811.119999997</v>
      </c>
      <c r="D45" s="2">
        <v>323891422.41000003</v>
      </c>
      <c r="E45" s="2">
        <v>64263918.5</v>
      </c>
      <c r="F45" s="2">
        <v>126050624.52</v>
      </c>
      <c r="G45" s="2">
        <v>8215004.7599999998</v>
      </c>
      <c r="H45" s="2">
        <v>7994242.0199999996</v>
      </c>
      <c r="I45" s="2">
        <v>83871620.620000005</v>
      </c>
      <c r="J45" s="2">
        <v>16046083.129999999</v>
      </c>
      <c r="K45" s="2">
        <v>3160881.3</v>
      </c>
      <c r="L45" s="2">
        <v>22222753.520000003</v>
      </c>
      <c r="M45" s="75">
        <v>13486545.800000001</v>
      </c>
      <c r="N45" s="2">
        <v>398364715.59000003</v>
      </c>
      <c r="O45" s="2">
        <v>112465258.19999999</v>
      </c>
      <c r="P45" s="2">
        <v>2335216.67</v>
      </c>
      <c r="Q45" s="2">
        <v>312638191.57999998</v>
      </c>
      <c r="R45" s="2">
        <v>4961926.1400000006</v>
      </c>
      <c r="S45" s="2">
        <v>11201557.359999999</v>
      </c>
      <c r="T45" s="2">
        <v>1913910.29</v>
      </c>
      <c r="U45" s="2">
        <v>885238.32</v>
      </c>
      <c r="V45" s="2">
        <v>2838146.66</v>
      </c>
      <c r="W45" s="2">
        <v>1371155.7100000002</v>
      </c>
      <c r="X45" s="2">
        <v>787510.37</v>
      </c>
      <c r="Y45" s="2">
        <v>4228220.05</v>
      </c>
      <c r="Z45" s="2">
        <v>2751874.7399999998</v>
      </c>
      <c r="AA45" s="2">
        <v>216382104.34999999</v>
      </c>
      <c r="AB45" s="2">
        <v>224570306.78</v>
      </c>
      <c r="AC45" s="2">
        <v>7393346.5499999998</v>
      </c>
      <c r="AD45" s="2">
        <v>8590748.1300000008</v>
      </c>
      <c r="AE45" s="2">
        <v>1556846.66</v>
      </c>
      <c r="AF45" s="2">
        <v>2256563.5100000002</v>
      </c>
      <c r="AG45" s="2">
        <v>7313622.7999999998</v>
      </c>
      <c r="AH45" s="2">
        <v>7923034.8300000001</v>
      </c>
      <c r="AI45" s="2">
        <v>3477302.81</v>
      </c>
      <c r="AJ45" s="2">
        <v>2737623.1999999997</v>
      </c>
      <c r="AK45" s="2">
        <v>2625749.73</v>
      </c>
      <c r="AL45" s="2">
        <v>2936205.04</v>
      </c>
      <c r="AM45" s="2">
        <v>4038140.46</v>
      </c>
      <c r="AN45" s="2">
        <v>3736937.57</v>
      </c>
      <c r="AO45" s="2">
        <v>37190897.649999999</v>
      </c>
      <c r="AP45" s="2">
        <v>667742576.75</v>
      </c>
      <c r="AQ45" s="2">
        <v>2950065.12</v>
      </c>
      <c r="AR45" s="2">
        <v>473461790.69999999</v>
      </c>
      <c r="AS45" s="2">
        <v>52722372.159999996</v>
      </c>
      <c r="AT45" s="2">
        <v>19231798.689999998</v>
      </c>
      <c r="AU45" s="2">
        <v>3540534.8499999996</v>
      </c>
      <c r="AV45" s="2">
        <v>3242282.14</v>
      </c>
      <c r="AW45" s="2">
        <v>2587955.2600000002</v>
      </c>
      <c r="AX45" s="2">
        <v>832530.67999999993</v>
      </c>
      <c r="AY45" s="2">
        <v>4872936.6300000008</v>
      </c>
      <c r="AZ45" s="2">
        <v>86474256.969999999</v>
      </c>
      <c r="BA45" s="2">
        <v>64897431.25999999</v>
      </c>
      <c r="BB45" s="2">
        <v>56481759.560000002</v>
      </c>
      <c r="BC45" s="2">
        <v>234144454.31</v>
      </c>
      <c r="BD45" s="2">
        <v>36122029.5</v>
      </c>
      <c r="BE45" s="2">
        <v>11316760.779999999</v>
      </c>
      <c r="BF45" s="2">
        <v>173243531.88499999</v>
      </c>
      <c r="BG45" s="2">
        <v>7849368.04</v>
      </c>
      <c r="BH45" s="2">
        <v>5426320.1100000003</v>
      </c>
      <c r="BI45" s="2">
        <v>2851026.27</v>
      </c>
      <c r="BJ45" s="2">
        <v>43849832.049999997</v>
      </c>
      <c r="BK45" s="2">
        <v>136230587.67000002</v>
      </c>
      <c r="BL45" s="2">
        <v>2374129.9099999997</v>
      </c>
      <c r="BM45" s="2">
        <v>3147078.56</v>
      </c>
      <c r="BN45" s="2">
        <v>27683084.069999997</v>
      </c>
      <c r="BO45" s="2">
        <v>11909843.57</v>
      </c>
      <c r="BP45" s="2">
        <v>2562144.2999999998</v>
      </c>
      <c r="BQ45" s="2">
        <v>45468075.219999999</v>
      </c>
      <c r="BR45" s="2">
        <v>35204314.07</v>
      </c>
      <c r="BS45" s="2">
        <v>8661725.5800000001</v>
      </c>
      <c r="BT45" s="2">
        <v>3762120.5300000003</v>
      </c>
      <c r="BU45" s="2">
        <v>4101766.75</v>
      </c>
      <c r="BV45" s="2">
        <v>9751754.9900000002</v>
      </c>
      <c r="BW45" s="2">
        <v>14205242.960000001</v>
      </c>
      <c r="BX45" s="2">
        <v>1250934.3900000001</v>
      </c>
      <c r="BY45" s="2">
        <v>4513956.2699999996</v>
      </c>
      <c r="BZ45" s="2">
        <v>2496618.0299999998</v>
      </c>
      <c r="CA45" s="2">
        <v>2537709.42</v>
      </c>
      <c r="CB45" s="2">
        <v>620010788.03000009</v>
      </c>
      <c r="CC45" s="2">
        <v>2122938.31</v>
      </c>
      <c r="CD45" s="2">
        <v>1086884.79</v>
      </c>
      <c r="CE45" s="2">
        <v>2128786.5299999998</v>
      </c>
      <c r="CF45" s="2">
        <v>1583022.31</v>
      </c>
      <c r="CG45" s="2">
        <v>2115400.56</v>
      </c>
      <c r="CH45" s="2">
        <v>1785238.53</v>
      </c>
      <c r="CI45" s="2">
        <v>5717958.3500000006</v>
      </c>
      <c r="CJ45" s="2">
        <v>8844722.8900000006</v>
      </c>
      <c r="CK45" s="2">
        <v>37045553.079999998</v>
      </c>
      <c r="CL45" s="2">
        <v>10630559.789999999</v>
      </c>
      <c r="CM45" s="2">
        <v>6511411.96</v>
      </c>
      <c r="CN45" s="2">
        <v>209147700.37</v>
      </c>
      <c r="CO45" s="2">
        <v>112773995.44</v>
      </c>
      <c r="CP45" s="2">
        <v>8977121.5999999996</v>
      </c>
      <c r="CQ45" s="2">
        <v>10263390.630000001</v>
      </c>
      <c r="CR45" s="2">
        <v>2393320.9299999997</v>
      </c>
      <c r="CS45" s="2">
        <v>3426450.19</v>
      </c>
      <c r="CT45" s="2">
        <v>1371681.33</v>
      </c>
      <c r="CU45" s="2">
        <v>3416163.93</v>
      </c>
      <c r="CV45" s="2">
        <v>766444.82</v>
      </c>
      <c r="CW45" s="2">
        <v>2147064.5700000003</v>
      </c>
      <c r="CX45" s="2">
        <v>3972879.1999999997</v>
      </c>
      <c r="CY45" s="2">
        <v>1074947.5</v>
      </c>
      <c r="CZ45" s="2">
        <v>16750620.43</v>
      </c>
      <c r="DA45" s="2">
        <v>2390742.9099999997</v>
      </c>
      <c r="DB45" s="2">
        <v>3180058.68</v>
      </c>
      <c r="DC45" s="2">
        <v>2333589.1100000003</v>
      </c>
      <c r="DD45" s="2">
        <v>1884038.45</v>
      </c>
      <c r="DE45" s="2">
        <v>3872052.11</v>
      </c>
      <c r="DF45" s="2">
        <v>161266402.19499996</v>
      </c>
      <c r="DG45" s="2">
        <v>1347505.25</v>
      </c>
      <c r="DH45" s="2">
        <v>16180926.060000001</v>
      </c>
      <c r="DI45" s="2">
        <v>20611174.48</v>
      </c>
      <c r="DJ45" s="2">
        <v>5907479.96</v>
      </c>
      <c r="DK45" s="2">
        <v>3655891.25</v>
      </c>
      <c r="DL45" s="2">
        <v>46332588.68</v>
      </c>
      <c r="DM45" s="2">
        <v>3288695.5300000003</v>
      </c>
      <c r="DN45" s="2">
        <v>11784547.299999999</v>
      </c>
      <c r="DO45" s="2">
        <v>23521241.380000003</v>
      </c>
      <c r="DP45" s="2">
        <v>2557372.34</v>
      </c>
      <c r="DQ45" s="2">
        <v>4379634.21</v>
      </c>
      <c r="DR45" s="2">
        <v>10786196.26</v>
      </c>
      <c r="DS45" s="2">
        <v>6923198.1200000001</v>
      </c>
      <c r="DT45" s="2">
        <v>2135974.69</v>
      </c>
      <c r="DU45" s="2">
        <v>3696095.15</v>
      </c>
      <c r="DV45" s="2">
        <v>2599219.3199999998</v>
      </c>
      <c r="DW45" s="2">
        <v>3412501.6199999996</v>
      </c>
      <c r="DX45" s="2">
        <v>2696701.37</v>
      </c>
      <c r="DY45" s="2">
        <v>3579110.1799999997</v>
      </c>
      <c r="DZ45" s="2">
        <v>8513234.3300000001</v>
      </c>
      <c r="EA45" s="2">
        <v>4759274.09</v>
      </c>
      <c r="EB45" s="2">
        <v>4790717.46</v>
      </c>
      <c r="EC45" s="2">
        <v>2912628.67</v>
      </c>
      <c r="ED45" s="2">
        <v>16744272.93</v>
      </c>
      <c r="EE45" s="2">
        <v>2523846.1399999997</v>
      </c>
      <c r="EF45" s="2">
        <v>12255243.25</v>
      </c>
      <c r="EG45" s="2">
        <v>2793880.31</v>
      </c>
      <c r="EH45" s="2">
        <v>2515554.75</v>
      </c>
      <c r="EI45" s="2">
        <v>132643158.64</v>
      </c>
      <c r="EJ45" s="2">
        <v>65815416.780000001</v>
      </c>
      <c r="EK45" s="2">
        <v>5284514.3899999997</v>
      </c>
      <c r="EL45" s="2">
        <v>3987813.94</v>
      </c>
      <c r="EM45" s="2">
        <v>4501255.4300000006</v>
      </c>
      <c r="EN45" s="2">
        <v>8747084.120000001</v>
      </c>
      <c r="EO45" s="2">
        <v>3828308.9600000004</v>
      </c>
      <c r="EP45" s="2">
        <v>3818107.94</v>
      </c>
      <c r="EQ45" s="2">
        <v>18380570.010000002</v>
      </c>
      <c r="ER45" s="2">
        <v>3842299.0100000002</v>
      </c>
      <c r="ES45" s="2">
        <v>1794849.1300000001</v>
      </c>
      <c r="ET45" s="2">
        <v>2735235.5</v>
      </c>
      <c r="EU45" s="2">
        <v>5620472.29</v>
      </c>
      <c r="EV45" s="2">
        <v>1091146.52</v>
      </c>
      <c r="EW45" s="2">
        <v>8555524.5800000001</v>
      </c>
      <c r="EX45" s="2">
        <v>3090386.99</v>
      </c>
      <c r="EY45" s="2">
        <v>6967636.04</v>
      </c>
      <c r="EZ45" s="2">
        <v>1736862.41</v>
      </c>
      <c r="FA45" s="2">
        <v>24998806.300000001</v>
      </c>
      <c r="FB45" s="2">
        <v>3616436.48</v>
      </c>
      <c r="FC45" s="2">
        <v>19158404.099999998</v>
      </c>
      <c r="FD45" s="2">
        <v>3430561.13</v>
      </c>
      <c r="FE45" s="2">
        <v>1615638.8399999999</v>
      </c>
      <c r="FF45" s="2">
        <v>2443829.11</v>
      </c>
      <c r="FG45" s="2">
        <v>1724351.42</v>
      </c>
      <c r="FH45" s="2">
        <v>1329086.17</v>
      </c>
      <c r="FI45" s="2">
        <v>14063296.859999999</v>
      </c>
      <c r="FJ45" s="2">
        <v>13809144.119999999</v>
      </c>
      <c r="FK45" s="2">
        <v>16633347.810000001</v>
      </c>
      <c r="FL45" s="2">
        <v>34093070.920000002</v>
      </c>
      <c r="FM45" s="2">
        <v>24792247.16</v>
      </c>
      <c r="FN45" s="2">
        <v>153855125.92000002</v>
      </c>
      <c r="FO45" s="2">
        <v>8723250.7199999988</v>
      </c>
      <c r="FP45" s="2">
        <v>17985942.169999998</v>
      </c>
      <c r="FQ45" s="2">
        <v>6651547.2000000002</v>
      </c>
      <c r="FR45" s="2">
        <v>2100946.12</v>
      </c>
      <c r="FS45" s="2">
        <v>2346698.6300000004</v>
      </c>
      <c r="FT45" s="2">
        <v>1314696.1300000001</v>
      </c>
      <c r="FU45" s="2">
        <v>6774823.75</v>
      </c>
      <c r="FV45" s="2">
        <v>5672333.1299999999</v>
      </c>
      <c r="FW45" s="2">
        <v>2161969.6999999997</v>
      </c>
      <c r="FX45" s="2">
        <v>1180492.6800000002</v>
      </c>
      <c r="FY45" s="54"/>
      <c r="FZ45" s="54">
        <f>SUM(C45:FX45)</f>
        <v>6530705283.3100004</v>
      </c>
      <c r="GA45" s="53"/>
      <c r="GB45" s="54"/>
      <c r="GC45" s="54"/>
      <c r="GD45" s="54"/>
      <c r="GE45" s="24"/>
      <c r="GF45" s="24"/>
      <c r="GG45" s="24"/>
      <c r="GH45" s="24"/>
      <c r="GI45" s="24"/>
      <c r="GJ45" s="24"/>
      <c r="GK45" s="24"/>
      <c r="GL45" s="24"/>
      <c r="GM45" s="24"/>
    </row>
    <row r="46" spans="1:256" s="19" customFormat="1" x14ac:dyDescent="0.2">
      <c r="A46" s="4" t="s">
        <v>322</v>
      </c>
      <c r="B46" s="2" t="s">
        <v>323</v>
      </c>
      <c r="C46" s="54">
        <v>7909.31</v>
      </c>
      <c r="D46" s="54">
        <v>7660.58</v>
      </c>
      <c r="E46" s="54">
        <v>8306.27</v>
      </c>
      <c r="F46" s="54">
        <v>7581.13</v>
      </c>
      <c r="G46" s="54">
        <v>8178.2</v>
      </c>
      <c r="H46" s="54">
        <v>8056.28</v>
      </c>
      <c r="I46" s="54">
        <v>8171.75</v>
      </c>
      <c r="J46" s="54">
        <v>7707.79</v>
      </c>
      <c r="K46" s="54">
        <v>10245.969999999999</v>
      </c>
      <c r="L46" s="54">
        <v>8088.35</v>
      </c>
      <c r="M46" s="76">
        <v>9181.39</v>
      </c>
      <c r="N46" s="54">
        <v>7780.94</v>
      </c>
      <c r="O46" s="54">
        <v>7569.54</v>
      </c>
      <c r="P46" s="54">
        <v>14696.14</v>
      </c>
      <c r="Q46" s="54">
        <v>8189.24</v>
      </c>
      <c r="R46" s="54">
        <v>8572.7800000000007</v>
      </c>
      <c r="S46" s="54">
        <v>7935.92</v>
      </c>
      <c r="T46" s="54">
        <v>13516.32</v>
      </c>
      <c r="U46" s="54">
        <v>15640.25</v>
      </c>
      <c r="V46" s="54">
        <v>10621.81</v>
      </c>
      <c r="W46" s="54">
        <v>10728.92</v>
      </c>
      <c r="X46" s="54">
        <v>15750.21</v>
      </c>
      <c r="Y46" s="54">
        <v>8400.99</v>
      </c>
      <c r="Z46" s="54">
        <v>10596.36</v>
      </c>
      <c r="AA46" s="54">
        <v>7724.68</v>
      </c>
      <c r="AB46" s="54">
        <v>7754.71</v>
      </c>
      <c r="AC46" s="54">
        <v>8101.41</v>
      </c>
      <c r="AD46" s="54">
        <v>7803.39</v>
      </c>
      <c r="AE46" s="54">
        <v>14076.37</v>
      </c>
      <c r="AF46" s="54">
        <v>13281.72</v>
      </c>
      <c r="AG46" s="54">
        <v>8323.23</v>
      </c>
      <c r="AH46" s="54">
        <v>7746.42</v>
      </c>
      <c r="AI46" s="54">
        <v>9325.0300000000007</v>
      </c>
      <c r="AJ46" s="54">
        <v>11970.37</v>
      </c>
      <c r="AK46" s="54">
        <v>12379.77</v>
      </c>
      <c r="AL46" s="54">
        <v>11054.99</v>
      </c>
      <c r="AM46" s="54">
        <v>8589.9599999999991</v>
      </c>
      <c r="AN46" s="54">
        <v>9190.7000000000007</v>
      </c>
      <c r="AO46" s="54">
        <v>7501.19</v>
      </c>
      <c r="AP46" s="54">
        <v>8292.25</v>
      </c>
      <c r="AQ46" s="54">
        <v>11003.6</v>
      </c>
      <c r="AR46" s="54">
        <v>7562.06</v>
      </c>
      <c r="AS46" s="54">
        <v>8160.85</v>
      </c>
      <c r="AT46" s="54">
        <v>7716.18</v>
      </c>
      <c r="AU46" s="54">
        <v>10419.469999999999</v>
      </c>
      <c r="AV46" s="54">
        <v>10883.79</v>
      </c>
      <c r="AW46" s="54">
        <v>12913.95</v>
      </c>
      <c r="AX46" s="54">
        <v>16650.61</v>
      </c>
      <c r="AY46" s="54">
        <v>8851.84</v>
      </c>
      <c r="AZ46" s="54">
        <v>7969.32</v>
      </c>
      <c r="BA46" s="54">
        <v>7462.13</v>
      </c>
      <c r="BB46" s="54">
        <v>7462.15</v>
      </c>
      <c r="BC46" s="54">
        <v>7722.39</v>
      </c>
      <c r="BD46" s="54">
        <v>7462.15</v>
      </c>
      <c r="BE46" s="54">
        <v>7956.66</v>
      </c>
      <c r="BF46" s="54">
        <v>7458.58</v>
      </c>
      <c r="BG46" s="54">
        <v>8449.27</v>
      </c>
      <c r="BH46" s="54">
        <v>8600.92</v>
      </c>
      <c r="BI46" s="54">
        <v>12592.87</v>
      </c>
      <c r="BJ46" s="54">
        <v>7462.15</v>
      </c>
      <c r="BK46" s="54">
        <v>7452.72</v>
      </c>
      <c r="BL46" s="54">
        <v>13174.97</v>
      </c>
      <c r="BM46" s="54">
        <v>11023.04</v>
      </c>
      <c r="BN46" s="54">
        <v>7462.15</v>
      </c>
      <c r="BO46" s="54">
        <v>7633.54</v>
      </c>
      <c r="BP46" s="54">
        <v>12449.68</v>
      </c>
      <c r="BQ46" s="54">
        <v>8113.21</v>
      </c>
      <c r="BR46" s="54">
        <v>7600.08</v>
      </c>
      <c r="BS46" s="54">
        <v>8215.6200000000008</v>
      </c>
      <c r="BT46" s="54">
        <v>10086.11</v>
      </c>
      <c r="BU46" s="54">
        <v>9296.84</v>
      </c>
      <c r="BV46" s="54">
        <v>7910.89</v>
      </c>
      <c r="BW46" s="54">
        <v>7829.6</v>
      </c>
      <c r="BX46" s="54">
        <v>16373.49</v>
      </c>
      <c r="BY46" s="54">
        <v>8573.52</v>
      </c>
      <c r="BZ46" s="54">
        <v>11770.95</v>
      </c>
      <c r="CA46" s="54">
        <v>13169.22</v>
      </c>
      <c r="CB46" s="54">
        <v>7664.02</v>
      </c>
      <c r="CC46" s="54">
        <v>12735.08</v>
      </c>
      <c r="CD46" s="54">
        <v>14727.44</v>
      </c>
      <c r="CE46" s="54">
        <v>12940.95</v>
      </c>
      <c r="CF46" s="54">
        <v>13634.99</v>
      </c>
      <c r="CG46" s="54">
        <v>12836.17</v>
      </c>
      <c r="CH46" s="54">
        <v>14270.49</v>
      </c>
      <c r="CI46" s="54">
        <v>7830.67</v>
      </c>
      <c r="CJ46" s="54">
        <v>8389.19</v>
      </c>
      <c r="CK46" s="54">
        <v>7725.71</v>
      </c>
      <c r="CL46" s="54">
        <v>8082.23</v>
      </c>
      <c r="CM46" s="54">
        <v>8701.61</v>
      </c>
      <c r="CN46" s="54">
        <v>7455.5</v>
      </c>
      <c r="CO46" s="54">
        <v>7460.77</v>
      </c>
      <c r="CP46" s="54">
        <v>8246.48</v>
      </c>
      <c r="CQ46" s="54">
        <v>8001.4</v>
      </c>
      <c r="CR46" s="54">
        <v>12710.15</v>
      </c>
      <c r="CS46" s="54">
        <v>9531.15</v>
      </c>
      <c r="CT46" s="54">
        <v>14438.75</v>
      </c>
      <c r="CU46" s="54">
        <v>7341.85</v>
      </c>
      <c r="CV46" s="54">
        <v>14969.63</v>
      </c>
      <c r="CW46" s="54">
        <v>13427.55</v>
      </c>
      <c r="CX46" s="54">
        <v>8586.2999999999993</v>
      </c>
      <c r="CY46" s="54">
        <v>10121.92</v>
      </c>
      <c r="CZ46" s="54">
        <v>7523.63</v>
      </c>
      <c r="DA46" s="54">
        <v>12569.63</v>
      </c>
      <c r="DB46" s="54">
        <v>10121.129999999999</v>
      </c>
      <c r="DC46" s="54">
        <v>12814.88</v>
      </c>
      <c r="DD46" s="54">
        <v>14219.16</v>
      </c>
      <c r="DE46" s="54">
        <v>8610.2999999999993</v>
      </c>
      <c r="DF46" s="54">
        <v>7461.96</v>
      </c>
      <c r="DG46" s="54">
        <v>15797.25</v>
      </c>
      <c r="DH46" s="54">
        <v>7462.15</v>
      </c>
      <c r="DI46" s="54">
        <v>7534.7</v>
      </c>
      <c r="DJ46" s="54">
        <v>8297.02</v>
      </c>
      <c r="DK46" s="54">
        <v>9525.51</v>
      </c>
      <c r="DL46" s="54">
        <v>7791.44</v>
      </c>
      <c r="DM46" s="54">
        <v>11427.02</v>
      </c>
      <c r="DN46" s="54">
        <v>7973.85</v>
      </c>
      <c r="DO46" s="54">
        <v>7890.92</v>
      </c>
      <c r="DP46" s="54">
        <v>12851.12</v>
      </c>
      <c r="DQ46" s="54">
        <v>8734.81</v>
      </c>
      <c r="DR46" s="54">
        <v>8204.2999999999993</v>
      </c>
      <c r="DS46" s="54">
        <v>8572.56</v>
      </c>
      <c r="DT46" s="54">
        <v>14117.48</v>
      </c>
      <c r="DU46" s="54">
        <v>9030.2800000000007</v>
      </c>
      <c r="DV46" s="54">
        <v>12214.38</v>
      </c>
      <c r="DW46" s="54">
        <v>9775.14</v>
      </c>
      <c r="DX46" s="54">
        <v>14268.26</v>
      </c>
      <c r="DY46" s="54">
        <v>11022.82</v>
      </c>
      <c r="DZ46" s="54">
        <v>8233.2999999999993</v>
      </c>
      <c r="EA46" s="54">
        <v>8983.15</v>
      </c>
      <c r="EB46" s="54">
        <v>8242.7999999999993</v>
      </c>
      <c r="EC46" s="54">
        <v>9917.02</v>
      </c>
      <c r="ED46" s="54">
        <v>10169.620000000001</v>
      </c>
      <c r="EE46" s="54">
        <v>11777.16</v>
      </c>
      <c r="EF46" s="54">
        <v>7823.33</v>
      </c>
      <c r="EG46" s="54">
        <v>10166.959999999999</v>
      </c>
      <c r="EH46" s="54">
        <v>11560.45</v>
      </c>
      <c r="EI46" s="54">
        <v>7774.96</v>
      </c>
      <c r="EJ46" s="54">
        <v>7462.15</v>
      </c>
      <c r="EK46" s="54">
        <v>8142.55</v>
      </c>
      <c r="EL46" s="54">
        <v>8217.2099999999991</v>
      </c>
      <c r="EM46" s="54">
        <v>8559.15</v>
      </c>
      <c r="EN46" s="54">
        <v>7993.31</v>
      </c>
      <c r="EO46" s="54">
        <v>8300.76</v>
      </c>
      <c r="EP46" s="54">
        <v>10244.450000000001</v>
      </c>
      <c r="EQ46" s="54">
        <v>7845.22</v>
      </c>
      <c r="ER46" s="54">
        <v>10180.969999999999</v>
      </c>
      <c r="ES46" s="54">
        <v>14486.27</v>
      </c>
      <c r="ET46" s="54">
        <v>14128.28</v>
      </c>
      <c r="EU46" s="54">
        <v>8995.6299999999992</v>
      </c>
      <c r="EV46" s="54">
        <v>16582.77</v>
      </c>
      <c r="EW46" s="54">
        <v>10647.82</v>
      </c>
      <c r="EX46" s="54">
        <v>12081.26</v>
      </c>
      <c r="EY46" s="54">
        <v>7653.38</v>
      </c>
      <c r="EZ46" s="54">
        <v>14318.73</v>
      </c>
      <c r="FA46" s="54">
        <v>8199.02</v>
      </c>
      <c r="FB46" s="54">
        <v>9792.68</v>
      </c>
      <c r="FC46" s="54">
        <v>7545.65</v>
      </c>
      <c r="FD46" s="54">
        <v>9782.0400000000009</v>
      </c>
      <c r="FE46" s="54">
        <v>14741.23</v>
      </c>
      <c r="FF46" s="54">
        <v>12675.46</v>
      </c>
      <c r="FG46" s="54">
        <v>14763.28</v>
      </c>
      <c r="FH46" s="54">
        <v>14950.35</v>
      </c>
      <c r="FI46" s="54">
        <v>7806.87</v>
      </c>
      <c r="FJ46" s="54">
        <v>7574.96</v>
      </c>
      <c r="FK46" s="54">
        <v>7665.49</v>
      </c>
      <c r="FL46" s="54">
        <v>7462.15</v>
      </c>
      <c r="FM46" s="54">
        <v>7462.15</v>
      </c>
      <c r="FN46" s="54">
        <v>7745.46</v>
      </c>
      <c r="FO46" s="54">
        <v>7949.02</v>
      </c>
      <c r="FP46" s="54">
        <v>8005.85</v>
      </c>
      <c r="FQ46" s="54">
        <v>8338.41</v>
      </c>
      <c r="FR46" s="54">
        <v>13776.7</v>
      </c>
      <c r="FS46" s="54">
        <v>12712.34</v>
      </c>
      <c r="FT46" s="54">
        <v>15726.03</v>
      </c>
      <c r="FU46" s="54">
        <v>8773.41</v>
      </c>
      <c r="FV46" s="54">
        <v>8397.24</v>
      </c>
      <c r="FW46" s="54">
        <v>13912.29</v>
      </c>
      <c r="FX46" s="54">
        <v>16104.95</v>
      </c>
      <c r="FY46" s="54"/>
      <c r="FZ46" s="54">
        <f>FZ45/FZ16</f>
        <v>7861.0675468546597</v>
      </c>
      <c r="GA46" s="53"/>
      <c r="GB46" s="54"/>
      <c r="GC46" s="54"/>
      <c r="GD46" s="54"/>
      <c r="GE46" s="2"/>
      <c r="GF46" s="2"/>
      <c r="GG46" s="24"/>
      <c r="GH46" s="54"/>
      <c r="GI46" s="54"/>
      <c r="GJ46" s="54"/>
      <c r="GK46" s="54"/>
      <c r="GL46" s="54"/>
      <c r="GM46" s="54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x14ac:dyDescent="0.2">
      <c r="A47" s="55"/>
      <c r="B47" s="24"/>
      <c r="C47" s="5" t="s">
        <v>64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24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24"/>
      <c r="FU47" s="5"/>
      <c r="FV47" s="5"/>
      <c r="FW47" s="5"/>
      <c r="FX47" s="5"/>
      <c r="FY47" s="5"/>
      <c r="FZ47" s="53"/>
      <c r="GA47" s="54"/>
      <c r="GB47" s="54"/>
      <c r="GC47" s="54"/>
      <c r="GD47" s="54"/>
      <c r="GE47" s="24"/>
      <c r="GF47" s="24"/>
      <c r="GG47" s="24"/>
      <c r="GH47" s="24"/>
      <c r="GI47" s="24"/>
      <c r="GJ47" s="24"/>
      <c r="GK47" s="24"/>
      <c r="GL47" s="24"/>
      <c r="GM47" s="24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</row>
    <row r="48" spans="1:256" ht="15.75" x14ac:dyDescent="0.25">
      <c r="A48" s="2"/>
      <c r="B48" s="51" t="s">
        <v>324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2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55"/>
      <c r="EG48" s="55"/>
      <c r="EH48" s="55"/>
      <c r="EI48" s="55"/>
      <c r="EJ48" s="55"/>
      <c r="EK48" s="55"/>
      <c r="EL48" s="55"/>
      <c r="EM48" s="55"/>
      <c r="EN48" s="55"/>
      <c r="EO48" s="55"/>
      <c r="EP48" s="55"/>
      <c r="EQ48" s="55"/>
      <c r="ER48" s="55"/>
      <c r="ES48" s="55"/>
      <c r="ET48" s="55"/>
      <c r="EU48" s="55"/>
      <c r="EV48" s="55"/>
      <c r="EW48" s="55"/>
      <c r="EX48" s="55"/>
      <c r="EY48" s="55"/>
      <c r="EZ48" s="55"/>
      <c r="FA48" s="55"/>
      <c r="FB48" s="55"/>
      <c r="FC48" s="55"/>
      <c r="FD48" s="55"/>
      <c r="FE48" s="55"/>
      <c r="FF48" s="55"/>
      <c r="FG48" s="55"/>
      <c r="FH48" s="55"/>
      <c r="FI48" s="55"/>
      <c r="FJ48" s="55"/>
      <c r="FK48" s="55"/>
      <c r="FL48" s="55"/>
      <c r="FM48" s="55"/>
      <c r="FN48" s="55"/>
      <c r="FO48" s="55"/>
      <c r="FP48" s="55"/>
      <c r="FQ48" s="55"/>
      <c r="FR48" s="55"/>
      <c r="FS48" s="55"/>
      <c r="FT48" s="2"/>
      <c r="FU48" s="55"/>
      <c r="FV48" s="55"/>
      <c r="FW48" s="55"/>
      <c r="FX48" s="55"/>
      <c r="FY48" s="55"/>
      <c r="FZ48" s="53"/>
      <c r="GA48" s="54"/>
      <c r="GB48" s="53"/>
      <c r="GC48" s="53"/>
      <c r="GD48" s="53"/>
      <c r="GE48" s="5"/>
      <c r="GF48" s="5"/>
      <c r="GG48" s="5"/>
      <c r="GH48" s="5"/>
      <c r="GI48" s="5"/>
      <c r="GJ48" s="5"/>
      <c r="GK48" s="5"/>
      <c r="GL48" s="5"/>
      <c r="GM48" s="5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</row>
    <row r="49" spans="1:256" x14ac:dyDescent="0.2">
      <c r="A49" s="78" t="s">
        <v>325</v>
      </c>
      <c r="B49" s="54" t="s">
        <v>326</v>
      </c>
      <c r="C49" s="55">
        <v>478466.97</v>
      </c>
      <c r="D49" s="55">
        <v>1623565.52</v>
      </c>
      <c r="E49" s="55">
        <v>469214.09</v>
      </c>
      <c r="F49" s="55">
        <v>1198258.31</v>
      </c>
      <c r="G49" s="55">
        <v>124829.26999999999</v>
      </c>
      <c r="H49" s="55">
        <v>83311.850000000006</v>
      </c>
      <c r="I49" s="55">
        <v>505185.03</v>
      </c>
      <c r="J49" s="55">
        <v>113029.5</v>
      </c>
      <c r="K49" s="55">
        <v>39011.93</v>
      </c>
      <c r="L49" s="55">
        <v>128008.31</v>
      </c>
      <c r="M49" s="55">
        <v>134251.60999999999</v>
      </c>
      <c r="N49" s="55">
        <v>4267367.83</v>
      </c>
      <c r="O49" s="55">
        <v>922877.13</v>
      </c>
      <c r="P49" s="55">
        <v>25867.17</v>
      </c>
      <c r="Q49" s="55">
        <v>1348091.0499999998</v>
      </c>
      <c r="R49" s="55">
        <v>71235.239999999991</v>
      </c>
      <c r="S49" s="55">
        <v>139643.28</v>
      </c>
      <c r="T49" s="55">
        <v>30514.059999999998</v>
      </c>
      <c r="U49" s="55">
        <v>17232.27</v>
      </c>
      <c r="V49" s="55">
        <v>22587.38</v>
      </c>
      <c r="W49" s="2">
        <v>22726.23</v>
      </c>
      <c r="X49" s="55">
        <v>14635.14</v>
      </c>
      <c r="Y49" s="55">
        <v>23968.05</v>
      </c>
      <c r="Z49" s="55">
        <v>31784.879999999997</v>
      </c>
      <c r="AA49" s="55">
        <v>1562545.72</v>
      </c>
      <c r="AB49" s="55">
        <v>3054596.54</v>
      </c>
      <c r="AC49" s="55">
        <v>87040.37</v>
      </c>
      <c r="AD49" s="55">
        <v>49882.14</v>
      </c>
      <c r="AE49" s="55">
        <v>47667</v>
      </c>
      <c r="AF49" s="55">
        <v>39944.229999999996</v>
      </c>
      <c r="AG49" s="55">
        <v>202292.03</v>
      </c>
      <c r="AH49" s="55">
        <v>105329.95999999999</v>
      </c>
      <c r="AI49" s="55">
        <v>39011.39</v>
      </c>
      <c r="AJ49" s="55">
        <v>26102.79</v>
      </c>
      <c r="AK49" s="55">
        <v>30336.22</v>
      </c>
      <c r="AL49" s="55">
        <v>31431.49</v>
      </c>
      <c r="AM49" s="55">
        <v>31213.69</v>
      </c>
      <c r="AN49" s="55">
        <v>57287.990000000005</v>
      </c>
      <c r="AO49" s="55">
        <v>291824.51</v>
      </c>
      <c r="AP49" s="55">
        <v>4794715.29</v>
      </c>
      <c r="AQ49" s="55">
        <v>40737.279999999999</v>
      </c>
      <c r="AR49" s="55">
        <v>4523979.59</v>
      </c>
      <c r="AS49" s="55">
        <v>440062</v>
      </c>
      <c r="AT49" s="55">
        <v>242023.13</v>
      </c>
      <c r="AU49" s="55">
        <v>35060.949999999997</v>
      </c>
      <c r="AV49" s="55">
        <v>57081.399999999994</v>
      </c>
      <c r="AW49" s="55">
        <v>25382.98</v>
      </c>
      <c r="AX49" s="55">
        <v>17925.38</v>
      </c>
      <c r="AY49" s="55">
        <v>62765.56</v>
      </c>
      <c r="AZ49" s="55">
        <v>602116.33000000007</v>
      </c>
      <c r="BA49" s="55">
        <v>575174.49</v>
      </c>
      <c r="BB49" s="55">
        <v>544069.47</v>
      </c>
      <c r="BC49" s="55">
        <v>991213.39999999991</v>
      </c>
      <c r="BD49" s="55">
        <v>39238.39</v>
      </c>
      <c r="BE49" s="55">
        <v>101151.28</v>
      </c>
      <c r="BF49" s="55">
        <v>1526951.56</v>
      </c>
      <c r="BG49" s="55">
        <v>144600.13</v>
      </c>
      <c r="BH49" s="55">
        <v>92042.82</v>
      </c>
      <c r="BI49" s="55">
        <v>76122.62</v>
      </c>
      <c r="BJ49" s="55">
        <v>481373.28</v>
      </c>
      <c r="BK49" s="55">
        <v>791881.84</v>
      </c>
      <c r="BL49" s="55">
        <v>35733.090000000004</v>
      </c>
      <c r="BM49" s="55">
        <v>58933.87</v>
      </c>
      <c r="BN49" s="55">
        <v>74042.7</v>
      </c>
      <c r="BO49" s="55">
        <v>172321.94</v>
      </c>
      <c r="BP49" s="55">
        <v>49275.32</v>
      </c>
      <c r="BQ49" s="55">
        <v>263420.15000000002</v>
      </c>
      <c r="BR49" s="55">
        <v>300924.21999999997</v>
      </c>
      <c r="BS49" s="55">
        <v>68164.760000000009</v>
      </c>
      <c r="BT49" s="55">
        <v>52839.520000000004</v>
      </c>
      <c r="BU49" s="55">
        <v>46590.990000000005</v>
      </c>
      <c r="BV49" s="55">
        <v>85183.709999999992</v>
      </c>
      <c r="BW49" s="55">
        <v>115878.03</v>
      </c>
      <c r="BX49" s="55">
        <v>10948.91</v>
      </c>
      <c r="BY49" s="55">
        <v>54827.42</v>
      </c>
      <c r="BZ49" s="55">
        <v>25175.909999999996</v>
      </c>
      <c r="CA49" s="55">
        <v>36902.06</v>
      </c>
      <c r="CB49" s="55">
        <v>4973547.04</v>
      </c>
      <c r="CC49" s="55">
        <v>27822.86</v>
      </c>
      <c r="CD49" s="55">
        <v>21157.58</v>
      </c>
      <c r="CE49" s="55">
        <v>50963.08</v>
      </c>
      <c r="CF49" s="55">
        <v>28471.370000000003</v>
      </c>
      <c r="CG49" s="55">
        <v>19871.8</v>
      </c>
      <c r="CH49" s="55">
        <v>17891.559999999998</v>
      </c>
      <c r="CI49" s="55">
        <v>44775.78</v>
      </c>
      <c r="CJ49" s="55">
        <v>55594.68</v>
      </c>
      <c r="CK49" s="55">
        <v>291013.42000000004</v>
      </c>
      <c r="CL49" s="55">
        <v>121264.01</v>
      </c>
      <c r="CM49" s="55">
        <v>105027.3</v>
      </c>
      <c r="CN49" s="55">
        <v>1703395.06</v>
      </c>
      <c r="CO49" s="55">
        <v>988272.78</v>
      </c>
      <c r="CP49" s="55">
        <v>75699.12</v>
      </c>
      <c r="CQ49" s="55">
        <v>69035.14</v>
      </c>
      <c r="CR49" s="55">
        <v>57354.36</v>
      </c>
      <c r="CS49" s="55">
        <v>46273.54</v>
      </c>
      <c r="CT49" s="55">
        <v>31446.51</v>
      </c>
      <c r="CU49" s="55">
        <v>26063.079999999998</v>
      </c>
      <c r="CV49" s="55">
        <v>26367.22</v>
      </c>
      <c r="CW49" s="55">
        <v>43126.590000000004</v>
      </c>
      <c r="CX49" s="55">
        <v>18994.189999999999</v>
      </c>
      <c r="CY49" s="55">
        <v>33754.630000000005</v>
      </c>
      <c r="CZ49" s="55">
        <v>162972.93</v>
      </c>
      <c r="DA49" s="55">
        <v>27080.39</v>
      </c>
      <c r="DB49" s="55">
        <v>28285.52</v>
      </c>
      <c r="DC49" s="55">
        <v>42569.43</v>
      </c>
      <c r="DD49" s="55">
        <v>14451.23</v>
      </c>
      <c r="DE49" s="55">
        <v>19469.77</v>
      </c>
      <c r="DF49" s="55">
        <v>1320170.3500000001</v>
      </c>
      <c r="DG49" s="55">
        <v>26831.93</v>
      </c>
      <c r="DH49" s="55">
        <v>135486.69</v>
      </c>
      <c r="DI49" s="55">
        <v>258784.55</v>
      </c>
      <c r="DJ49" s="55">
        <v>54785.19</v>
      </c>
      <c r="DK49" s="55">
        <v>27101.27</v>
      </c>
      <c r="DL49" s="55">
        <v>392222.19</v>
      </c>
      <c r="DM49" s="55">
        <v>47817.909999999996</v>
      </c>
      <c r="DN49" s="55">
        <v>106197.61</v>
      </c>
      <c r="DO49" s="55">
        <v>142710.85999999999</v>
      </c>
      <c r="DP49" s="55">
        <v>35594.11</v>
      </c>
      <c r="DQ49" s="55">
        <v>50026.240000000005</v>
      </c>
      <c r="DR49" s="55">
        <v>47060.01</v>
      </c>
      <c r="DS49" s="55">
        <v>32710.489999999998</v>
      </c>
      <c r="DT49" s="55">
        <v>5345.8600000000006</v>
      </c>
      <c r="DU49" s="55">
        <v>34752.630000000005</v>
      </c>
      <c r="DV49" s="55">
        <v>22524.98</v>
      </c>
      <c r="DW49" s="55">
        <v>18352.989999999998</v>
      </c>
      <c r="DX49" s="55">
        <v>8773.7999999999993</v>
      </c>
      <c r="DY49" s="55">
        <v>22112.07</v>
      </c>
      <c r="DZ49" s="55">
        <v>183693.59</v>
      </c>
      <c r="EA49" s="55">
        <v>46701.56</v>
      </c>
      <c r="EB49" s="55">
        <v>65246.340000000004</v>
      </c>
      <c r="EC49" s="55">
        <v>27520.589999999997</v>
      </c>
      <c r="ED49" s="55">
        <v>128073.87</v>
      </c>
      <c r="EE49" s="55">
        <v>17592.490000000002</v>
      </c>
      <c r="EF49" s="55">
        <v>44676.41</v>
      </c>
      <c r="EG49" s="55">
        <v>31746.79</v>
      </c>
      <c r="EH49" s="55">
        <v>9085.27</v>
      </c>
      <c r="EI49" s="55">
        <v>401355.35000000003</v>
      </c>
      <c r="EJ49" s="55">
        <v>704864.75</v>
      </c>
      <c r="EK49" s="55">
        <v>65779.429999999993</v>
      </c>
      <c r="EL49" s="55">
        <v>54113.32</v>
      </c>
      <c r="EM49" s="55">
        <v>30636.7</v>
      </c>
      <c r="EN49" s="55">
        <v>48993.22</v>
      </c>
      <c r="EO49" s="55">
        <v>31345.23</v>
      </c>
      <c r="EP49" s="55">
        <v>38888.229999999996</v>
      </c>
      <c r="EQ49" s="55">
        <v>135141.35999999999</v>
      </c>
      <c r="ER49" s="55">
        <v>37804.559999999998</v>
      </c>
      <c r="ES49" s="55">
        <v>26061.85</v>
      </c>
      <c r="ET49" s="55">
        <v>22369.040000000001</v>
      </c>
      <c r="EU49" s="55">
        <v>33195.69</v>
      </c>
      <c r="EV49" s="55">
        <v>0</v>
      </c>
      <c r="EW49" s="55">
        <v>35653.19</v>
      </c>
      <c r="EX49" s="55">
        <v>21881.510000000002</v>
      </c>
      <c r="EY49" s="55">
        <v>10012.02</v>
      </c>
      <c r="EZ49" s="55">
        <v>14161.470000000001</v>
      </c>
      <c r="FA49" s="55">
        <v>262176.28000000003</v>
      </c>
      <c r="FB49" s="55">
        <v>51659.44</v>
      </c>
      <c r="FC49" s="55">
        <v>252824.58999999997</v>
      </c>
      <c r="FD49" s="55">
        <v>60179.67</v>
      </c>
      <c r="FE49" s="55">
        <v>56582.09</v>
      </c>
      <c r="FF49" s="55">
        <v>29886.14</v>
      </c>
      <c r="FG49" s="55">
        <v>12221.83</v>
      </c>
      <c r="FH49" s="55">
        <v>31704.979999999996</v>
      </c>
      <c r="FI49" s="55">
        <v>112916.07</v>
      </c>
      <c r="FJ49" s="55">
        <v>85425.84</v>
      </c>
      <c r="FK49" s="55">
        <v>289725.64</v>
      </c>
      <c r="FL49" s="55">
        <v>207181.6</v>
      </c>
      <c r="FM49" s="55">
        <v>177943.31</v>
      </c>
      <c r="FN49" s="55">
        <v>953012.07000000007</v>
      </c>
      <c r="FO49" s="55">
        <v>130080.63</v>
      </c>
      <c r="FP49" s="55">
        <v>190439.22</v>
      </c>
      <c r="FQ49" s="55">
        <v>117860.82</v>
      </c>
      <c r="FR49" s="55">
        <v>35336.06</v>
      </c>
      <c r="FS49" s="55">
        <v>41567.9</v>
      </c>
      <c r="FT49" s="2">
        <v>29594.120000000003</v>
      </c>
      <c r="FU49" s="55">
        <v>86167.92</v>
      </c>
      <c r="FV49" s="55">
        <v>93380.4</v>
      </c>
      <c r="FW49" s="55">
        <v>59665.240000000005</v>
      </c>
      <c r="FX49" s="55">
        <v>24041.119999999999</v>
      </c>
      <c r="FY49" s="55">
        <v>244787.71000000002</v>
      </c>
      <c r="FZ49" s="54">
        <f>SUM(C49:FY49)</f>
        <v>53013328.159999996</v>
      </c>
      <c r="GA49" s="54"/>
      <c r="GB49" s="53"/>
      <c r="GC49" s="53"/>
      <c r="GD49" s="53"/>
      <c r="GE49" s="5"/>
      <c r="GF49" s="5"/>
      <c r="GG49" s="5"/>
      <c r="GH49" s="5"/>
      <c r="GI49" s="5"/>
      <c r="GJ49" s="5"/>
      <c r="GK49" s="5"/>
      <c r="GL49" s="5"/>
      <c r="GM49" s="5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</row>
    <row r="50" spans="1:256" x14ac:dyDescent="0.2">
      <c r="A50" s="79" t="s">
        <v>327</v>
      </c>
      <c r="B50" s="2" t="s">
        <v>328</v>
      </c>
      <c r="C50" s="80">
        <v>0</v>
      </c>
      <c r="D50" s="80">
        <v>1599244.3971745363</v>
      </c>
      <c r="E50" s="80">
        <v>105520.91224996683</v>
      </c>
      <c r="F50" s="80">
        <v>621110.08487814374</v>
      </c>
      <c r="G50" s="80">
        <v>24564.796596127526</v>
      </c>
      <c r="H50" s="80">
        <v>5140.5211765837021</v>
      </c>
      <c r="I50" s="80">
        <v>56664.488815021512</v>
      </c>
      <c r="J50" s="80">
        <v>47185.127904548674</v>
      </c>
      <c r="K50" s="80">
        <v>54792.09227390997</v>
      </c>
      <c r="L50" s="80">
        <v>95525.967200636631</v>
      </c>
      <c r="M50" s="80">
        <v>79129.340054859174</v>
      </c>
      <c r="N50" s="80">
        <v>1494867.2241043116</v>
      </c>
      <c r="O50" s="80">
        <v>377992.24341661506</v>
      </c>
      <c r="P50" s="80">
        <v>26829.476106696828</v>
      </c>
      <c r="Q50" s="80">
        <v>1202967.9941209941</v>
      </c>
      <c r="R50" s="80">
        <v>21315.413770761617</v>
      </c>
      <c r="S50" s="80">
        <v>44227.56019294187</v>
      </c>
      <c r="T50" s="80">
        <v>18522.440299469941</v>
      </c>
      <c r="U50" s="80">
        <v>14747.868465620793</v>
      </c>
      <c r="V50" s="80">
        <v>18699.750635953445</v>
      </c>
      <c r="W50" s="81">
        <v>0</v>
      </c>
      <c r="X50" s="80">
        <v>0</v>
      </c>
      <c r="Y50" s="80">
        <v>24660.37100402818</v>
      </c>
      <c r="Z50" s="80">
        <v>21218.727717963506</v>
      </c>
      <c r="AA50" s="80">
        <v>677984.89470876416</v>
      </c>
      <c r="AB50" s="80">
        <v>1014119.2852127189</v>
      </c>
      <c r="AC50" s="80">
        <v>0</v>
      </c>
      <c r="AD50" s="80">
        <v>22211.438680972155</v>
      </c>
      <c r="AE50" s="80">
        <v>17852.464136522936</v>
      </c>
      <c r="AF50" s="80">
        <v>41064.870899688438</v>
      </c>
      <c r="AG50" s="80">
        <v>0</v>
      </c>
      <c r="AH50" s="80">
        <v>283760.22044424457</v>
      </c>
      <c r="AI50" s="80">
        <v>9575.0613440757297</v>
      </c>
      <c r="AJ50" s="80">
        <v>18653.118160964452</v>
      </c>
      <c r="AK50" s="80">
        <v>0</v>
      </c>
      <c r="AL50" s="80">
        <v>6302.7544476652638</v>
      </c>
      <c r="AM50" s="80">
        <v>17610.969545827895</v>
      </c>
      <c r="AN50" s="80">
        <v>4587.2413317006822</v>
      </c>
      <c r="AO50" s="80">
        <v>100528.99448520542</v>
      </c>
      <c r="AP50" s="80">
        <v>1172436.6960256901</v>
      </c>
      <c r="AQ50" s="80">
        <v>19355.405483224829</v>
      </c>
      <c r="AR50" s="80">
        <v>594171.75530906278</v>
      </c>
      <c r="AS50" s="80">
        <v>52388.919631485827</v>
      </c>
      <c r="AT50" s="80">
        <v>51221.291055170957</v>
      </c>
      <c r="AU50" s="80">
        <v>0</v>
      </c>
      <c r="AV50" s="80">
        <v>54820.907514987783</v>
      </c>
      <c r="AW50" s="80">
        <v>0</v>
      </c>
      <c r="AX50" s="80">
        <v>0</v>
      </c>
      <c r="AY50" s="80">
        <v>15569.468311298073</v>
      </c>
      <c r="AZ50" s="80">
        <v>142654.01485890715</v>
      </c>
      <c r="BA50" s="80">
        <v>146492.6949491667</v>
      </c>
      <c r="BB50" s="80">
        <v>129843.76440103939</v>
      </c>
      <c r="BC50" s="80">
        <v>207160.6741272565</v>
      </c>
      <c r="BD50" s="80">
        <v>13052.534736472398</v>
      </c>
      <c r="BE50" s="80">
        <v>46336.824469138824</v>
      </c>
      <c r="BF50" s="80">
        <v>1068309.0625190744</v>
      </c>
      <c r="BG50" s="80">
        <v>0</v>
      </c>
      <c r="BH50" s="80">
        <v>0</v>
      </c>
      <c r="BI50" s="80">
        <v>2252.763782653587</v>
      </c>
      <c r="BJ50" s="80">
        <v>13750.956741055332</v>
      </c>
      <c r="BK50" s="80">
        <v>828782.95646490331</v>
      </c>
      <c r="BL50" s="80">
        <v>1869.7563889596402</v>
      </c>
      <c r="BM50" s="80">
        <v>66422.633708052468</v>
      </c>
      <c r="BN50" s="80">
        <v>66987.951342260247</v>
      </c>
      <c r="BO50" s="80">
        <v>60997.415529610502</v>
      </c>
      <c r="BP50" s="80">
        <v>0</v>
      </c>
      <c r="BQ50" s="80">
        <v>7937.4320894901412</v>
      </c>
      <c r="BR50" s="80">
        <v>68085.455100555249</v>
      </c>
      <c r="BS50" s="80">
        <v>0</v>
      </c>
      <c r="BT50" s="80">
        <v>0</v>
      </c>
      <c r="BU50" s="80">
        <v>17749.734340100695</v>
      </c>
      <c r="BV50" s="80">
        <v>24571.013300130347</v>
      </c>
      <c r="BW50" s="80">
        <v>23454.258291555256</v>
      </c>
      <c r="BX50" s="80">
        <v>0</v>
      </c>
      <c r="BY50" s="80">
        <v>18340.143773971704</v>
      </c>
      <c r="BZ50" s="80">
        <v>8916.970226292151</v>
      </c>
      <c r="CA50" s="80">
        <v>23541.461296869777</v>
      </c>
      <c r="CB50" s="80">
        <v>4521659.3471563552</v>
      </c>
      <c r="CC50" s="80">
        <v>28507.120079665579</v>
      </c>
      <c r="CD50" s="80">
        <v>0</v>
      </c>
      <c r="CE50" s="80">
        <v>18958.956175529882</v>
      </c>
      <c r="CF50" s="80">
        <v>0</v>
      </c>
      <c r="CG50" s="80">
        <v>40751.244446803074</v>
      </c>
      <c r="CH50" s="80">
        <v>0</v>
      </c>
      <c r="CI50" s="80">
        <v>16903.316112682522</v>
      </c>
      <c r="CJ50" s="80">
        <v>10036.074309297823</v>
      </c>
      <c r="CK50" s="80">
        <v>40090.657536804269</v>
      </c>
      <c r="CL50" s="80">
        <v>78183.724549446735</v>
      </c>
      <c r="CM50" s="80">
        <v>68531.10631298981</v>
      </c>
      <c r="CN50" s="80">
        <v>720076.19917255524</v>
      </c>
      <c r="CO50" s="80">
        <v>326139.79416443477</v>
      </c>
      <c r="CP50" s="80">
        <v>0</v>
      </c>
      <c r="CQ50" s="80">
        <v>75008.244327776236</v>
      </c>
      <c r="CR50" s="80">
        <v>12338.091505189252</v>
      </c>
      <c r="CS50" s="80">
        <v>12143.407105052127</v>
      </c>
      <c r="CT50" s="80">
        <v>0</v>
      </c>
      <c r="CU50" s="80">
        <v>9714.9169330463883</v>
      </c>
      <c r="CV50" s="80">
        <v>19474.412982917518</v>
      </c>
      <c r="CW50" s="80">
        <v>12243.234200677001</v>
      </c>
      <c r="CX50" s="80">
        <v>41025.711356534703</v>
      </c>
      <c r="CY50" s="80">
        <v>21057.049688275776</v>
      </c>
      <c r="CZ50" s="80">
        <v>111390.13314533034</v>
      </c>
      <c r="DA50" s="80">
        <v>28358.504319917291</v>
      </c>
      <c r="DB50" s="80">
        <v>43218.720553572661</v>
      </c>
      <c r="DC50" s="80">
        <v>50325.422018398764</v>
      </c>
      <c r="DD50" s="80">
        <v>0</v>
      </c>
      <c r="DE50" s="80">
        <v>6009.1997405239217</v>
      </c>
      <c r="DF50" s="80">
        <v>2064397.7630154118</v>
      </c>
      <c r="DG50" s="80">
        <v>10666.067104308577</v>
      </c>
      <c r="DH50" s="80">
        <v>55143.979733867018</v>
      </c>
      <c r="DI50" s="80">
        <v>190941.31612127979</v>
      </c>
      <c r="DJ50" s="80">
        <v>43925.743346191841</v>
      </c>
      <c r="DK50" s="80">
        <v>0</v>
      </c>
      <c r="DL50" s="80">
        <v>104177.60550387064</v>
      </c>
      <c r="DM50" s="80">
        <v>0</v>
      </c>
      <c r="DN50" s="80">
        <v>52768.704949448111</v>
      </c>
      <c r="DO50" s="80">
        <v>90844.558961117044</v>
      </c>
      <c r="DP50" s="80">
        <v>20327.307779183113</v>
      </c>
      <c r="DQ50" s="80">
        <v>38438.938817505747</v>
      </c>
      <c r="DR50" s="80">
        <v>53113.04551713547</v>
      </c>
      <c r="DS50" s="80">
        <v>47997.672472623017</v>
      </c>
      <c r="DT50" s="80">
        <v>6576.5305330225319</v>
      </c>
      <c r="DU50" s="80">
        <v>37712.034300874329</v>
      </c>
      <c r="DV50" s="80">
        <v>9129.8515976031413</v>
      </c>
      <c r="DW50" s="80">
        <v>16391.465795326105</v>
      </c>
      <c r="DX50" s="80">
        <v>18497.307294007616</v>
      </c>
      <c r="DY50" s="80">
        <v>0</v>
      </c>
      <c r="DZ50" s="80">
        <v>23726.987928834224</v>
      </c>
      <c r="EA50" s="80">
        <v>0</v>
      </c>
      <c r="EB50" s="80">
        <v>28390.920947543862</v>
      </c>
      <c r="EC50" s="80">
        <v>67059.080613918501</v>
      </c>
      <c r="ED50" s="80">
        <v>15812.711028837113</v>
      </c>
      <c r="EE50" s="80">
        <v>13615.61622640823</v>
      </c>
      <c r="EF50" s="80">
        <v>33561.884229647178</v>
      </c>
      <c r="EG50" s="80">
        <v>9762.5150661570406</v>
      </c>
      <c r="EH50" s="80">
        <v>13126.429414984896</v>
      </c>
      <c r="EI50" s="80">
        <v>229300.6692003613</v>
      </c>
      <c r="EJ50" s="80">
        <v>209332.09284872308</v>
      </c>
      <c r="EK50" s="80">
        <v>21441.155465670134</v>
      </c>
      <c r="EL50" s="80">
        <v>41086.376600851661</v>
      </c>
      <c r="EM50" s="80">
        <v>15168.949629295656</v>
      </c>
      <c r="EN50" s="80">
        <v>20230.033012616579</v>
      </c>
      <c r="EO50" s="80">
        <v>49783.113123623654</v>
      </c>
      <c r="EP50" s="80">
        <v>24991.277050298893</v>
      </c>
      <c r="EQ50" s="80">
        <v>107766.66460562935</v>
      </c>
      <c r="ER50" s="80">
        <v>24081.944935319818</v>
      </c>
      <c r="ES50" s="80">
        <v>11950.133463336098</v>
      </c>
      <c r="ET50" s="80">
        <v>0</v>
      </c>
      <c r="EU50" s="80">
        <v>34381.123008147391</v>
      </c>
      <c r="EV50" s="80">
        <v>0</v>
      </c>
      <c r="EW50" s="80">
        <v>44354.562905217623</v>
      </c>
      <c r="EX50" s="80">
        <v>0</v>
      </c>
      <c r="EY50" s="80">
        <v>0</v>
      </c>
      <c r="EZ50" s="80">
        <v>4878.8777662740649</v>
      </c>
      <c r="FA50" s="80">
        <v>37729.809334533042</v>
      </c>
      <c r="FB50" s="80">
        <v>0</v>
      </c>
      <c r="FC50" s="80">
        <v>55260.169288021098</v>
      </c>
      <c r="FD50" s="80">
        <v>21969.553501773527</v>
      </c>
      <c r="FE50" s="80">
        <v>12604.331014012778</v>
      </c>
      <c r="FF50" s="80">
        <v>24376.071175605204</v>
      </c>
      <c r="FG50" s="80">
        <v>20324.363353134169</v>
      </c>
      <c r="FH50" s="80">
        <v>4480.974373442481</v>
      </c>
      <c r="FI50" s="80">
        <v>96711.821576003334</v>
      </c>
      <c r="FJ50" s="80">
        <v>69894.624419811094</v>
      </c>
      <c r="FK50" s="80">
        <v>95993.887380016167</v>
      </c>
      <c r="FL50" s="80">
        <v>92024.447607150869</v>
      </c>
      <c r="FM50" s="80">
        <v>53545.272397861161</v>
      </c>
      <c r="FN50" s="80">
        <v>251241.93180525786</v>
      </c>
      <c r="FO50" s="80">
        <v>79528.631633686207</v>
      </c>
      <c r="FP50" s="80">
        <v>66478.609051480467</v>
      </c>
      <c r="FQ50" s="80">
        <v>9895.2167690067163</v>
      </c>
      <c r="FR50" s="80">
        <v>43990.920126342171</v>
      </c>
      <c r="FS50" s="80">
        <v>28244.422564144177</v>
      </c>
      <c r="FT50" s="81">
        <v>30437.515860768461</v>
      </c>
      <c r="FU50" s="80">
        <v>39837.055009340278</v>
      </c>
      <c r="FV50" s="80">
        <v>0</v>
      </c>
      <c r="FW50" s="80">
        <v>27802.217593534097</v>
      </c>
      <c r="FX50" s="80">
        <v>13951.534183871552</v>
      </c>
      <c r="FY50" s="55">
        <v>18333</v>
      </c>
      <c r="FZ50" s="54">
        <f t="shared" ref="FZ50:FZ55" si="9">SUM(C50:FY50)</f>
        <v>24528307.007153515</v>
      </c>
      <c r="GA50" s="54"/>
      <c r="GB50" s="55"/>
      <c r="GC50" s="55"/>
      <c r="GD50" s="55"/>
      <c r="GE50" s="55"/>
      <c r="GF50" s="55"/>
      <c r="GG50" s="5"/>
      <c r="GH50" s="55"/>
      <c r="GI50" s="55"/>
      <c r="GJ50" s="55"/>
      <c r="GK50" s="55"/>
      <c r="GL50" s="55"/>
      <c r="GM50" s="55"/>
    </row>
    <row r="51" spans="1:256" x14ac:dyDescent="0.2">
      <c r="A51" s="4" t="s">
        <v>329</v>
      </c>
      <c r="B51" s="2" t="s">
        <v>330</v>
      </c>
      <c r="C51" s="55">
        <v>749848.20563427964</v>
      </c>
      <c r="D51" s="55">
        <v>2507359.1466525216</v>
      </c>
      <c r="E51" s="55">
        <v>1001086.3832335761</v>
      </c>
      <c r="F51" s="55">
        <v>856822.39575016545</v>
      </c>
      <c r="G51" s="55">
        <v>24971.488348285719</v>
      </c>
      <c r="H51" s="55">
        <v>17175.216257278174</v>
      </c>
      <c r="I51" s="55">
        <v>1267026.0405359385</v>
      </c>
      <c r="J51" s="55">
        <v>105723.53760952606</v>
      </c>
      <c r="K51" s="55">
        <v>19149.266647617187</v>
      </c>
      <c r="L51" s="55">
        <v>129809.1642070307</v>
      </c>
      <c r="M51" s="55">
        <v>209252.35886752521</v>
      </c>
      <c r="N51" s="55">
        <v>2269254.633124664</v>
      </c>
      <c r="O51" s="55">
        <v>300407.08653448103</v>
      </c>
      <c r="P51" s="55">
        <v>4882.4223749625799</v>
      </c>
      <c r="Q51" s="55">
        <v>5251142.71434482</v>
      </c>
      <c r="R51" s="55">
        <v>4927.4941875276691</v>
      </c>
      <c r="S51" s="55">
        <v>46562.843741844816</v>
      </c>
      <c r="T51" s="55">
        <v>4379.7176483803487</v>
      </c>
      <c r="U51" s="55">
        <v>0</v>
      </c>
      <c r="V51" s="55">
        <v>634.70472658223116</v>
      </c>
      <c r="W51" s="2">
        <v>366.85236329111558</v>
      </c>
      <c r="X51" s="55">
        <v>6</v>
      </c>
      <c r="Y51" s="55">
        <v>667.70472658223116</v>
      </c>
      <c r="Z51" s="55">
        <v>8804.5789218908758</v>
      </c>
      <c r="AA51" s="55">
        <v>1585666.4372588331</v>
      </c>
      <c r="AB51" s="55">
        <v>1009684.7969264162</v>
      </c>
      <c r="AC51" s="55">
        <v>799.70472658223116</v>
      </c>
      <c r="AD51" s="55">
        <v>6642.6801798394526</v>
      </c>
      <c r="AE51" s="55">
        <v>42</v>
      </c>
      <c r="AF51" s="55">
        <v>4949.3465508187855</v>
      </c>
      <c r="AG51" s="55">
        <v>2150.8229179076288</v>
      </c>
      <c r="AH51" s="55">
        <v>0</v>
      </c>
      <c r="AI51" s="55">
        <v>396.85236329111558</v>
      </c>
      <c r="AJ51" s="55">
        <v>9963.0601876204291</v>
      </c>
      <c r="AK51" s="55">
        <v>9218.5909566269911</v>
      </c>
      <c r="AL51" s="55">
        <v>22987.207756850214</v>
      </c>
      <c r="AM51" s="55">
        <v>1118.5570898733467</v>
      </c>
      <c r="AN51" s="55">
        <v>6</v>
      </c>
      <c r="AO51" s="55">
        <v>129268.86390001402</v>
      </c>
      <c r="AP51" s="55">
        <v>9988517.562894363</v>
      </c>
      <c r="AQ51" s="55">
        <v>0</v>
      </c>
      <c r="AR51" s="55">
        <v>1163527.5036227568</v>
      </c>
      <c r="AS51" s="55">
        <v>813288.10903071484</v>
      </c>
      <c r="AT51" s="55">
        <v>14831.069097839842</v>
      </c>
      <c r="AU51" s="55">
        <v>2782.6712696200402</v>
      </c>
      <c r="AV51" s="55">
        <v>108</v>
      </c>
      <c r="AW51" s="55">
        <v>920.55708987334674</v>
      </c>
      <c r="AX51" s="55">
        <v>0</v>
      </c>
      <c r="AY51" s="55">
        <v>21</v>
      </c>
      <c r="AZ51" s="55">
        <v>793886.15648503462</v>
      </c>
      <c r="BA51" s="55">
        <v>97856.668708709709</v>
      </c>
      <c r="BB51" s="55">
        <v>150226.83942075033</v>
      </c>
      <c r="BC51" s="55">
        <v>1013782.768095958</v>
      </c>
      <c r="BD51" s="55">
        <v>51539.376762245935</v>
      </c>
      <c r="BE51" s="55">
        <v>4349.5740232501685</v>
      </c>
      <c r="BF51" s="55">
        <v>203927.751373373</v>
      </c>
      <c r="BG51" s="55">
        <v>37701.008379409621</v>
      </c>
      <c r="BH51" s="55">
        <v>3459.2323710720912</v>
      </c>
      <c r="BI51" s="55">
        <v>14171.912073640993</v>
      </c>
      <c r="BJ51" s="55">
        <v>96533.96269921388</v>
      </c>
      <c r="BK51" s="55">
        <v>355678.26174931077</v>
      </c>
      <c r="BL51" s="55">
        <v>613.70472658223116</v>
      </c>
      <c r="BM51" s="55">
        <v>2030.0423671816036</v>
      </c>
      <c r="BN51" s="55">
        <v>11933.617277493775</v>
      </c>
      <c r="BO51" s="55">
        <v>8931.3594726169013</v>
      </c>
      <c r="BP51" s="55">
        <v>0</v>
      </c>
      <c r="BQ51" s="55">
        <v>589621.69780531235</v>
      </c>
      <c r="BR51" s="55">
        <v>306966.41751625552</v>
      </c>
      <c r="BS51" s="55">
        <v>73086.167520044837</v>
      </c>
      <c r="BT51" s="55">
        <v>306.85236329111558</v>
      </c>
      <c r="BU51" s="55">
        <v>15389.263113309034</v>
      </c>
      <c r="BV51" s="55">
        <v>42317.467745642549</v>
      </c>
      <c r="BW51" s="55">
        <v>61487.896793369837</v>
      </c>
      <c r="BX51" s="55">
        <v>724.63291401714127</v>
      </c>
      <c r="BY51" s="55">
        <v>2147.9665430378091</v>
      </c>
      <c r="BZ51" s="55">
        <v>318.85236329111558</v>
      </c>
      <c r="CA51" s="55">
        <v>8003.5789218908758</v>
      </c>
      <c r="CB51" s="55">
        <v>2227664.5397954471</v>
      </c>
      <c r="CC51" s="55">
        <v>1516.1181913253981</v>
      </c>
      <c r="CD51" s="55">
        <v>0</v>
      </c>
      <c r="CE51" s="55">
        <v>0</v>
      </c>
      <c r="CF51" s="55">
        <v>2027.8229179076291</v>
      </c>
      <c r="CG51" s="55">
        <v>4647.6418242365535</v>
      </c>
      <c r="CH51" s="55">
        <v>10614.912550911544</v>
      </c>
      <c r="CI51" s="55">
        <v>58104.947660979407</v>
      </c>
      <c r="CJ51" s="55">
        <v>127345.82024991882</v>
      </c>
      <c r="CK51" s="55">
        <v>69529.103730637144</v>
      </c>
      <c r="CL51" s="55">
        <v>7188.6083672743634</v>
      </c>
      <c r="CM51" s="55">
        <v>10193.794359586147</v>
      </c>
      <c r="CN51" s="55">
        <v>793178.42351456359</v>
      </c>
      <c r="CO51" s="55">
        <v>187592.74525929778</v>
      </c>
      <c r="CP51" s="55">
        <v>59987.09482041774</v>
      </c>
      <c r="CQ51" s="55">
        <v>18237.790757798895</v>
      </c>
      <c r="CR51" s="55">
        <v>1209.2658280342825</v>
      </c>
      <c r="CS51" s="55">
        <v>2540.0558319247707</v>
      </c>
      <c r="CT51" s="55">
        <v>992.55708987334674</v>
      </c>
      <c r="CU51" s="55">
        <v>613.70472658223116</v>
      </c>
      <c r="CV51" s="55">
        <v>0</v>
      </c>
      <c r="CW51" s="55">
        <v>0</v>
      </c>
      <c r="CX51" s="55">
        <v>8575.7265585997611</v>
      </c>
      <c r="CY51" s="55">
        <v>0</v>
      </c>
      <c r="CZ51" s="55">
        <v>49330.09617081043</v>
      </c>
      <c r="DA51" s="55">
        <v>306.85236329111558</v>
      </c>
      <c r="DB51" s="55">
        <v>306.85236329111558</v>
      </c>
      <c r="DC51" s="55">
        <v>366.85236329111558</v>
      </c>
      <c r="DD51" s="55">
        <v>766.70472658223116</v>
      </c>
      <c r="DE51" s="55">
        <v>8246.8612735105271</v>
      </c>
      <c r="DF51" s="55">
        <v>467666.87487124465</v>
      </c>
      <c r="DG51" s="55">
        <v>1383</v>
      </c>
      <c r="DH51" s="55">
        <v>70562.50652497675</v>
      </c>
      <c r="DI51" s="55">
        <v>63077.379819283538</v>
      </c>
      <c r="DJ51" s="55">
        <v>4628.861273510528</v>
      </c>
      <c r="DK51" s="55">
        <v>15050.524042702607</v>
      </c>
      <c r="DL51" s="55">
        <v>367559.61047010514</v>
      </c>
      <c r="DM51" s="55">
        <v>3091.2618164555779</v>
      </c>
      <c r="DN51" s="55">
        <v>79398.172418685543</v>
      </c>
      <c r="DO51" s="55">
        <v>342628.5110398198</v>
      </c>
      <c r="DP51" s="55">
        <v>2013.2658280342825</v>
      </c>
      <c r="DQ51" s="55">
        <v>36914.074816063454</v>
      </c>
      <c r="DR51" s="55">
        <v>10623.574910312171</v>
      </c>
      <c r="DS51" s="55">
        <v>26990.445503833565</v>
      </c>
      <c r="DT51" s="55">
        <v>11283.25420308962</v>
      </c>
      <c r="DU51" s="55">
        <v>1552.1181913253981</v>
      </c>
      <c r="DV51" s="55">
        <v>0</v>
      </c>
      <c r="DW51" s="55">
        <v>2725.3840193596807</v>
      </c>
      <c r="DX51" s="55">
        <v>3652.8652850892322</v>
      </c>
      <c r="DY51" s="55">
        <v>4460.7176483803487</v>
      </c>
      <c r="DZ51" s="55">
        <v>306.85236329111558</v>
      </c>
      <c r="EA51" s="55">
        <v>3743.9665430378086</v>
      </c>
      <c r="EB51" s="55">
        <v>42051.12344621832</v>
      </c>
      <c r="EC51" s="55">
        <v>5674.2069372673104</v>
      </c>
      <c r="ED51" s="55">
        <v>73856.126845568273</v>
      </c>
      <c r="EE51" s="55">
        <v>7011.5365547092733</v>
      </c>
      <c r="EF51" s="55">
        <v>42599.438777529613</v>
      </c>
      <c r="EG51" s="55">
        <v>29017.765733785563</v>
      </c>
      <c r="EH51" s="55">
        <v>2145.8189063289246</v>
      </c>
      <c r="EI51" s="55">
        <v>408751.97029897419</v>
      </c>
      <c r="EJ51" s="55">
        <v>111022.87613718743</v>
      </c>
      <c r="EK51" s="55">
        <v>18196.520918185906</v>
      </c>
      <c r="EL51" s="55">
        <v>2138.8947304727189</v>
      </c>
      <c r="EM51" s="55">
        <v>17425.532952922022</v>
      </c>
      <c r="EN51" s="55">
        <v>58397.738882108992</v>
      </c>
      <c r="EO51" s="55">
        <v>10151.916562490249</v>
      </c>
      <c r="EP51" s="55">
        <v>8078.0258435962342</v>
      </c>
      <c r="EQ51" s="55">
        <v>66161.348613715905</v>
      </c>
      <c r="ER51" s="55">
        <v>7229.2412812915045</v>
      </c>
      <c r="ES51" s="55">
        <v>1534.2618164555779</v>
      </c>
      <c r="ET51" s="55">
        <v>99.852363291115566</v>
      </c>
      <c r="EU51" s="55">
        <v>86700.1040729495</v>
      </c>
      <c r="EV51" s="55">
        <v>5058.6418242365544</v>
      </c>
      <c r="EW51" s="55">
        <v>33571.492769655881</v>
      </c>
      <c r="EX51" s="55">
        <v>5318.2747382536954</v>
      </c>
      <c r="EY51" s="55">
        <v>7074.2372697127994</v>
      </c>
      <c r="EZ51" s="55">
        <v>3834</v>
      </c>
      <c r="FA51" s="55">
        <v>302075.62228354719</v>
      </c>
      <c r="FB51" s="55">
        <v>3164.4518203460657</v>
      </c>
      <c r="FC51" s="55">
        <v>13244.368382836314</v>
      </c>
      <c r="FD51" s="55">
        <v>2297.9665430378091</v>
      </c>
      <c r="FE51" s="55">
        <v>7045.6043556956583</v>
      </c>
      <c r="FF51" s="55">
        <v>0</v>
      </c>
      <c r="FG51" s="55">
        <v>2752.5994570549501</v>
      </c>
      <c r="FH51" s="55">
        <v>1339.7047265822312</v>
      </c>
      <c r="FI51" s="55">
        <v>137537.19358493507</v>
      </c>
      <c r="FJ51" s="55">
        <v>50136.619803721595</v>
      </c>
      <c r="FK51" s="55">
        <v>141170.51470194908</v>
      </c>
      <c r="FL51" s="55">
        <v>27432.276444898602</v>
      </c>
      <c r="FM51" s="55">
        <v>112616.63444610448</v>
      </c>
      <c r="FN51" s="55">
        <v>1799232.5576043087</v>
      </c>
      <c r="FO51" s="55">
        <v>38864.888823751666</v>
      </c>
      <c r="FP51" s="55">
        <v>290807.25871793268</v>
      </c>
      <c r="FQ51" s="55">
        <v>35861.455301114984</v>
      </c>
      <c r="FR51" s="55">
        <v>787.70472658223116</v>
      </c>
      <c r="FS51" s="55">
        <v>920.55708987334674</v>
      </c>
      <c r="FT51" s="2">
        <v>1092</v>
      </c>
      <c r="FU51" s="55">
        <v>121479.94298363272</v>
      </c>
      <c r="FV51" s="55">
        <v>45800.084613344865</v>
      </c>
      <c r="FW51" s="55">
        <v>10243.958929671853</v>
      </c>
      <c r="FX51" s="55">
        <v>3399.8987420514241</v>
      </c>
      <c r="FY51" s="55">
        <v>872197.29291150719</v>
      </c>
      <c r="FZ51" s="54">
        <f t="shared" si="9"/>
        <v>43739144.600000024</v>
      </c>
      <c r="GA51" s="54"/>
      <c r="GB51" s="80"/>
      <c r="GC51" s="80"/>
      <c r="GD51" s="80"/>
      <c r="GE51" s="82"/>
      <c r="GF51" s="82"/>
      <c r="GG51" s="82"/>
      <c r="GH51" s="82"/>
      <c r="GI51" s="82"/>
      <c r="GJ51" s="82"/>
      <c r="GK51" s="82"/>
      <c r="GL51" s="82"/>
      <c r="GM51" s="82"/>
      <c r="GN51" s="83"/>
      <c r="GO51" s="83"/>
      <c r="GP51" s="83"/>
      <c r="GQ51" s="83"/>
      <c r="GR51" s="83"/>
      <c r="GS51" s="83"/>
      <c r="GT51" s="83"/>
      <c r="GU51" s="83"/>
      <c r="GV51" s="83"/>
      <c r="GW51" s="83"/>
      <c r="GX51" s="83"/>
      <c r="GY51" s="83"/>
      <c r="GZ51" s="83"/>
      <c r="HA51" s="83"/>
      <c r="HB51" s="83"/>
      <c r="HC51" s="83"/>
      <c r="HD51" s="84"/>
      <c r="HE51" s="84"/>
      <c r="HF51" s="84"/>
      <c r="HG51" s="84"/>
      <c r="HH51" s="84"/>
      <c r="HI51" s="84"/>
      <c r="HJ51" s="84"/>
      <c r="HK51" s="84"/>
      <c r="HL51" s="84"/>
      <c r="HM51" s="84"/>
      <c r="HN51" s="84"/>
      <c r="HO51" s="84"/>
      <c r="HP51" s="84"/>
      <c r="HQ51" s="84"/>
      <c r="HR51" s="84"/>
      <c r="HS51" s="84"/>
      <c r="HT51" s="84"/>
      <c r="HU51" s="84"/>
      <c r="HV51" s="84"/>
      <c r="HW51" s="84"/>
      <c r="HX51" s="84"/>
      <c r="HY51" s="84"/>
      <c r="HZ51" s="84"/>
      <c r="IA51" s="84"/>
      <c r="IB51" s="84"/>
      <c r="IC51" s="84"/>
      <c r="ID51" s="84"/>
      <c r="IE51" s="84"/>
      <c r="IF51" s="84"/>
      <c r="IG51" s="84"/>
      <c r="IH51" s="84"/>
      <c r="II51" s="84"/>
      <c r="IJ51" s="84"/>
      <c r="IK51" s="84"/>
      <c r="IL51" s="84"/>
      <c r="IM51" s="84"/>
      <c r="IN51" s="84"/>
      <c r="IO51" s="84"/>
      <c r="IP51" s="84"/>
      <c r="IQ51" s="84"/>
      <c r="IR51" s="84"/>
      <c r="IS51" s="84"/>
      <c r="IT51" s="84"/>
      <c r="IU51" s="84"/>
      <c r="IV51" s="84"/>
    </row>
    <row r="52" spans="1:256" x14ac:dyDescent="0.2">
      <c r="A52" s="4" t="s">
        <v>331</v>
      </c>
      <c r="B52" s="2" t="s">
        <v>332</v>
      </c>
      <c r="C52" s="55">
        <v>716297</v>
      </c>
      <c r="D52" s="55">
        <v>4772370</v>
      </c>
      <c r="E52" s="55">
        <v>991769</v>
      </c>
      <c r="F52" s="55">
        <v>1271512</v>
      </c>
      <c r="G52" s="55">
        <v>59250</v>
      </c>
      <c r="H52" s="55">
        <v>63585</v>
      </c>
      <c r="I52" s="55">
        <v>1485797</v>
      </c>
      <c r="J52" s="55">
        <v>136805</v>
      </c>
      <c r="K52" s="55">
        <v>12524</v>
      </c>
      <c r="L52" s="55">
        <v>652615</v>
      </c>
      <c r="M52" s="55">
        <v>314128</v>
      </c>
      <c r="N52" s="55">
        <v>7149487</v>
      </c>
      <c r="O52" s="55">
        <v>2389016</v>
      </c>
      <c r="P52" s="55">
        <v>8671</v>
      </c>
      <c r="Q52" s="55">
        <v>4803913</v>
      </c>
      <c r="R52" s="55">
        <v>29384</v>
      </c>
      <c r="S52" s="55">
        <v>77555</v>
      </c>
      <c r="T52" s="55">
        <v>6262</v>
      </c>
      <c r="U52" s="55">
        <v>5299</v>
      </c>
      <c r="V52" s="55">
        <v>19268</v>
      </c>
      <c r="W52" s="2">
        <v>17823</v>
      </c>
      <c r="X52" s="55">
        <v>2409</v>
      </c>
      <c r="Y52" s="55">
        <v>44799</v>
      </c>
      <c r="Z52" s="55">
        <v>8671</v>
      </c>
      <c r="AA52" s="55">
        <v>2534835</v>
      </c>
      <c r="AB52" s="55">
        <v>4370763</v>
      </c>
      <c r="AC52" s="55">
        <v>50579</v>
      </c>
      <c r="AD52" s="55">
        <v>63585</v>
      </c>
      <c r="AE52" s="55">
        <v>3372</v>
      </c>
      <c r="AF52" s="55">
        <v>16860</v>
      </c>
      <c r="AG52" s="55">
        <v>92534</v>
      </c>
      <c r="AH52" s="55">
        <v>42390</v>
      </c>
      <c r="AI52" s="55">
        <v>14451</v>
      </c>
      <c r="AJ52" s="55">
        <v>15415</v>
      </c>
      <c r="AK52" s="55">
        <v>9634</v>
      </c>
      <c r="AL52" s="55">
        <v>14451</v>
      </c>
      <c r="AM52" s="55">
        <v>32756</v>
      </c>
      <c r="AN52" s="55">
        <v>28902</v>
      </c>
      <c r="AO52" s="55">
        <v>834600</v>
      </c>
      <c r="AP52" s="55">
        <v>12595332</v>
      </c>
      <c r="AQ52" s="55">
        <v>14451</v>
      </c>
      <c r="AR52" s="55">
        <v>5216329</v>
      </c>
      <c r="AS52" s="55">
        <v>236037</v>
      </c>
      <c r="AT52" s="55">
        <v>368808</v>
      </c>
      <c r="AU52" s="55">
        <v>16378</v>
      </c>
      <c r="AV52" s="55">
        <v>19268</v>
      </c>
      <c r="AW52" s="55">
        <v>18305</v>
      </c>
      <c r="AX52" s="55">
        <v>8189</v>
      </c>
      <c r="AY52" s="55">
        <v>35165</v>
      </c>
      <c r="AZ52" s="55">
        <v>1773586</v>
      </c>
      <c r="BA52" s="55">
        <v>1554221</v>
      </c>
      <c r="BB52" s="55">
        <v>1014080</v>
      </c>
      <c r="BC52" s="55">
        <v>3936654</v>
      </c>
      <c r="BD52" s="55">
        <v>279065</v>
      </c>
      <c r="BE52" s="55">
        <v>55878</v>
      </c>
      <c r="BF52" s="55">
        <v>1977840</v>
      </c>
      <c r="BG52" s="55">
        <v>63585</v>
      </c>
      <c r="BH52" s="55">
        <v>32756</v>
      </c>
      <c r="BI52" s="55">
        <v>18787</v>
      </c>
      <c r="BJ52" s="55">
        <v>637610</v>
      </c>
      <c r="BK52" s="55">
        <v>1431412</v>
      </c>
      <c r="BL52" s="55">
        <v>13970</v>
      </c>
      <c r="BM52" s="55">
        <v>27457</v>
      </c>
      <c r="BN52" s="55">
        <v>813897</v>
      </c>
      <c r="BO52" s="55">
        <v>146921</v>
      </c>
      <c r="BP52" s="55">
        <v>21677</v>
      </c>
      <c r="BQ52" s="55">
        <v>183049</v>
      </c>
      <c r="BR52" s="55">
        <v>162817</v>
      </c>
      <c r="BS52" s="55">
        <v>52988</v>
      </c>
      <c r="BT52" s="55">
        <v>23604</v>
      </c>
      <c r="BU52" s="55">
        <v>73934.3</v>
      </c>
      <c r="BV52" s="55">
        <v>67439</v>
      </c>
      <c r="BW52" s="55">
        <v>178046.74</v>
      </c>
      <c r="BX52" s="55">
        <v>482</v>
      </c>
      <c r="BY52" s="55">
        <v>33238</v>
      </c>
      <c r="BZ52" s="55">
        <v>7226</v>
      </c>
      <c r="CA52" s="55">
        <v>24085</v>
      </c>
      <c r="CB52" s="55">
        <v>12085660</v>
      </c>
      <c r="CC52" s="55">
        <v>11079</v>
      </c>
      <c r="CD52" s="55">
        <v>482</v>
      </c>
      <c r="CE52" s="55">
        <v>10598</v>
      </c>
      <c r="CF52" s="55">
        <v>6744</v>
      </c>
      <c r="CG52" s="55">
        <v>11079</v>
      </c>
      <c r="CH52" s="55">
        <v>4335</v>
      </c>
      <c r="CI52" s="55">
        <v>38055</v>
      </c>
      <c r="CJ52" s="55">
        <v>92488</v>
      </c>
      <c r="CK52" s="55">
        <v>232183</v>
      </c>
      <c r="CL52" s="55">
        <v>49616</v>
      </c>
      <c r="CM52" s="55">
        <v>49134</v>
      </c>
      <c r="CN52" s="55">
        <v>3343733</v>
      </c>
      <c r="CO52" s="55">
        <v>2311252</v>
      </c>
      <c r="CP52" s="55">
        <v>165157</v>
      </c>
      <c r="CQ52" s="55">
        <v>95378</v>
      </c>
      <c r="CR52" s="55">
        <v>10598</v>
      </c>
      <c r="CS52" s="55">
        <v>19268</v>
      </c>
      <c r="CT52" s="55">
        <v>11561</v>
      </c>
      <c r="CU52" s="55">
        <v>25530</v>
      </c>
      <c r="CV52" s="55">
        <v>3372</v>
      </c>
      <c r="CW52" s="55">
        <v>18014</v>
      </c>
      <c r="CX52" s="55">
        <v>44799</v>
      </c>
      <c r="CY52" s="55">
        <v>6262</v>
      </c>
      <c r="CZ52" s="55">
        <v>527605</v>
      </c>
      <c r="DA52" s="55">
        <v>13488</v>
      </c>
      <c r="DB52" s="55">
        <v>17823</v>
      </c>
      <c r="DC52" s="55">
        <v>6744</v>
      </c>
      <c r="DD52" s="55">
        <v>22166.63</v>
      </c>
      <c r="DE52" s="55">
        <v>11561</v>
      </c>
      <c r="DF52" s="55">
        <v>3277264</v>
      </c>
      <c r="DG52" s="55">
        <v>4817</v>
      </c>
      <c r="DH52" s="55">
        <v>378487</v>
      </c>
      <c r="DI52" s="55">
        <v>217250</v>
      </c>
      <c r="DJ52" s="55">
        <v>42872</v>
      </c>
      <c r="DK52" s="55">
        <v>19750</v>
      </c>
      <c r="DL52" s="55">
        <v>884952</v>
      </c>
      <c r="DM52" s="55">
        <v>20232</v>
      </c>
      <c r="DN52" s="55">
        <v>77555</v>
      </c>
      <c r="DO52" s="55">
        <v>412652</v>
      </c>
      <c r="DP52" s="55">
        <v>9152</v>
      </c>
      <c r="DQ52" s="55">
        <v>24567</v>
      </c>
      <c r="DR52" s="55">
        <v>109348</v>
      </c>
      <c r="DS52" s="55">
        <v>48652</v>
      </c>
      <c r="DT52" s="55">
        <v>3372</v>
      </c>
      <c r="DU52" s="55">
        <v>14451</v>
      </c>
      <c r="DV52" s="55">
        <v>10116</v>
      </c>
      <c r="DW52" s="55">
        <v>14451</v>
      </c>
      <c r="DX52" s="55">
        <v>12524</v>
      </c>
      <c r="DY52" s="55">
        <v>15415</v>
      </c>
      <c r="DZ52" s="55">
        <v>75146</v>
      </c>
      <c r="EA52" s="55">
        <v>119290.87</v>
      </c>
      <c r="EB52" s="55">
        <v>44799</v>
      </c>
      <c r="EC52" s="55">
        <v>13488</v>
      </c>
      <c r="ED52" s="55">
        <v>154416.24</v>
      </c>
      <c r="EE52" s="55">
        <v>11079</v>
      </c>
      <c r="EF52" s="55">
        <v>115610</v>
      </c>
      <c r="EG52" s="55">
        <v>17823</v>
      </c>
      <c r="EH52" s="55">
        <v>9634</v>
      </c>
      <c r="EI52" s="55">
        <v>2767198</v>
      </c>
      <c r="EJ52" s="55">
        <v>1112063</v>
      </c>
      <c r="EK52" s="55">
        <v>119978</v>
      </c>
      <c r="EL52" s="55">
        <v>35646</v>
      </c>
      <c r="EM52" s="55">
        <v>46244</v>
      </c>
      <c r="EN52" s="55">
        <v>61177</v>
      </c>
      <c r="EO52" s="55">
        <v>11079</v>
      </c>
      <c r="EP52" s="55">
        <v>50098</v>
      </c>
      <c r="EQ52" s="55">
        <v>383320.11</v>
      </c>
      <c r="ER52" s="55">
        <v>84916.53</v>
      </c>
      <c r="ES52" s="55">
        <v>6744</v>
      </c>
      <c r="ET52" s="55">
        <v>9152</v>
      </c>
      <c r="EU52" s="55">
        <v>31793</v>
      </c>
      <c r="EV52" s="55">
        <v>3854</v>
      </c>
      <c r="EW52" s="55">
        <v>25530</v>
      </c>
      <c r="EX52" s="55">
        <v>17823</v>
      </c>
      <c r="EY52" s="55">
        <v>20713</v>
      </c>
      <c r="EZ52" s="55">
        <v>12524</v>
      </c>
      <c r="FA52" s="55">
        <v>427331.58</v>
      </c>
      <c r="FB52" s="55">
        <v>42324</v>
      </c>
      <c r="FC52" s="55">
        <v>165226</v>
      </c>
      <c r="FD52" s="55">
        <v>28902</v>
      </c>
      <c r="FE52" s="55">
        <v>7226</v>
      </c>
      <c r="FF52" s="55">
        <v>6262</v>
      </c>
      <c r="FG52" s="55">
        <v>2409</v>
      </c>
      <c r="FH52" s="55">
        <v>5780</v>
      </c>
      <c r="FI52" s="55">
        <v>138732</v>
      </c>
      <c r="FJ52" s="55">
        <v>70811</v>
      </c>
      <c r="FK52" s="55">
        <v>101640</v>
      </c>
      <c r="FL52" s="55">
        <v>409832</v>
      </c>
      <c r="FM52" s="55">
        <v>142585</v>
      </c>
      <c r="FN52" s="55">
        <v>2746840</v>
      </c>
      <c r="FO52" s="55">
        <v>126007</v>
      </c>
      <c r="FP52" s="55">
        <v>524436</v>
      </c>
      <c r="FQ52" s="55">
        <v>71293</v>
      </c>
      <c r="FR52" s="55">
        <v>16816</v>
      </c>
      <c r="FS52" s="55">
        <v>19140</v>
      </c>
      <c r="FT52" s="2">
        <v>9753</v>
      </c>
      <c r="FU52" s="55">
        <v>50098</v>
      </c>
      <c r="FV52" s="55">
        <v>56841</v>
      </c>
      <c r="FW52" s="55">
        <v>5299</v>
      </c>
      <c r="FX52" s="55">
        <v>2890</v>
      </c>
      <c r="FY52" s="55">
        <v>54094.022967342411</v>
      </c>
      <c r="FZ52" s="54">
        <f t="shared" si="9"/>
        <v>101736253.02296732</v>
      </c>
      <c r="GA52" s="53"/>
      <c r="GB52" s="55"/>
      <c r="GC52" s="55"/>
      <c r="GD52" s="55"/>
      <c r="GE52" s="5"/>
      <c r="GF52" s="5"/>
      <c r="GG52" s="5"/>
      <c r="GH52" s="5"/>
      <c r="GI52" s="5"/>
      <c r="GJ52" s="5"/>
      <c r="GK52" s="5"/>
      <c r="GL52" s="5"/>
      <c r="GM52" s="5"/>
      <c r="GN52" s="83"/>
      <c r="GO52" s="83"/>
      <c r="GP52" s="83"/>
      <c r="GQ52" s="83"/>
      <c r="GR52" s="83"/>
      <c r="GS52" s="83"/>
      <c r="GT52" s="83"/>
      <c r="GU52" s="83"/>
      <c r="GV52" s="83"/>
      <c r="GW52" s="83"/>
      <c r="GX52" s="83"/>
      <c r="GY52" s="83"/>
      <c r="GZ52" s="83"/>
      <c r="HA52" s="83"/>
      <c r="HB52" s="83"/>
      <c r="HC52" s="83"/>
      <c r="HD52" s="84"/>
      <c r="HE52" s="84"/>
      <c r="HF52" s="84"/>
      <c r="HG52" s="84"/>
      <c r="HH52" s="84"/>
      <c r="HI52" s="84"/>
      <c r="HJ52" s="84"/>
      <c r="HK52" s="84"/>
      <c r="HL52" s="84"/>
      <c r="HM52" s="84"/>
      <c r="HN52" s="84"/>
      <c r="HO52" s="84"/>
      <c r="HP52" s="84"/>
      <c r="HQ52" s="84"/>
      <c r="HR52" s="84"/>
      <c r="HS52" s="84"/>
      <c r="HT52" s="84"/>
      <c r="HU52" s="84"/>
      <c r="HV52" s="84"/>
      <c r="HW52" s="84"/>
      <c r="HX52" s="84"/>
      <c r="HY52" s="84"/>
      <c r="HZ52" s="84"/>
      <c r="IA52" s="84"/>
      <c r="IB52" s="84"/>
      <c r="IC52" s="84"/>
      <c r="ID52" s="84"/>
      <c r="IE52" s="84"/>
      <c r="IF52" s="84"/>
      <c r="IG52" s="84"/>
      <c r="IH52" s="84"/>
      <c r="II52" s="84"/>
      <c r="IJ52" s="84"/>
      <c r="IK52" s="84"/>
      <c r="IL52" s="84"/>
      <c r="IM52" s="84"/>
      <c r="IN52" s="84"/>
      <c r="IO52" s="84"/>
      <c r="IP52" s="84"/>
      <c r="IQ52" s="84"/>
      <c r="IR52" s="84"/>
      <c r="IS52" s="84"/>
      <c r="IT52" s="84"/>
      <c r="IU52" s="84"/>
      <c r="IV52" s="84"/>
    </row>
    <row r="53" spans="1:256" x14ac:dyDescent="0.2">
      <c r="A53" s="2"/>
      <c r="B53" s="2" t="s">
        <v>333</v>
      </c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2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  <c r="DY53" s="55"/>
      <c r="DZ53" s="55"/>
      <c r="EA53" s="55"/>
      <c r="EB53" s="55"/>
      <c r="EC53" s="55"/>
      <c r="ED53" s="55"/>
      <c r="EE53" s="55"/>
      <c r="EF53" s="55"/>
      <c r="EG53" s="55"/>
      <c r="EH53" s="55"/>
      <c r="EI53" s="55"/>
      <c r="EJ53" s="55"/>
      <c r="EK53" s="55"/>
      <c r="EL53" s="55"/>
      <c r="EM53" s="55"/>
      <c r="EN53" s="55"/>
      <c r="EO53" s="55"/>
      <c r="EP53" s="55"/>
      <c r="EQ53" s="55"/>
      <c r="ER53" s="55"/>
      <c r="ES53" s="55"/>
      <c r="ET53" s="55"/>
      <c r="EU53" s="55"/>
      <c r="EV53" s="55"/>
      <c r="EW53" s="55"/>
      <c r="EX53" s="55"/>
      <c r="EY53" s="55"/>
      <c r="EZ53" s="55"/>
      <c r="FA53" s="55"/>
      <c r="FB53" s="55"/>
      <c r="FC53" s="55"/>
      <c r="FD53" s="55"/>
      <c r="FE53" s="55"/>
      <c r="FF53" s="55"/>
      <c r="FG53" s="55"/>
      <c r="FH53" s="55"/>
      <c r="FI53" s="55"/>
      <c r="FJ53" s="55"/>
      <c r="FK53" s="55"/>
      <c r="FL53" s="55"/>
      <c r="FM53" s="55"/>
      <c r="FN53" s="55"/>
      <c r="FO53" s="55"/>
      <c r="FP53" s="55"/>
      <c r="FQ53" s="55"/>
      <c r="FR53" s="55"/>
      <c r="FS53" s="55"/>
      <c r="FT53" s="2"/>
      <c r="FU53" s="55"/>
      <c r="FV53" s="55"/>
      <c r="FW53" s="55">
        <v>0</v>
      </c>
      <c r="FX53" s="55"/>
      <c r="FY53" s="55"/>
      <c r="FZ53" s="54">
        <f t="shared" si="9"/>
        <v>0</v>
      </c>
      <c r="GA53" s="53"/>
      <c r="GB53" s="55"/>
      <c r="GC53" s="55"/>
      <c r="GD53" s="55"/>
      <c r="GE53" s="5"/>
      <c r="GF53" s="5"/>
      <c r="GG53" s="5"/>
      <c r="GH53" s="5"/>
      <c r="GI53" s="5"/>
      <c r="GJ53" s="5"/>
      <c r="GK53" s="5"/>
      <c r="GL53" s="5"/>
      <c r="GM53" s="5"/>
    </row>
    <row r="54" spans="1:256" x14ac:dyDescent="0.2">
      <c r="A54" s="78" t="s">
        <v>334</v>
      </c>
      <c r="B54" s="54" t="s">
        <v>335</v>
      </c>
      <c r="C54" s="55">
        <v>51732.130856164476</v>
      </c>
      <c r="D54" s="55">
        <v>382693.45822450251</v>
      </c>
      <c r="E54" s="55">
        <v>62805.293061605968</v>
      </c>
      <c r="F54" s="55">
        <v>125371.52821722227</v>
      </c>
      <c r="G54" s="55">
        <v>18462.202466837327</v>
      </c>
      <c r="H54" s="55">
        <v>16141.534558994646</v>
      </c>
      <c r="I54" s="55">
        <v>88336.677421302666</v>
      </c>
      <c r="J54" s="55">
        <v>34022.843093778531</v>
      </c>
      <c r="K54" s="55">
        <v>4784.7131863832001</v>
      </c>
      <c r="L54" s="55">
        <v>43133.454635349342</v>
      </c>
      <c r="M54" s="55">
        <v>29418.627089598813</v>
      </c>
      <c r="N54" s="55">
        <v>474300.44779974385</v>
      </c>
      <c r="O54" s="55">
        <v>146083.50519216724</v>
      </c>
      <c r="P54" s="55">
        <v>2595.7100302536655</v>
      </c>
      <c r="Q54" s="55">
        <v>327853.57459047233</v>
      </c>
      <c r="R54" s="55">
        <v>8302.8340702815913</v>
      </c>
      <c r="S54" s="55">
        <v>20075.60120240481</v>
      </c>
      <c r="T54" s="55">
        <v>2885.6622976098688</v>
      </c>
      <c r="U54" s="55">
        <v>1309.8041634541248</v>
      </c>
      <c r="V54" s="55">
        <v>5443.8735543562061</v>
      </c>
      <c r="W54" s="2">
        <v>9905.3939861218187</v>
      </c>
      <c r="X54" s="55">
        <v>982.35312259059356</v>
      </c>
      <c r="Y54" s="55">
        <v>9438.6302546793504</v>
      </c>
      <c r="Z54" s="55">
        <v>5259.6823438704696</v>
      </c>
      <c r="AA54" s="55">
        <v>236514.32986993942</v>
      </c>
      <c r="AB54" s="55">
        <v>270240.61924696196</v>
      </c>
      <c r="AC54" s="55">
        <v>8912.0892533312308</v>
      </c>
      <c r="AD54" s="55">
        <v>9849.1973507845159</v>
      </c>
      <c r="AE54" s="55">
        <v>1770.583663020712</v>
      </c>
      <c r="AF54" s="55">
        <v>2939.5126832673959</v>
      </c>
      <c r="AG54" s="55">
        <v>26040</v>
      </c>
      <c r="AH54" s="55">
        <v>17260.290856919262</v>
      </c>
      <c r="AI54" s="55">
        <v>5218.2274683709402</v>
      </c>
      <c r="AJ54" s="55">
        <v>4286.9745663232034</v>
      </c>
      <c r="AK54" s="55">
        <v>3452.0581713838528</v>
      </c>
      <c r="AL54" s="55">
        <v>3853.4602843354633</v>
      </c>
      <c r="AM54" s="55">
        <v>8157.6480206540446</v>
      </c>
      <c r="AN54" s="55">
        <v>8040.151032702237</v>
      </c>
      <c r="AO54" s="55">
        <v>50125.661727913903</v>
      </c>
      <c r="AP54" s="55">
        <v>672871.50683100289</v>
      </c>
      <c r="AQ54" s="55">
        <v>4250.3103288559514</v>
      </c>
      <c r="AR54" s="55">
        <v>547805.97273344744</v>
      </c>
      <c r="AS54" s="55">
        <v>55662.308523220061</v>
      </c>
      <c r="AT54" s="55">
        <v>46327.407493600185</v>
      </c>
      <c r="AU54" s="55">
        <v>6016.5464277402834</v>
      </c>
      <c r="AV54" s="55">
        <v>5705.7772411711439</v>
      </c>
      <c r="AW54" s="55">
        <v>5354.3344400845162</v>
      </c>
      <c r="AX54" s="55">
        <v>962.64742843844544</v>
      </c>
      <c r="AY54" s="55">
        <v>12424.53667370963</v>
      </c>
      <c r="AZ54" s="55">
        <v>99935.767019921434</v>
      </c>
      <c r="BA54" s="55">
        <v>78554.427908205398</v>
      </c>
      <c r="BB54" s="55">
        <v>62767.043796647624</v>
      </c>
      <c r="BC54" s="55">
        <v>273673.49077697366</v>
      </c>
      <c r="BD54" s="55">
        <v>43776.283744828281</v>
      </c>
      <c r="BE54" s="55">
        <v>19177.309476474486</v>
      </c>
      <c r="BF54" s="55">
        <v>206230.47433916808</v>
      </c>
      <c r="BG54" s="55">
        <v>16497.138545125264</v>
      </c>
      <c r="BH54" s="55">
        <v>12982.71053425898</v>
      </c>
      <c r="BI54" s="55">
        <v>5147.6033806217929</v>
      </c>
      <c r="BJ54" s="55">
        <v>70835.722235418332</v>
      </c>
      <c r="BK54" s="55">
        <v>128249.78540533788</v>
      </c>
      <c r="BL54" s="55">
        <v>3907.2170238454573</v>
      </c>
      <c r="BM54" s="55">
        <v>6470.6821611832183</v>
      </c>
      <c r="BN54" s="55">
        <v>36432.424872825628</v>
      </c>
      <c r="BO54" s="55">
        <v>27376.798192771083</v>
      </c>
      <c r="BP54" s="55">
        <v>3558.4802065404474</v>
      </c>
      <c r="BQ54" s="55">
        <v>49676.291492549084</v>
      </c>
      <c r="BR54" s="55">
        <v>45019.437987857767</v>
      </c>
      <c r="BS54" s="55">
        <v>12660.521643144368</v>
      </c>
      <c r="BT54" s="55">
        <v>5916.8215613382899</v>
      </c>
      <c r="BU54" s="55">
        <v>6769</v>
      </c>
      <c r="BV54" s="55">
        <v>21881.943123265955</v>
      </c>
      <c r="BW54" s="55">
        <v>31449.593099671412</v>
      </c>
      <c r="BX54" s="55">
        <v>1611.4069003285872</v>
      </c>
      <c r="BY54" s="55">
        <v>10876.864027538726</v>
      </c>
      <c r="BZ54" s="55">
        <v>4129.1798623063678</v>
      </c>
      <c r="CA54" s="55">
        <v>3090.4944510503369</v>
      </c>
      <c r="CB54" s="55">
        <v>795183.09385155747</v>
      </c>
      <c r="CC54" s="55">
        <v>3929.4124903623742</v>
      </c>
      <c r="CD54" s="55">
        <v>1453.0639938319198</v>
      </c>
      <c r="CE54" s="55">
        <v>2750.4212241098439</v>
      </c>
      <c r="CF54" s="55">
        <v>1942.4849895275775</v>
      </c>
      <c r="CG54" s="55">
        <v>3059.8436118222016</v>
      </c>
      <c r="CH54" s="55">
        <v>2080.0060507330695</v>
      </c>
      <c r="CI54" s="55">
        <v>12187.804049336746</v>
      </c>
      <c r="CJ54" s="55">
        <v>10805.430103287867</v>
      </c>
      <c r="CK54" s="55">
        <v>62346.260521042081</v>
      </c>
      <c r="CL54" s="55">
        <v>17706.022044088175</v>
      </c>
      <c r="CM54" s="55">
        <v>10702.599198396792</v>
      </c>
      <c r="CN54" s="55">
        <v>242022.22402394141</v>
      </c>
      <c r="CO54" s="55">
        <v>143310.43348268708</v>
      </c>
      <c r="CP54" s="55">
        <v>25883.534936457756</v>
      </c>
      <c r="CQ54" s="55">
        <v>25849.337349397589</v>
      </c>
      <c r="CR54" s="55">
        <v>3357.0567986230635</v>
      </c>
      <c r="CS54" s="55">
        <v>5421.6467297762474</v>
      </c>
      <c r="CT54" s="55">
        <v>2014.2340791738382</v>
      </c>
      <c r="CU54" s="55">
        <v>8560.4948364888114</v>
      </c>
      <c r="CV54" s="55">
        <v>1187.0100231303006</v>
      </c>
      <c r="CW54" s="55">
        <v>16498</v>
      </c>
      <c r="CX54" s="55">
        <v>7993.4116825692345</v>
      </c>
      <c r="CY54" s="55">
        <v>4349.103560623691</v>
      </c>
      <c r="CZ54" s="55">
        <v>34884.906278020215</v>
      </c>
      <c r="DA54" s="55">
        <v>3401.8268320180382</v>
      </c>
      <c r="DB54" s="55">
        <v>5618.7476888387819</v>
      </c>
      <c r="DC54" s="55">
        <v>2943.1535512965052</v>
      </c>
      <c r="DD54" s="55">
        <v>1367.4132791327913</v>
      </c>
      <c r="DE54" s="55">
        <v>4666.417344173442</v>
      </c>
      <c r="DF54" s="55">
        <v>205676.16937669375</v>
      </c>
      <c r="DG54" s="55">
        <v>1750.113212469023</v>
      </c>
      <c r="DH54" s="55">
        <v>41145.750645999811</v>
      </c>
      <c r="DI54" s="55">
        <v>48196.915238536356</v>
      </c>
      <c r="DJ54" s="55">
        <v>10906.456692913385</v>
      </c>
      <c r="DK54" s="55">
        <v>5902.3177396943029</v>
      </c>
      <c r="DL54" s="55">
        <v>59630.604070063157</v>
      </c>
      <c r="DM54" s="55">
        <v>7755.5799136069118</v>
      </c>
      <c r="DN54" s="55">
        <v>20975.664858021344</v>
      </c>
      <c r="DO54" s="55">
        <v>29375.435488010589</v>
      </c>
      <c r="DP54" s="55">
        <v>2846.5946825827455</v>
      </c>
      <c r="DQ54" s="55">
        <v>7188.3704105624893</v>
      </c>
      <c r="DR54" s="55">
        <v>23977.308376802703</v>
      </c>
      <c r="DS54" s="55">
        <v>14255.342129487573</v>
      </c>
      <c r="DT54" s="55">
        <v>2836.7129948364886</v>
      </c>
      <c r="DU54" s="55">
        <v>6848.3958691910493</v>
      </c>
      <c r="DV54" s="55">
        <v>3417.7404111690707</v>
      </c>
      <c r="DW54" s="55">
        <v>6622.9788278613078</v>
      </c>
      <c r="DX54" s="55">
        <v>5930.7375809935202</v>
      </c>
      <c r="DY54" s="55">
        <v>8693.3461123110155</v>
      </c>
      <c r="DZ54" s="55">
        <v>22155.824039653035</v>
      </c>
      <c r="EA54" s="55">
        <v>5516</v>
      </c>
      <c r="EB54" s="55">
        <v>10836.156257046223</v>
      </c>
      <c r="EC54" s="55">
        <v>4949.8491544532126</v>
      </c>
      <c r="ED54" s="55">
        <v>15538.782228179454</v>
      </c>
      <c r="EE54" s="55">
        <v>4870.8342328450262</v>
      </c>
      <c r="EF54" s="55">
        <v>32131.133384733999</v>
      </c>
      <c r="EG54" s="55">
        <v>5505.270624518118</v>
      </c>
      <c r="EH54" s="55">
        <v>4768.5057825751728</v>
      </c>
      <c r="EI54" s="55">
        <v>166164.36929529946</v>
      </c>
      <c r="EJ54" s="55">
        <v>82752.28473738399</v>
      </c>
      <c r="EK54" s="55">
        <v>6365.130440563953</v>
      </c>
      <c r="EL54" s="55">
        <v>11570.975438596492</v>
      </c>
      <c r="EM54" s="55">
        <v>9071.6877527064025</v>
      </c>
      <c r="EN54" s="55">
        <v>17966.758575714099</v>
      </c>
      <c r="EO54" s="55">
        <v>7482.1353854180243</v>
      </c>
      <c r="EP54" s="55">
        <v>6677.952833927864</v>
      </c>
      <c r="EQ54" s="55">
        <v>33265.52318668252</v>
      </c>
      <c r="ER54" s="55">
        <v>6180.9889021006738</v>
      </c>
      <c r="ES54" s="55">
        <v>1942.786226685796</v>
      </c>
      <c r="ET54" s="55">
        <v>3163.0486500586931</v>
      </c>
      <c r="EU54" s="55">
        <v>8846.9025694535012</v>
      </c>
      <c r="EV54" s="55">
        <v>842.51703406813624</v>
      </c>
      <c r="EW54" s="55">
        <v>17589.452483801295</v>
      </c>
      <c r="EX54" s="55">
        <v>6969.8839092872568</v>
      </c>
      <c r="EY54" s="55">
        <v>14849.547463359639</v>
      </c>
      <c r="EZ54" s="55">
        <v>2064.0297632468996</v>
      </c>
      <c r="FA54" s="55">
        <v>28017.619648348184</v>
      </c>
      <c r="FB54" s="55">
        <v>19053</v>
      </c>
      <c r="FC54" s="55">
        <v>39496.125469405786</v>
      </c>
      <c r="FD54" s="55">
        <v>7396.1066516347237</v>
      </c>
      <c r="FE54" s="55">
        <v>1804.9639283220852</v>
      </c>
      <c r="FF54" s="55">
        <v>3401.8268320180382</v>
      </c>
      <c r="FG54" s="55">
        <v>1911.1386696730551</v>
      </c>
      <c r="FH54" s="55">
        <v>1478.3514079590411</v>
      </c>
      <c r="FI54" s="55">
        <v>25432.454512570086</v>
      </c>
      <c r="FJ54" s="55">
        <v>24382.952432627961</v>
      </c>
      <c r="FK54" s="55">
        <v>19803.787583970348</v>
      </c>
      <c r="FL54" s="55">
        <v>36604.546565138196</v>
      </c>
      <c r="FM54" s="55">
        <v>42095.097124253938</v>
      </c>
      <c r="FN54" s="55">
        <v>175057.32339811517</v>
      </c>
      <c r="FO54" s="55">
        <v>29358</v>
      </c>
      <c r="FP54" s="55">
        <v>21477.212416029652</v>
      </c>
      <c r="FQ54" s="55">
        <v>12105.215771387231</v>
      </c>
      <c r="FR54" s="55">
        <v>16300</v>
      </c>
      <c r="FS54" s="55">
        <v>16781</v>
      </c>
      <c r="FT54" s="2">
        <v>15250</v>
      </c>
      <c r="FU54" s="55">
        <v>15059.772717023676</v>
      </c>
      <c r="FV54" s="55">
        <v>12326.844419391206</v>
      </c>
      <c r="FW54" s="55">
        <v>2320.667907842681</v>
      </c>
      <c r="FX54" s="55">
        <v>1409.5908773562951</v>
      </c>
      <c r="FY54" s="55">
        <v>54094.022967342411</v>
      </c>
      <c r="FZ54" s="54">
        <f t="shared" si="9"/>
        <v>8283900.4823951405</v>
      </c>
      <c r="GA54" s="53"/>
      <c r="GB54" s="55"/>
      <c r="GC54" s="55"/>
      <c r="GD54" s="55"/>
      <c r="GE54" s="5"/>
      <c r="GF54" s="5"/>
      <c r="GG54" s="5"/>
      <c r="GH54" s="5"/>
      <c r="GI54" s="5"/>
      <c r="GJ54" s="5"/>
      <c r="GK54" s="5"/>
      <c r="GL54" s="5"/>
      <c r="GM54" s="5"/>
    </row>
    <row r="55" spans="1:256" x14ac:dyDescent="0.2">
      <c r="A55" s="78" t="s">
        <v>336</v>
      </c>
      <c r="B55" s="54" t="s">
        <v>337</v>
      </c>
      <c r="C55" s="55">
        <v>0</v>
      </c>
      <c r="D55" s="55">
        <v>0</v>
      </c>
      <c r="E55" s="55">
        <v>0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  <c r="W55" s="2">
        <v>0</v>
      </c>
      <c r="X55" s="55">
        <v>0</v>
      </c>
      <c r="Y55" s="55">
        <v>0</v>
      </c>
      <c r="Z55" s="55">
        <v>0</v>
      </c>
      <c r="AA55" s="55">
        <v>0</v>
      </c>
      <c r="AB55" s="55">
        <v>0</v>
      </c>
      <c r="AC55" s="55">
        <v>0</v>
      </c>
      <c r="AD55" s="55">
        <v>0</v>
      </c>
      <c r="AE55" s="55">
        <v>0</v>
      </c>
      <c r="AF55" s="55">
        <v>0</v>
      </c>
      <c r="AG55" s="55">
        <v>0</v>
      </c>
      <c r="AH55" s="55">
        <v>0</v>
      </c>
      <c r="AI55" s="55">
        <v>0</v>
      </c>
      <c r="AJ55" s="55">
        <v>0</v>
      </c>
      <c r="AK55" s="55">
        <v>0</v>
      </c>
      <c r="AL55" s="55">
        <v>0</v>
      </c>
      <c r="AM55" s="55">
        <v>0</v>
      </c>
      <c r="AN55" s="55">
        <v>0</v>
      </c>
      <c r="AO55" s="55">
        <v>0</v>
      </c>
      <c r="AP55" s="55">
        <v>0</v>
      </c>
      <c r="AQ55" s="55">
        <v>18776.900000000001</v>
      </c>
      <c r="AR55" s="55">
        <v>0</v>
      </c>
      <c r="AS55" s="55">
        <v>0</v>
      </c>
      <c r="AT55" s="55">
        <v>0</v>
      </c>
      <c r="AU55" s="55">
        <v>0</v>
      </c>
      <c r="AV55" s="55">
        <v>0</v>
      </c>
      <c r="AW55" s="55">
        <v>0</v>
      </c>
      <c r="AX55" s="55">
        <v>0</v>
      </c>
      <c r="AY55" s="55">
        <v>0</v>
      </c>
      <c r="AZ55" s="55">
        <v>0</v>
      </c>
      <c r="BA55" s="55">
        <v>0</v>
      </c>
      <c r="BB55" s="55">
        <v>0</v>
      </c>
      <c r="BC55" s="55">
        <v>0</v>
      </c>
      <c r="BD55" s="55">
        <v>0</v>
      </c>
      <c r="BE55" s="55">
        <v>0</v>
      </c>
      <c r="BF55" s="55">
        <v>0</v>
      </c>
      <c r="BG55" s="55">
        <v>0</v>
      </c>
      <c r="BH55" s="55">
        <v>0</v>
      </c>
      <c r="BI55" s="55">
        <v>0</v>
      </c>
      <c r="BJ55" s="55">
        <v>0</v>
      </c>
      <c r="BK55" s="55">
        <v>0</v>
      </c>
      <c r="BL55" s="55">
        <v>0</v>
      </c>
      <c r="BM55" s="55">
        <v>0</v>
      </c>
      <c r="BN55" s="55">
        <v>0</v>
      </c>
      <c r="BO55" s="55">
        <v>0</v>
      </c>
      <c r="BP55" s="55">
        <v>0</v>
      </c>
      <c r="BQ55" s="55">
        <v>0</v>
      </c>
      <c r="BR55" s="55">
        <v>0</v>
      </c>
      <c r="BS55" s="55">
        <v>0</v>
      </c>
      <c r="BT55" s="55">
        <v>0</v>
      </c>
      <c r="BU55" s="55">
        <v>0</v>
      </c>
      <c r="BV55" s="55">
        <v>0</v>
      </c>
      <c r="BW55" s="55">
        <v>89012.86</v>
      </c>
      <c r="BX55" s="55">
        <v>0</v>
      </c>
      <c r="BY55" s="55">
        <v>99304.27</v>
      </c>
      <c r="BZ55" s="55">
        <v>0</v>
      </c>
      <c r="CA55" s="55">
        <v>0</v>
      </c>
      <c r="CB55" s="55">
        <v>0</v>
      </c>
      <c r="CC55" s="55">
        <v>0</v>
      </c>
      <c r="CD55" s="55">
        <v>0</v>
      </c>
      <c r="CE55" s="55">
        <v>0</v>
      </c>
      <c r="CF55" s="55">
        <v>0</v>
      </c>
      <c r="CG55" s="55">
        <v>0</v>
      </c>
      <c r="CH55" s="55">
        <v>0</v>
      </c>
      <c r="CI55" s="55">
        <v>0</v>
      </c>
      <c r="CJ55" s="55">
        <v>0</v>
      </c>
      <c r="CK55" s="55">
        <v>87017.55</v>
      </c>
      <c r="CL55" s="55">
        <v>0</v>
      </c>
      <c r="CM55" s="55">
        <v>0</v>
      </c>
      <c r="CN55" s="55">
        <v>83753.09</v>
      </c>
      <c r="CO55" s="55">
        <v>0</v>
      </c>
      <c r="CP55" s="55">
        <v>0</v>
      </c>
      <c r="CQ55" s="55">
        <v>0</v>
      </c>
      <c r="CR55" s="55">
        <v>0</v>
      </c>
      <c r="CS55" s="55">
        <v>0</v>
      </c>
      <c r="CT55" s="55">
        <v>0</v>
      </c>
      <c r="CU55" s="55">
        <v>0</v>
      </c>
      <c r="CV55" s="55">
        <v>0</v>
      </c>
      <c r="CW55" s="55">
        <v>0</v>
      </c>
      <c r="CX55" s="55">
        <v>0</v>
      </c>
      <c r="CY55" s="55">
        <v>0</v>
      </c>
      <c r="CZ55" s="55">
        <v>164024.38</v>
      </c>
      <c r="DA55" s="55">
        <v>0</v>
      </c>
      <c r="DB55" s="55">
        <v>0</v>
      </c>
      <c r="DC55" s="55">
        <v>0</v>
      </c>
      <c r="DD55" s="55">
        <v>0</v>
      </c>
      <c r="DE55" s="55">
        <v>0</v>
      </c>
      <c r="DF55" s="55">
        <v>79427.11</v>
      </c>
      <c r="DG55" s="55">
        <v>0</v>
      </c>
      <c r="DH55" s="55">
        <v>44033.57</v>
      </c>
      <c r="DI55" s="55">
        <v>0</v>
      </c>
      <c r="DJ55" s="55">
        <v>0</v>
      </c>
      <c r="DK55" s="55">
        <v>0</v>
      </c>
      <c r="DL55" s="55">
        <v>0</v>
      </c>
      <c r="DM55" s="55">
        <v>58976.639999999999</v>
      </c>
      <c r="DN55" s="55">
        <v>0</v>
      </c>
      <c r="DO55" s="55">
        <v>0</v>
      </c>
      <c r="DP55" s="55">
        <v>0</v>
      </c>
      <c r="DQ55" s="55">
        <v>0</v>
      </c>
      <c r="DR55" s="55">
        <v>0</v>
      </c>
      <c r="DS55" s="55">
        <v>0</v>
      </c>
      <c r="DT55" s="55">
        <v>0</v>
      </c>
      <c r="DU55" s="55">
        <v>0</v>
      </c>
      <c r="DV55" s="55">
        <v>0</v>
      </c>
      <c r="DW55" s="55">
        <v>0</v>
      </c>
      <c r="DX55" s="55">
        <v>0</v>
      </c>
      <c r="DY55" s="55">
        <v>0</v>
      </c>
      <c r="DZ55" s="55">
        <v>0</v>
      </c>
      <c r="EA55" s="55">
        <v>149309.14000000001</v>
      </c>
      <c r="EB55" s="55">
        <v>0</v>
      </c>
      <c r="EC55" s="55">
        <v>0</v>
      </c>
      <c r="ED55" s="55">
        <v>0</v>
      </c>
      <c r="EE55" s="55">
        <v>0</v>
      </c>
      <c r="EF55" s="55">
        <v>0</v>
      </c>
      <c r="EG55" s="55">
        <v>0</v>
      </c>
      <c r="EH55" s="55">
        <v>0</v>
      </c>
      <c r="EI55" s="55">
        <v>0</v>
      </c>
      <c r="EJ55" s="55">
        <v>85743.49</v>
      </c>
      <c r="EK55" s="55">
        <v>0</v>
      </c>
      <c r="EL55" s="55">
        <v>0</v>
      </c>
      <c r="EM55" s="55">
        <v>0</v>
      </c>
      <c r="EN55" s="55">
        <v>0</v>
      </c>
      <c r="EO55" s="55">
        <v>0</v>
      </c>
      <c r="EP55" s="55">
        <v>0</v>
      </c>
      <c r="EQ55" s="55">
        <v>0</v>
      </c>
      <c r="ER55" s="55">
        <v>0</v>
      </c>
      <c r="ES55" s="55">
        <v>0</v>
      </c>
      <c r="ET55" s="55">
        <v>0</v>
      </c>
      <c r="EU55" s="55">
        <v>0</v>
      </c>
      <c r="EV55" s="55">
        <v>0</v>
      </c>
      <c r="EW55" s="55">
        <v>0</v>
      </c>
      <c r="EX55" s="55">
        <v>0</v>
      </c>
      <c r="EY55" s="55">
        <v>0</v>
      </c>
      <c r="EZ55" s="55">
        <v>0</v>
      </c>
      <c r="FA55" s="55">
        <v>0</v>
      </c>
      <c r="FB55" s="55">
        <v>0</v>
      </c>
      <c r="FC55" s="55">
        <v>0</v>
      </c>
      <c r="FD55" s="55">
        <v>0</v>
      </c>
      <c r="FE55" s="55">
        <v>0</v>
      </c>
      <c r="FF55" s="55">
        <v>0</v>
      </c>
      <c r="FG55" s="55">
        <v>0</v>
      </c>
      <c r="FH55" s="55">
        <v>0</v>
      </c>
      <c r="FI55" s="55">
        <v>0</v>
      </c>
      <c r="FJ55" s="55">
        <v>0</v>
      </c>
      <c r="FK55" s="55">
        <v>0</v>
      </c>
      <c r="FL55" s="55">
        <v>0</v>
      </c>
      <c r="FM55" s="55">
        <v>0</v>
      </c>
      <c r="FN55" s="55">
        <v>0</v>
      </c>
      <c r="FO55" s="55">
        <v>0</v>
      </c>
      <c r="FP55" s="55">
        <v>0</v>
      </c>
      <c r="FQ55" s="55">
        <v>0</v>
      </c>
      <c r="FR55" s="55">
        <v>0</v>
      </c>
      <c r="FS55" s="55">
        <v>0</v>
      </c>
      <c r="FT55" s="2">
        <v>0</v>
      </c>
      <c r="FU55" s="55">
        <v>0</v>
      </c>
      <c r="FV55" s="55">
        <v>0</v>
      </c>
      <c r="FW55" s="55">
        <v>0</v>
      </c>
      <c r="FX55" s="55">
        <v>0</v>
      </c>
      <c r="FY55" s="55">
        <v>0</v>
      </c>
      <c r="FZ55" s="54">
        <f t="shared" si="9"/>
        <v>959379</v>
      </c>
      <c r="GA55" s="53"/>
      <c r="GB55" s="55"/>
      <c r="GC55" s="55"/>
      <c r="GD55" s="55"/>
      <c r="GE55" s="55"/>
      <c r="GF55" s="55"/>
      <c r="GG55" s="5"/>
      <c r="GH55" s="55"/>
      <c r="GI55" s="55"/>
      <c r="GJ55" s="55"/>
      <c r="GK55" s="55"/>
      <c r="GL55" s="55"/>
      <c r="GM55" s="55"/>
    </row>
    <row r="56" spans="1:256" x14ac:dyDescent="0.2">
      <c r="A56" s="4" t="s">
        <v>338</v>
      </c>
      <c r="B56" s="2" t="s">
        <v>339</v>
      </c>
      <c r="C56" s="5">
        <f>ROUND(SUM(C49:C55),2)</f>
        <v>1996344.31</v>
      </c>
      <c r="D56" s="5">
        <f t="shared" ref="D56:BO56" si="10">ROUND(SUM(D49:D55),2)</f>
        <v>10885232.52</v>
      </c>
      <c r="E56" s="5">
        <f t="shared" si="10"/>
        <v>2630395.6800000002</v>
      </c>
      <c r="F56" s="5">
        <f t="shared" si="10"/>
        <v>4073074.32</v>
      </c>
      <c r="G56" s="5">
        <f t="shared" si="10"/>
        <v>252077.76</v>
      </c>
      <c r="H56" s="5">
        <f t="shared" si="10"/>
        <v>185354.12</v>
      </c>
      <c r="I56" s="5">
        <f t="shared" si="10"/>
        <v>3403009.24</v>
      </c>
      <c r="J56" s="5">
        <f t="shared" si="10"/>
        <v>436766.01</v>
      </c>
      <c r="K56" s="5">
        <f t="shared" si="10"/>
        <v>130262</v>
      </c>
      <c r="L56" s="5">
        <f t="shared" si="10"/>
        <v>1049091.8999999999</v>
      </c>
      <c r="M56" s="5">
        <f t="shared" si="10"/>
        <v>766179.94</v>
      </c>
      <c r="N56" s="5">
        <f t="shared" si="10"/>
        <v>15655277.140000001</v>
      </c>
      <c r="O56" s="5">
        <f t="shared" si="10"/>
        <v>4136375.97</v>
      </c>
      <c r="P56" s="5">
        <f t="shared" si="10"/>
        <v>68845.78</v>
      </c>
      <c r="Q56" s="5">
        <f t="shared" si="10"/>
        <v>12933968.33</v>
      </c>
      <c r="R56" s="5">
        <f t="shared" si="10"/>
        <v>135164.98000000001</v>
      </c>
      <c r="S56" s="5">
        <f t="shared" si="10"/>
        <v>328064.28999999998</v>
      </c>
      <c r="T56" s="5">
        <f t="shared" si="10"/>
        <v>62563.88</v>
      </c>
      <c r="U56" s="5">
        <f t="shared" si="10"/>
        <v>38588.94</v>
      </c>
      <c r="V56" s="5">
        <f t="shared" si="10"/>
        <v>66633.710000000006</v>
      </c>
      <c r="W56" s="5">
        <f t="shared" si="10"/>
        <v>50821.48</v>
      </c>
      <c r="X56" s="5">
        <f t="shared" si="10"/>
        <v>18032.490000000002</v>
      </c>
      <c r="Y56" s="5">
        <f t="shared" si="10"/>
        <v>103533.75999999999</v>
      </c>
      <c r="Z56" s="5">
        <f t="shared" si="10"/>
        <v>75738.87</v>
      </c>
      <c r="AA56" s="5">
        <f t="shared" si="10"/>
        <v>6597546.3799999999</v>
      </c>
      <c r="AB56" s="5">
        <f t="shared" si="10"/>
        <v>9719404.2400000002</v>
      </c>
      <c r="AC56" s="5">
        <f t="shared" si="10"/>
        <v>147331.16</v>
      </c>
      <c r="AD56" s="5">
        <f t="shared" si="10"/>
        <v>152170.46</v>
      </c>
      <c r="AE56" s="5">
        <f t="shared" si="10"/>
        <v>70704.05</v>
      </c>
      <c r="AF56" s="5">
        <f t="shared" si="10"/>
        <v>105757.96</v>
      </c>
      <c r="AG56" s="5">
        <f t="shared" si="10"/>
        <v>323016.84999999998</v>
      </c>
      <c r="AH56" s="5">
        <f t="shared" si="10"/>
        <v>448740.47</v>
      </c>
      <c r="AI56" s="5">
        <f t="shared" si="10"/>
        <v>68652.53</v>
      </c>
      <c r="AJ56" s="5">
        <f t="shared" si="10"/>
        <v>74420.94</v>
      </c>
      <c r="AK56" s="5">
        <f t="shared" si="10"/>
        <v>52640.87</v>
      </c>
      <c r="AL56" s="5">
        <f t="shared" si="10"/>
        <v>79025.91</v>
      </c>
      <c r="AM56" s="5">
        <f t="shared" si="10"/>
        <v>90856.86</v>
      </c>
      <c r="AN56" s="5">
        <f t="shared" si="10"/>
        <v>98823.38</v>
      </c>
      <c r="AO56" s="5">
        <f t="shared" si="10"/>
        <v>1406348.03</v>
      </c>
      <c r="AP56" s="5">
        <f t="shared" si="10"/>
        <v>29223873.059999999</v>
      </c>
      <c r="AQ56" s="5">
        <f t="shared" si="10"/>
        <v>97570.9</v>
      </c>
      <c r="AR56" s="5">
        <f t="shared" si="10"/>
        <v>12045813.82</v>
      </c>
      <c r="AS56" s="5">
        <f t="shared" si="10"/>
        <v>1597438.34</v>
      </c>
      <c r="AT56" s="5">
        <f t="shared" si="10"/>
        <v>723210.9</v>
      </c>
      <c r="AU56" s="5">
        <f t="shared" si="10"/>
        <v>60238.17</v>
      </c>
      <c r="AV56" s="5">
        <f t="shared" si="10"/>
        <v>136984.07999999999</v>
      </c>
      <c r="AW56" s="5">
        <f t="shared" si="10"/>
        <v>49962.87</v>
      </c>
      <c r="AX56" s="5">
        <f t="shared" si="10"/>
        <v>27077.03</v>
      </c>
      <c r="AY56" s="5">
        <f t="shared" si="10"/>
        <v>125945.56</v>
      </c>
      <c r="AZ56" s="5">
        <f t="shared" si="10"/>
        <v>3412178.27</v>
      </c>
      <c r="BA56" s="5">
        <f t="shared" si="10"/>
        <v>2452299.2799999998</v>
      </c>
      <c r="BB56" s="5">
        <f t="shared" si="10"/>
        <v>1900987.12</v>
      </c>
      <c r="BC56" s="5">
        <f t="shared" si="10"/>
        <v>6422484.3300000001</v>
      </c>
      <c r="BD56" s="5">
        <f t="shared" si="10"/>
        <v>426671.59</v>
      </c>
      <c r="BE56" s="5">
        <f t="shared" si="10"/>
        <v>226892.99</v>
      </c>
      <c r="BF56" s="5">
        <f t="shared" si="10"/>
        <v>4983258.8499999996</v>
      </c>
      <c r="BG56" s="5">
        <f t="shared" si="10"/>
        <v>262383.28000000003</v>
      </c>
      <c r="BH56" s="5">
        <f t="shared" si="10"/>
        <v>141240.76</v>
      </c>
      <c r="BI56" s="5">
        <f t="shared" si="10"/>
        <v>116481.9</v>
      </c>
      <c r="BJ56" s="5">
        <f t="shared" si="10"/>
        <v>1300103.92</v>
      </c>
      <c r="BK56" s="5">
        <f t="shared" si="10"/>
        <v>3536004.84</v>
      </c>
      <c r="BL56" s="5">
        <f t="shared" si="10"/>
        <v>56093.77</v>
      </c>
      <c r="BM56" s="5">
        <f t="shared" si="10"/>
        <v>161314.23000000001</v>
      </c>
      <c r="BN56" s="5">
        <f t="shared" si="10"/>
        <v>1003293.69</v>
      </c>
      <c r="BO56" s="5">
        <f t="shared" si="10"/>
        <v>416548.51</v>
      </c>
      <c r="BP56" s="5">
        <f t="shared" ref="BP56:EA56" si="11">ROUND(SUM(BP49:BP55),2)</f>
        <v>74510.8</v>
      </c>
      <c r="BQ56" s="5">
        <f t="shared" si="11"/>
        <v>1093704.57</v>
      </c>
      <c r="BR56" s="5">
        <f t="shared" si="11"/>
        <v>883812.53</v>
      </c>
      <c r="BS56" s="5">
        <f t="shared" si="11"/>
        <v>206899.45</v>
      </c>
      <c r="BT56" s="5">
        <f t="shared" si="11"/>
        <v>82667.19</v>
      </c>
      <c r="BU56" s="5">
        <f t="shared" si="11"/>
        <v>160433.29</v>
      </c>
      <c r="BV56" s="5">
        <f t="shared" si="11"/>
        <v>241393.13</v>
      </c>
      <c r="BW56" s="5">
        <f t="shared" si="11"/>
        <v>499329.38</v>
      </c>
      <c r="BX56" s="5">
        <f t="shared" si="11"/>
        <v>13766.95</v>
      </c>
      <c r="BY56" s="5">
        <f t="shared" si="11"/>
        <v>218734.66</v>
      </c>
      <c r="BZ56" s="5">
        <f t="shared" si="11"/>
        <v>45766.91</v>
      </c>
      <c r="CA56" s="5">
        <f t="shared" si="11"/>
        <v>95622.59</v>
      </c>
      <c r="CB56" s="5">
        <f t="shared" si="11"/>
        <v>24603714.02</v>
      </c>
      <c r="CC56" s="5">
        <f t="shared" si="11"/>
        <v>72854.509999999995</v>
      </c>
      <c r="CD56" s="5">
        <f t="shared" si="11"/>
        <v>23092.639999999999</v>
      </c>
      <c r="CE56" s="5">
        <f t="shared" si="11"/>
        <v>83270.460000000006</v>
      </c>
      <c r="CF56" s="5">
        <f t="shared" si="11"/>
        <v>39185.68</v>
      </c>
      <c r="CG56" s="5">
        <f t="shared" si="11"/>
        <v>79409.53</v>
      </c>
      <c r="CH56" s="5">
        <f t="shared" si="11"/>
        <v>34921.480000000003</v>
      </c>
      <c r="CI56" s="5">
        <f t="shared" si="11"/>
        <v>170026.85</v>
      </c>
      <c r="CJ56" s="5">
        <f t="shared" si="11"/>
        <v>296270</v>
      </c>
      <c r="CK56" s="5">
        <f t="shared" si="11"/>
        <v>782179.99</v>
      </c>
      <c r="CL56" s="5">
        <f t="shared" si="11"/>
        <v>273958.36</v>
      </c>
      <c r="CM56" s="5">
        <f t="shared" si="11"/>
        <v>243588.8</v>
      </c>
      <c r="CN56" s="5">
        <f t="shared" si="11"/>
        <v>6886158</v>
      </c>
      <c r="CO56" s="5">
        <f t="shared" si="11"/>
        <v>3956567.75</v>
      </c>
      <c r="CP56" s="5">
        <f t="shared" si="11"/>
        <v>326726.75</v>
      </c>
      <c r="CQ56" s="5">
        <f t="shared" si="11"/>
        <v>283508.51</v>
      </c>
      <c r="CR56" s="5">
        <f t="shared" si="11"/>
        <v>84856.77</v>
      </c>
      <c r="CS56" s="5">
        <f t="shared" si="11"/>
        <v>85646.65</v>
      </c>
      <c r="CT56" s="5">
        <f t="shared" si="11"/>
        <v>46014.3</v>
      </c>
      <c r="CU56" s="5">
        <f t="shared" si="11"/>
        <v>70482.2</v>
      </c>
      <c r="CV56" s="5">
        <f t="shared" si="11"/>
        <v>50400.639999999999</v>
      </c>
      <c r="CW56" s="5">
        <f t="shared" si="11"/>
        <v>89881.82</v>
      </c>
      <c r="CX56" s="5">
        <f t="shared" si="11"/>
        <v>121388.04</v>
      </c>
      <c r="CY56" s="5">
        <f t="shared" si="11"/>
        <v>65422.78</v>
      </c>
      <c r="CZ56" s="5">
        <f t="shared" si="11"/>
        <v>1050207.45</v>
      </c>
      <c r="DA56" s="5">
        <f t="shared" si="11"/>
        <v>72635.570000000007</v>
      </c>
      <c r="DB56" s="5">
        <f t="shared" si="11"/>
        <v>95252.84</v>
      </c>
      <c r="DC56" s="5">
        <f t="shared" si="11"/>
        <v>102948.86</v>
      </c>
      <c r="DD56" s="5">
        <f t="shared" si="11"/>
        <v>38751.980000000003</v>
      </c>
      <c r="DE56" s="5">
        <f t="shared" si="11"/>
        <v>49953.25</v>
      </c>
      <c r="DF56" s="5">
        <f t="shared" si="11"/>
        <v>7414602.2699999996</v>
      </c>
      <c r="DG56" s="5">
        <f t="shared" si="11"/>
        <v>45448.11</v>
      </c>
      <c r="DH56" s="5">
        <f t="shared" si="11"/>
        <v>724859.5</v>
      </c>
      <c r="DI56" s="5">
        <f t="shared" si="11"/>
        <v>778250.16</v>
      </c>
      <c r="DJ56" s="5">
        <f t="shared" si="11"/>
        <v>157118.25</v>
      </c>
      <c r="DK56" s="5">
        <f t="shared" si="11"/>
        <v>67804.11</v>
      </c>
      <c r="DL56" s="5">
        <f t="shared" si="11"/>
        <v>1808542.01</v>
      </c>
      <c r="DM56" s="5">
        <f t="shared" si="11"/>
        <v>137873.39000000001</v>
      </c>
      <c r="DN56" s="5">
        <f t="shared" si="11"/>
        <v>336895.15</v>
      </c>
      <c r="DO56" s="5">
        <f t="shared" si="11"/>
        <v>1018211.37</v>
      </c>
      <c r="DP56" s="5">
        <f t="shared" si="11"/>
        <v>69933.279999999999</v>
      </c>
      <c r="DQ56" s="5">
        <f t="shared" si="11"/>
        <v>157134.62</v>
      </c>
      <c r="DR56" s="5">
        <f t="shared" si="11"/>
        <v>244121.94</v>
      </c>
      <c r="DS56" s="5">
        <f t="shared" si="11"/>
        <v>170605.95</v>
      </c>
      <c r="DT56" s="5">
        <f t="shared" si="11"/>
        <v>29414.36</v>
      </c>
      <c r="DU56" s="5">
        <f t="shared" si="11"/>
        <v>95316.18</v>
      </c>
      <c r="DV56" s="5">
        <f t="shared" si="11"/>
        <v>45188.57</v>
      </c>
      <c r="DW56" s="5">
        <f t="shared" si="11"/>
        <v>58543.82</v>
      </c>
      <c r="DX56" s="5">
        <f t="shared" si="11"/>
        <v>49378.71</v>
      </c>
      <c r="DY56" s="5">
        <f t="shared" si="11"/>
        <v>50681.13</v>
      </c>
      <c r="DZ56" s="5">
        <f t="shared" si="11"/>
        <v>305029.25</v>
      </c>
      <c r="EA56" s="5">
        <f t="shared" si="11"/>
        <v>324561.53999999998</v>
      </c>
      <c r="EB56" s="5">
        <f t="shared" ref="EB56:FY56" si="12">ROUND(SUM(EB49:EB55),2)</f>
        <v>191323.54</v>
      </c>
      <c r="EC56" s="5">
        <f t="shared" si="12"/>
        <v>118691.73</v>
      </c>
      <c r="ED56" s="5">
        <f t="shared" si="12"/>
        <v>387697.73</v>
      </c>
      <c r="EE56" s="5">
        <f t="shared" si="12"/>
        <v>54169.48</v>
      </c>
      <c r="EF56" s="5">
        <f t="shared" si="12"/>
        <v>268578.87</v>
      </c>
      <c r="EG56" s="5">
        <f t="shared" si="12"/>
        <v>93855.34</v>
      </c>
      <c r="EH56" s="5">
        <f t="shared" si="12"/>
        <v>38760.019999999997</v>
      </c>
      <c r="EI56" s="5">
        <f t="shared" si="12"/>
        <v>3972770.36</v>
      </c>
      <c r="EJ56" s="5">
        <f t="shared" si="12"/>
        <v>2305778.4900000002</v>
      </c>
      <c r="EK56" s="5">
        <f t="shared" si="12"/>
        <v>231760.24</v>
      </c>
      <c r="EL56" s="5">
        <f t="shared" si="12"/>
        <v>144555.57</v>
      </c>
      <c r="EM56" s="5">
        <f t="shared" si="12"/>
        <v>118546.87</v>
      </c>
      <c r="EN56" s="5">
        <f t="shared" si="12"/>
        <v>206764.75</v>
      </c>
      <c r="EO56" s="5">
        <f t="shared" si="12"/>
        <v>109841.4</v>
      </c>
      <c r="EP56" s="5">
        <f t="shared" si="12"/>
        <v>128733.49</v>
      </c>
      <c r="EQ56" s="5">
        <f t="shared" si="12"/>
        <v>725655.01</v>
      </c>
      <c r="ER56" s="5">
        <f t="shared" si="12"/>
        <v>160213.26999999999</v>
      </c>
      <c r="ES56" s="5">
        <f t="shared" si="12"/>
        <v>48233.03</v>
      </c>
      <c r="ET56" s="5">
        <f t="shared" si="12"/>
        <v>34783.94</v>
      </c>
      <c r="EU56" s="5">
        <f t="shared" si="12"/>
        <v>194916.82</v>
      </c>
      <c r="EV56" s="5">
        <f t="shared" si="12"/>
        <v>9755.16</v>
      </c>
      <c r="EW56" s="5">
        <f t="shared" si="12"/>
        <v>156698.70000000001</v>
      </c>
      <c r="EX56" s="5">
        <f t="shared" si="12"/>
        <v>51992.67</v>
      </c>
      <c r="EY56" s="5">
        <f t="shared" si="12"/>
        <v>52648.800000000003</v>
      </c>
      <c r="EZ56" s="5">
        <f t="shared" si="12"/>
        <v>37462.379999999997</v>
      </c>
      <c r="FA56" s="5">
        <f t="shared" si="12"/>
        <v>1057330.9099999999</v>
      </c>
      <c r="FB56" s="5">
        <f t="shared" si="12"/>
        <v>116200.89</v>
      </c>
      <c r="FC56" s="5">
        <f t="shared" si="12"/>
        <v>526051.25</v>
      </c>
      <c r="FD56" s="5">
        <f t="shared" si="12"/>
        <v>120745.3</v>
      </c>
      <c r="FE56" s="5">
        <f t="shared" si="12"/>
        <v>85262.99</v>
      </c>
      <c r="FF56" s="5">
        <f t="shared" si="12"/>
        <v>63926.04</v>
      </c>
      <c r="FG56" s="5">
        <f t="shared" si="12"/>
        <v>39618.93</v>
      </c>
      <c r="FH56" s="5">
        <f t="shared" si="12"/>
        <v>44784.01</v>
      </c>
      <c r="FI56" s="5">
        <f t="shared" si="12"/>
        <v>511329.54</v>
      </c>
      <c r="FJ56" s="5">
        <f t="shared" si="12"/>
        <v>300651.03999999998</v>
      </c>
      <c r="FK56" s="5">
        <f t="shared" si="12"/>
        <v>648333.82999999996</v>
      </c>
      <c r="FL56" s="5">
        <f t="shared" si="12"/>
        <v>773074.87</v>
      </c>
      <c r="FM56" s="5">
        <f t="shared" si="12"/>
        <v>528785.31000000006</v>
      </c>
      <c r="FN56" s="5">
        <f t="shared" si="12"/>
        <v>5925383.8799999999</v>
      </c>
      <c r="FO56" s="5">
        <f t="shared" si="12"/>
        <v>403839.15</v>
      </c>
      <c r="FP56" s="5">
        <f t="shared" si="12"/>
        <v>1093638.3</v>
      </c>
      <c r="FQ56" s="5">
        <f t="shared" si="12"/>
        <v>247015.71</v>
      </c>
      <c r="FR56" s="5">
        <f t="shared" si="12"/>
        <v>113230.68</v>
      </c>
      <c r="FS56" s="5">
        <f t="shared" si="12"/>
        <v>106653.88</v>
      </c>
      <c r="FT56" s="24">
        <f t="shared" si="12"/>
        <v>86126.64</v>
      </c>
      <c r="FU56" s="5">
        <f t="shared" si="12"/>
        <v>312642.69</v>
      </c>
      <c r="FV56" s="5">
        <f t="shared" si="12"/>
        <v>208348.33</v>
      </c>
      <c r="FW56" s="5">
        <f t="shared" si="12"/>
        <v>105331.08</v>
      </c>
      <c r="FX56" s="5">
        <f t="shared" si="12"/>
        <v>45692.14</v>
      </c>
      <c r="FY56" s="5">
        <f t="shared" si="12"/>
        <v>1243506.05</v>
      </c>
      <c r="FZ56" s="53">
        <f>SUM(C56:FY56)</f>
        <v>232260312.26999995</v>
      </c>
      <c r="GA56" s="59"/>
      <c r="GB56" s="55"/>
      <c r="GC56" s="55"/>
      <c r="GD56" s="55"/>
      <c r="GE56" s="55"/>
      <c r="GF56" s="55"/>
      <c r="GG56" s="5"/>
      <c r="GH56" s="55"/>
      <c r="GI56" s="55"/>
      <c r="GJ56" s="55"/>
      <c r="GK56" s="55"/>
      <c r="GL56" s="55"/>
      <c r="GM56" s="55"/>
    </row>
    <row r="57" spans="1:256" x14ac:dyDescent="0.2">
      <c r="A57" s="55"/>
      <c r="B57" s="2" t="s">
        <v>340</v>
      </c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4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3"/>
      <c r="EL57" s="53"/>
      <c r="EM57" s="53"/>
      <c r="EN57" s="53"/>
      <c r="EO57" s="53"/>
      <c r="EP57" s="53"/>
      <c r="EQ57" s="53"/>
      <c r="ER57" s="53"/>
      <c r="ES57" s="53"/>
      <c r="ET57" s="53"/>
      <c r="EU57" s="53"/>
      <c r="EV57" s="53"/>
      <c r="EW57" s="53"/>
      <c r="EX57" s="53"/>
      <c r="EY57" s="53"/>
      <c r="EZ57" s="53"/>
      <c r="FA57" s="53"/>
      <c r="FB57" s="53"/>
      <c r="FC57" s="53"/>
      <c r="FD57" s="53"/>
      <c r="FE57" s="53"/>
      <c r="FF57" s="53"/>
      <c r="FG57" s="53"/>
      <c r="FH57" s="53"/>
      <c r="FI57" s="53"/>
      <c r="FJ57" s="53"/>
      <c r="FK57" s="53"/>
      <c r="FL57" s="53"/>
      <c r="FM57" s="53"/>
      <c r="FN57" s="53"/>
      <c r="FO57" s="53"/>
      <c r="FP57" s="53"/>
      <c r="FQ57" s="53"/>
      <c r="FR57" s="53"/>
      <c r="FS57" s="53"/>
      <c r="FT57" s="54"/>
      <c r="FU57" s="53"/>
      <c r="FV57" s="53"/>
      <c r="FW57" s="53"/>
      <c r="FX57" s="53"/>
      <c r="FY57" s="53"/>
      <c r="FZ57" s="53"/>
      <c r="GA57" s="85"/>
      <c r="GB57" s="53"/>
      <c r="GC57" s="53"/>
      <c r="GD57" s="53"/>
      <c r="GE57" s="5"/>
      <c r="GF57" s="5"/>
      <c r="GG57" s="5"/>
      <c r="GH57" s="5"/>
      <c r="GI57" s="5"/>
      <c r="GJ57" s="5"/>
      <c r="GK57" s="5"/>
      <c r="GL57" s="5"/>
      <c r="GM57" s="5"/>
    </row>
    <row r="58" spans="1:256" x14ac:dyDescent="0.2">
      <c r="A58" s="55"/>
      <c r="B58" s="2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6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6"/>
      <c r="FU58" s="35"/>
      <c r="FV58" s="35"/>
      <c r="FW58" s="35"/>
      <c r="FX58" s="35"/>
      <c r="FY58" s="35"/>
      <c r="FZ58" s="53"/>
      <c r="GA58" s="85"/>
      <c r="GB58" s="53"/>
      <c r="GC58" s="53"/>
      <c r="GD58" s="53"/>
      <c r="GE58" s="5"/>
      <c r="GF58" s="5"/>
      <c r="GG58" s="5"/>
      <c r="GH58" s="5"/>
      <c r="GI58" s="5"/>
      <c r="GJ58" s="5"/>
      <c r="GK58" s="5"/>
      <c r="GL58" s="5"/>
      <c r="GM58" s="5"/>
    </row>
    <row r="59" spans="1:256" ht="15.75" x14ac:dyDescent="0.25">
      <c r="A59" s="55"/>
      <c r="B59" s="51" t="s">
        <v>341</v>
      </c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4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3"/>
      <c r="CY59" s="53"/>
      <c r="CZ59" s="53"/>
      <c r="DA59" s="53"/>
      <c r="DB59" s="53"/>
      <c r="DC59" s="53"/>
      <c r="DD59" s="53"/>
      <c r="DE59" s="53"/>
      <c r="DF59" s="53"/>
      <c r="DG59" s="53"/>
      <c r="DH59" s="53"/>
      <c r="DI59" s="53"/>
      <c r="DJ59" s="53"/>
      <c r="DK59" s="53"/>
      <c r="DL59" s="53"/>
      <c r="DM59" s="53"/>
      <c r="DN59" s="53"/>
      <c r="DO59" s="53"/>
      <c r="DP59" s="53"/>
      <c r="DQ59" s="53"/>
      <c r="DR59" s="53"/>
      <c r="DS59" s="53"/>
      <c r="DT59" s="53"/>
      <c r="DU59" s="53"/>
      <c r="DV59" s="53"/>
      <c r="DW59" s="53"/>
      <c r="DX59" s="53"/>
      <c r="DY59" s="53"/>
      <c r="DZ59" s="53"/>
      <c r="EA59" s="53"/>
      <c r="EB59" s="53"/>
      <c r="EC59" s="53"/>
      <c r="ED59" s="53"/>
      <c r="EE59" s="53"/>
      <c r="EF59" s="53"/>
      <c r="EG59" s="53"/>
      <c r="EH59" s="53"/>
      <c r="EI59" s="53"/>
      <c r="EJ59" s="53"/>
      <c r="EK59" s="53"/>
      <c r="EL59" s="53"/>
      <c r="EM59" s="53"/>
      <c r="EN59" s="53"/>
      <c r="EO59" s="53"/>
      <c r="EP59" s="53"/>
      <c r="EQ59" s="53"/>
      <c r="ER59" s="53"/>
      <c r="ES59" s="53"/>
      <c r="ET59" s="53"/>
      <c r="EU59" s="53"/>
      <c r="EV59" s="53"/>
      <c r="EW59" s="53"/>
      <c r="EX59" s="53"/>
      <c r="EY59" s="53"/>
      <c r="EZ59" s="53"/>
      <c r="FA59" s="53"/>
      <c r="FB59" s="53"/>
      <c r="FC59" s="53"/>
      <c r="FD59" s="53"/>
      <c r="FE59" s="53"/>
      <c r="FF59" s="53"/>
      <c r="FG59" s="53"/>
      <c r="FH59" s="53"/>
      <c r="FI59" s="53"/>
      <c r="FJ59" s="53"/>
      <c r="FK59" s="53"/>
      <c r="FL59" s="53"/>
      <c r="FM59" s="53"/>
      <c r="FN59" s="53"/>
      <c r="FO59" s="53"/>
      <c r="FP59" s="53"/>
      <c r="FQ59" s="53"/>
      <c r="FR59" s="53"/>
      <c r="FS59" s="53"/>
      <c r="FT59" s="54"/>
      <c r="FU59" s="53"/>
      <c r="FV59" s="53"/>
      <c r="FW59" s="53"/>
      <c r="FX59" s="53"/>
      <c r="FY59" s="53"/>
      <c r="FZ59" s="53"/>
      <c r="GA59" s="85"/>
      <c r="GB59" s="53"/>
      <c r="GC59" s="53"/>
      <c r="GD59" s="53"/>
      <c r="GE59" s="5"/>
      <c r="GF59" s="5"/>
      <c r="GG59" s="5"/>
      <c r="GH59" s="5"/>
      <c r="GI59" s="5"/>
      <c r="GJ59" s="5"/>
      <c r="GK59" s="5"/>
      <c r="GL59" s="5"/>
      <c r="GM59" s="5"/>
    </row>
    <row r="60" spans="1:256" x14ac:dyDescent="0.2">
      <c r="A60" s="4" t="s">
        <v>342</v>
      </c>
      <c r="B60" s="2" t="s">
        <v>343</v>
      </c>
      <c r="C60" s="59">
        <v>2.8000000000000001E-2</v>
      </c>
      <c r="D60" s="59">
        <v>2.8000000000000001E-2</v>
      </c>
      <c r="E60" s="59">
        <v>2.8000000000000001E-2</v>
      </c>
      <c r="F60" s="59">
        <v>2.8000000000000001E-2</v>
      </c>
      <c r="G60" s="59">
        <v>2.8000000000000001E-2</v>
      </c>
      <c r="H60" s="59">
        <v>2.8000000000000001E-2</v>
      </c>
      <c r="I60" s="59">
        <v>2.8000000000000001E-2</v>
      </c>
      <c r="J60" s="59">
        <v>2.8000000000000001E-2</v>
      </c>
      <c r="K60" s="59">
        <v>2.8000000000000001E-2</v>
      </c>
      <c r="L60" s="59">
        <v>2.8000000000000001E-2</v>
      </c>
      <c r="M60" s="59">
        <v>2.8000000000000001E-2</v>
      </c>
      <c r="N60" s="59">
        <v>2.8000000000000001E-2</v>
      </c>
      <c r="O60" s="59">
        <v>2.8000000000000001E-2</v>
      </c>
      <c r="P60" s="59">
        <v>2.8000000000000001E-2</v>
      </c>
      <c r="Q60" s="59">
        <v>2.8000000000000001E-2</v>
      </c>
      <c r="R60" s="59">
        <v>2.8000000000000001E-2</v>
      </c>
      <c r="S60" s="59">
        <v>2.8000000000000001E-2</v>
      </c>
      <c r="T60" s="59">
        <v>2.8000000000000001E-2</v>
      </c>
      <c r="U60" s="59">
        <v>2.8000000000000001E-2</v>
      </c>
      <c r="V60" s="59">
        <v>2.8000000000000001E-2</v>
      </c>
      <c r="W60" s="59">
        <v>2.8000000000000001E-2</v>
      </c>
      <c r="X60" s="59">
        <v>2.8000000000000001E-2</v>
      </c>
      <c r="Y60" s="59">
        <v>2.8000000000000001E-2</v>
      </c>
      <c r="Z60" s="59">
        <v>2.8000000000000001E-2</v>
      </c>
      <c r="AA60" s="59">
        <v>2.8000000000000001E-2</v>
      </c>
      <c r="AB60" s="59">
        <v>2.8000000000000001E-2</v>
      </c>
      <c r="AC60" s="59">
        <v>2.8000000000000001E-2</v>
      </c>
      <c r="AD60" s="59">
        <v>2.8000000000000001E-2</v>
      </c>
      <c r="AE60" s="59">
        <v>2.8000000000000001E-2</v>
      </c>
      <c r="AF60" s="59">
        <v>2.8000000000000001E-2</v>
      </c>
      <c r="AG60" s="59">
        <v>2.8000000000000001E-2</v>
      </c>
      <c r="AH60" s="59">
        <v>2.8000000000000001E-2</v>
      </c>
      <c r="AI60" s="59">
        <v>2.8000000000000001E-2</v>
      </c>
      <c r="AJ60" s="59">
        <v>2.8000000000000001E-2</v>
      </c>
      <c r="AK60" s="59">
        <v>2.8000000000000001E-2</v>
      </c>
      <c r="AL60" s="59">
        <v>2.8000000000000001E-2</v>
      </c>
      <c r="AM60" s="59">
        <v>2.8000000000000001E-2</v>
      </c>
      <c r="AN60" s="59">
        <v>2.8000000000000001E-2</v>
      </c>
      <c r="AO60" s="59">
        <v>2.8000000000000001E-2</v>
      </c>
      <c r="AP60" s="59">
        <v>2.8000000000000001E-2</v>
      </c>
      <c r="AQ60" s="59">
        <v>2.8000000000000001E-2</v>
      </c>
      <c r="AR60" s="59">
        <v>2.8000000000000001E-2</v>
      </c>
      <c r="AS60" s="59">
        <v>2.8000000000000001E-2</v>
      </c>
      <c r="AT60" s="59">
        <v>2.8000000000000001E-2</v>
      </c>
      <c r="AU60" s="59">
        <v>2.8000000000000001E-2</v>
      </c>
      <c r="AV60" s="59">
        <v>2.8000000000000001E-2</v>
      </c>
      <c r="AW60" s="59">
        <v>2.8000000000000001E-2</v>
      </c>
      <c r="AX60" s="59">
        <v>2.8000000000000001E-2</v>
      </c>
      <c r="AY60" s="59">
        <v>2.8000000000000001E-2</v>
      </c>
      <c r="AZ60" s="59">
        <v>2.8000000000000001E-2</v>
      </c>
      <c r="BA60" s="59">
        <v>2.8000000000000001E-2</v>
      </c>
      <c r="BB60" s="59">
        <v>2.8000000000000001E-2</v>
      </c>
      <c r="BC60" s="59">
        <v>2.8000000000000001E-2</v>
      </c>
      <c r="BD60" s="59">
        <v>2.8000000000000001E-2</v>
      </c>
      <c r="BE60" s="59">
        <v>2.8000000000000001E-2</v>
      </c>
      <c r="BF60" s="59">
        <v>2.8000000000000001E-2</v>
      </c>
      <c r="BG60" s="59">
        <v>2.8000000000000001E-2</v>
      </c>
      <c r="BH60" s="59">
        <v>2.8000000000000001E-2</v>
      </c>
      <c r="BI60" s="59">
        <v>2.8000000000000001E-2</v>
      </c>
      <c r="BJ60" s="59">
        <v>2.8000000000000001E-2</v>
      </c>
      <c r="BK60" s="59">
        <v>2.8000000000000001E-2</v>
      </c>
      <c r="BL60" s="59">
        <v>2.8000000000000001E-2</v>
      </c>
      <c r="BM60" s="59">
        <v>2.8000000000000001E-2</v>
      </c>
      <c r="BN60" s="59">
        <v>2.8000000000000001E-2</v>
      </c>
      <c r="BO60" s="59">
        <v>2.8000000000000001E-2</v>
      </c>
      <c r="BP60" s="59">
        <v>2.8000000000000001E-2</v>
      </c>
      <c r="BQ60" s="59">
        <v>2.8000000000000001E-2</v>
      </c>
      <c r="BR60" s="59">
        <v>2.8000000000000001E-2</v>
      </c>
      <c r="BS60" s="59">
        <v>2.8000000000000001E-2</v>
      </c>
      <c r="BT60" s="59">
        <v>2.8000000000000001E-2</v>
      </c>
      <c r="BU60" s="59">
        <v>2.8000000000000001E-2</v>
      </c>
      <c r="BV60" s="59">
        <v>2.8000000000000001E-2</v>
      </c>
      <c r="BW60" s="59">
        <v>2.8000000000000001E-2</v>
      </c>
      <c r="BX60" s="59">
        <v>2.8000000000000001E-2</v>
      </c>
      <c r="BY60" s="59">
        <v>2.8000000000000001E-2</v>
      </c>
      <c r="BZ60" s="59">
        <v>2.8000000000000001E-2</v>
      </c>
      <c r="CA60" s="59">
        <v>2.8000000000000001E-2</v>
      </c>
      <c r="CB60" s="59">
        <v>2.8000000000000001E-2</v>
      </c>
      <c r="CC60" s="59">
        <v>2.8000000000000001E-2</v>
      </c>
      <c r="CD60" s="59">
        <v>2.8000000000000001E-2</v>
      </c>
      <c r="CE60" s="59">
        <v>2.8000000000000001E-2</v>
      </c>
      <c r="CF60" s="59">
        <v>2.8000000000000001E-2</v>
      </c>
      <c r="CG60" s="59">
        <v>2.8000000000000001E-2</v>
      </c>
      <c r="CH60" s="59">
        <v>2.8000000000000001E-2</v>
      </c>
      <c r="CI60" s="59">
        <v>2.8000000000000001E-2</v>
      </c>
      <c r="CJ60" s="59">
        <v>2.8000000000000001E-2</v>
      </c>
      <c r="CK60" s="59">
        <v>2.8000000000000001E-2</v>
      </c>
      <c r="CL60" s="59">
        <v>2.8000000000000001E-2</v>
      </c>
      <c r="CM60" s="59">
        <v>2.8000000000000001E-2</v>
      </c>
      <c r="CN60" s="59">
        <v>2.8000000000000001E-2</v>
      </c>
      <c r="CO60" s="59">
        <v>2.8000000000000001E-2</v>
      </c>
      <c r="CP60" s="59">
        <v>2.8000000000000001E-2</v>
      </c>
      <c r="CQ60" s="59">
        <v>2.8000000000000001E-2</v>
      </c>
      <c r="CR60" s="59">
        <v>2.8000000000000001E-2</v>
      </c>
      <c r="CS60" s="59">
        <v>2.8000000000000001E-2</v>
      </c>
      <c r="CT60" s="59">
        <v>2.8000000000000001E-2</v>
      </c>
      <c r="CU60" s="59">
        <v>2.8000000000000001E-2</v>
      </c>
      <c r="CV60" s="59">
        <v>2.8000000000000001E-2</v>
      </c>
      <c r="CW60" s="59">
        <v>2.8000000000000001E-2</v>
      </c>
      <c r="CX60" s="59">
        <v>2.8000000000000001E-2</v>
      </c>
      <c r="CY60" s="59">
        <v>2.8000000000000001E-2</v>
      </c>
      <c r="CZ60" s="59">
        <v>2.8000000000000001E-2</v>
      </c>
      <c r="DA60" s="59">
        <v>2.8000000000000001E-2</v>
      </c>
      <c r="DB60" s="59">
        <v>2.8000000000000001E-2</v>
      </c>
      <c r="DC60" s="59">
        <v>2.8000000000000001E-2</v>
      </c>
      <c r="DD60" s="59">
        <v>2.8000000000000001E-2</v>
      </c>
      <c r="DE60" s="59">
        <v>2.8000000000000001E-2</v>
      </c>
      <c r="DF60" s="59">
        <v>2.8000000000000001E-2</v>
      </c>
      <c r="DG60" s="59">
        <v>2.8000000000000001E-2</v>
      </c>
      <c r="DH60" s="59">
        <v>2.8000000000000001E-2</v>
      </c>
      <c r="DI60" s="59">
        <v>2.8000000000000001E-2</v>
      </c>
      <c r="DJ60" s="59">
        <v>2.8000000000000001E-2</v>
      </c>
      <c r="DK60" s="59">
        <v>2.8000000000000001E-2</v>
      </c>
      <c r="DL60" s="59">
        <v>2.8000000000000001E-2</v>
      </c>
      <c r="DM60" s="59">
        <v>2.8000000000000001E-2</v>
      </c>
      <c r="DN60" s="59">
        <v>2.8000000000000001E-2</v>
      </c>
      <c r="DO60" s="59">
        <v>2.8000000000000001E-2</v>
      </c>
      <c r="DP60" s="59">
        <v>2.8000000000000001E-2</v>
      </c>
      <c r="DQ60" s="59">
        <v>2.8000000000000001E-2</v>
      </c>
      <c r="DR60" s="59">
        <v>2.8000000000000001E-2</v>
      </c>
      <c r="DS60" s="59">
        <v>2.8000000000000001E-2</v>
      </c>
      <c r="DT60" s="59">
        <v>2.8000000000000001E-2</v>
      </c>
      <c r="DU60" s="59">
        <v>2.8000000000000001E-2</v>
      </c>
      <c r="DV60" s="59">
        <v>2.8000000000000001E-2</v>
      </c>
      <c r="DW60" s="59">
        <v>2.8000000000000001E-2</v>
      </c>
      <c r="DX60" s="59">
        <v>2.8000000000000001E-2</v>
      </c>
      <c r="DY60" s="59">
        <v>2.8000000000000001E-2</v>
      </c>
      <c r="DZ60" s="59">
        <v>2.8000000000000001E-2</v>
      </c>
      <c r="EA60" s="59">
        <v>2.8000000000000001E-2</v>
      </c>
      <c r="EB60" s="59">
        <v>2.8000000000000001E-2</v>
      </c>
      <c r="EC60" s="59">
        <v>2.8000000000000001E-2</v>
      </c>
      <c r="ED60" s="59">
        <v>2.8000000000000001E-2</v>
      </c>
      <c r="EE60" s="59">
        <v>2.8000000000000001E-2</v>
      </c>
      <c r="EF60" s="59">
        <v>2.8000000000000001E-2</v>
      </c>
      <c r="EG60" s="59">
        <v>2.8000000000000001E-2</v>
      </c>
      <c r="EH60" s="59">
        <v>2.8000000000000001E-2</v>
      </c>
      <c r="EI60" s="59">
        <v>2.8000000000000001E-2</v>
      </c>
      <c r="EJ60" s="59">
        <v>2.8000000000000001E-2</v>
      </c>
      <c r="EK60" s="59">
        <v>2.8000000000000001E-2</v>
      </c>
      <c r="EL60" s="59">
        <v>2.8000000000000001E-2</v>
      </c>
      <c r="EM60" s="59">
        <v>2.8000000000000001E-2</v>
      </c>
      <c r="EN60" s="59">
        <v>2.8000000000000001E-2</v>
      </c>
      <c r="EO60" s="59">
        <v>2.8000000000000001E-2</v>
      </c>
      <c r="EP60" s="59">
        <v>2.8000000000000001E-2</v>
      </c>
      <c r="EQ60" s="59">
        <v>2.8000000000000001E-2</v>
      </c>
      <c r="ER60" s="59">
        <v>2.8000000000000001E-2</v>
      </c>
      <c r="ES60" s="59">
        <v>2.8000000000000001E-2</v>
      </c>
      <c r="ET60" s="59">
        <v>2.8000000000000001E-2</v>
      </c>
      <c r="EU60" s="59">
        <v>2.8000000000000001E-2</v>
      </c>
      <c r="EV60" s="59">
        <v>2.8000000000000001E-2</v>
      </c>
      <c r="EW60" s="59">
        <v>2.8000000000000001E-2</v>
      </c>
      <c r="EX60" s="59">
        <v>2.8000000000000001E-2</v>
      </c>
      <c r="EY60" s="59">
        <v>2.8000000000000001E-2</v>
      </c>
      <c r="EZ60" s="59">
        <v>2.8000000000000001E-2</v>
      </c>
      <c r="FA60" s="59">
        <v>2.8000000000000001E-2</v>
      </c>
      <c r="FB60" s="59">
        <v>2.8000000000000001E-2</v>
      </c>
      <c r="FC60" s="59">
        <v>2.8000000000000001E-2</v>
      </c>
      <c r="FD60" s="59">
        <v>2.8000000000000001E-2</v>
      </c>
      <c r="FE60" s="59">
        <v>2.8000000000000001E-2</v>
      </c>
      <c r="FF60" s="59">
        <v>2.8000000000000001E-2</v>
      </c>
      <c r="FG60" s="59">
        <v>2.8000000000000001E-2</v>
      </c>
      <c r="FH60" s="59">
        <v>2.8000000000000001E-2</v>
      </c>
      <c r="FI60" s="59">
        <v>2.8000000000000001E-2</v>
      </c>
      <c r="FJ60" s="59">
        <v>2.8000000000000001E-2</v>
      </c>
      <c r="FK60" s="59">
        <v>2.8000000000000001E-2</v>
      </c>
      <c r="FL60" s="59">
        <v>2.8000000000000001E-2</v>
      </c>
      <c r="FM60" s="59">
        <v>2.8000000000000001E-2</v>
      </c>
      <c r="FN60" s="59">
        <v>2.8000000000000001E-2</v>
      </c>
      <c r="FO60" s="59">
        <v>2.8000000000000001E-2</v>
      </c>
      <c r="FP60" s="59">
        <v>2.8000000000000001E-2</v>
      </c>
      <c r="FQ60" s="59">
        <v>2.8000000000000001E-2</v>
      </c>
      <c r="FR60" s="59">
        <v>2.8000000000000001E-2</v>
      </c>
      <c r="FS60" s="59">
        <v>2.8000000000000001E-2</v>
      </c>
      <c r="FT60" s="59">
        <v>2.8000000000000001E-2</v>
      </c>
      <c r="FU60" s="59">
        <v>2.8000000000000001E-2</v>
      </c>
      <c r="FV60" s="59">
        <v>2.8000000000000001E-2</v>
      </c>
      <c r="FW60" s="59">
        <v>2.8000000000000001E-2</v>
      </c>
      <c r="FX60" s="59">
        <v>2.8000000000000001E-2</v>
      </c>
      <c r="FY60" s="59"/>
      <c r="FZ60" s="59"/>
      <c r="GA60" s="85"/>
      <c r="GB60" s="53"/>
      <c r="GC60" s="53"/>
      <c r="GD60" s="53"/>
      <c r="GE60" s="5"/>
      <c r="GF60" s="5"/>
      <c r="GG60" s="5"/>
      <c r="GH60" s="5"/>
      <c r="GI60" s="5"/>
      <c r="GJ60" s="5"/>
      <c r="GK60" s="5"/>
      <c r="GL60" s="5"/>
      <c r="GM60" s="5"/>
    </row>
    <row r="61" spans="1:256" x14ac:dyDescent="0.2">
      <c r="A61" s="86" t="s">
        <v>344</v>
      </c>
      <c r="B61" s="2" t="s">
        <v>345</v>
      </c>
      <c r="C61" s="85">
        <v>999999999</v>
      </c>
      <c r="D61" s="85">
        <v>999999999</v>
      </c>
      <c r="E61" s="85">
        <v>999999999</v>
      </c>
      <c r="F61" s="85">
        <v>999999999</v>
      </c>
      <c r="G61" s="85">
        <v>999999999</v>
      </c>
      <c r="H61" s="85">
        <v>999999999</v>
      </c>
      <c r="I61" s="85">
        <v>999999999</v>
      </c>
      <c r="J61" s="85">
        <v>999999999</v>
      </c>
      <c r="K61" s="85">
        <v>999999999</v>
      </c>
      <c r="L61" s="85">
        <v>999999999</v>
      </c>
      <c r="M61" s="85">
        <v>999999999</v>
      </c>
      <c r="N61" s="85">
        <v>999999999</v>
      </c>
      <c r="O61" s="85">
        <v>999999999</v>
      </c>
      <c r="P61" s="85">
        <v>999999999</v>
      </c>
      <c r="Q61" s="85">
        <v>999999999</v>
      </c>
      <c r="R61" s="85">
        <v>999999999</v>
      </c>
      <c r="S61" s="85">
        <v>999999999</v>
      </c>
      <c r="T61" s="85">
        <v>999999999</v>
      </c>
      <c r="U61" s="85">
        <v>999999999</v>
      </c>
      <c r="V61" s="85">
        <v>999999999</v>
      </c>
      <c r="W61" s="87">
        <v>999999999</v>
      </c>
      <c r="X61" s="85">
        <v>999999999</v>
      </c>
      <c r="Y61" s="85">
        <v>999999999</v>
      </c>
      <c r="Z61" s="85">
        <v>999999999</v>
      </c>
      <c r="AA61" s="85">
        <v>999999999</v>
      </c>
      <c r="AB61" s="85">
        <v>999999999</v>
      </c>
      <c r="AC61" s="85">
        <v>999999999</v>
      </c>
      <c r="AD61" s="85">
        <v>999999999</v>
      </c>
      <c r="AE61" s="85">
        <v>999999999</v>
      </c>
      <c r="AF61" s="85">
        <v>999999999</v>
      </c>
      <c r="AG61" s="85">
        <v>999999999</v>
      </c>
      <c r="AH61" s="85">
        <v>999999999</v>
      </c>
      <c r="AI61" s="85">
        <v>999999999</v>
      </c>
      <c r="AJ61" s="85">
        <v>999999999</v>
      </c>
      <c r="AK61" s="85">
        <v>999999999</v>
      </c>
      <c r="AL61" s="85">
        <v>999999999</v>
      </c>
      <c r="AM61" s="85">
        <v>999999999</v>
      </c>
      <c r="AN61" s="85">
        <v>999999999</v>
      </c>
      <c r="AO61" s="85">
        <v>999999999</v>
      </c>
      <c r="AP61" s="85">
        <v>999999999</v>
      </c>
      <c r="AQ61" s="85">
        <v>999999999</v>
      </c>
      <c r="AR61" s="85">
        <v>999999999</v>
      </c>
      <c r="AS61" s="85">
        <v>999999999</v>
      </c>
      <c r="AT61" s="85">
        <v>999999999</v>
      </c>
      <c r="AU61" s="85">
        <v>999999999</v>
      </c>
      <c r="AV61" s="85">
        <v>999999999</v>
      </c>
      <c r="AW61" s="85">
        <v>999999999</v>
      </c>
      <c r="AX61" s="85">
        <v>999999999</v>
      </c>
      <c r="AY61" s="85">
        <v>999999999</v>
      </c>
      <c r="AZ61" s="85">
        <v>999999999</v>
      </c>
      <c r="BA61" s="85">
        <v>999999999</v>
      </c>
      <c r="BB61" s="85">
        <v>999999999</v>
      </c>
      <c r="BC61" s="85">
        <v>999999999</v>
      </c>
      <c r="BD61" s="85">
        <v>999999999</v>
      </c>
      <c r="BE61" s="85">
        <v>999999999</v>
      </c>
      <c r="BF61" s="85">
        <v>999999999</v>
      </c>
      <c r="BG61" s="85">
        <v>999999999</v>
      </c>
      <c r="BH61" s="85">
        <v>999999999</v>
      </c>
      <c r="BI61" s="85">
        <v>999999999</v>
      </c>
      <c r="BJ61" s="85">
        <v>999999999</v>
      </c>
      <c r="BK61" s="85">
        <v>999999999</v>
      </c>
      <c r="BL61" s="85">
        <v>999999999</v>
      </c>
      <c r="BM61" s="85">
        <v>999999999</v>
      </c>
      <c r="BN61" s="85">
        <v>999999999</v>
      </c>
      <c r="BO61" s="85">
        <v>999999999</v>
      </c>
      <c r="BP61" s="85">
        <v>999999999</v>
      </c>
      <c r="BQ61" s="85">
        <v>999999999</v>
      </c>
      <c r="BR61" s="85">
        <v>999999999</v>
      </c>
      <c r="BS61" s="85">
        <v>999999999</v>
      </c>
      <c r="BT61" s="85">
        <v>999999999</v>
      </c>
      <c r="BU61" s="85">
        <v>999999999</v>
      </c>
      <c r="BV61" s="85">
        <v>999999999</v>
      </c>
      <c r="BW61" s="85">
        <v>999999999</v>
      </c>
      <c r="BX61" s="85">
        <v>999999999</v>
      </c>
      <c r="BY61" s="85">
        <v>999999999</v>
      </c>
      <c r="BZ61" s="85">
        <v>999999999</v>
      </c>
      <c r="CA61" s="85">
        <v>999999999</v>
      </c>
      <c r="CB61" s="85">
        <v>999999999</v>
      </c>
      <c r="CC61" s="85">
        <v>999999999</v>
      </c>
      <c r="CD61" s="85">
        <v>999999999</v>
      </c>
      <c r="CE61" s="85">
        <v>999999999</v>
      </c>
      <c r="CF61" s="85">
        <v>999999999</v>
      </c>
      <c r="CG61" s="85">
        <v>999999999</v>
      </c>
      <c r="CH61" s="85">
        <v>999999999</v>
      </c>
      <c r="CI61" s="85">
        <v>999999999</v>
      </c>
      <c r="CJ61" s="85">
        <v>999999999</v>
      </c>
      <c r="CK61" s="85">
        <v>999999999</v>
      </c>
      <c r="CL61" s="85">
        <v>999999999</v>
      </c>
      <c r="CM61" s="85">
        <v>999999999</v>
      </c>
      <c r="CN61" s="85">
        <v>999999999</v>
      </c>
      <c r="CO61" s="85">
        <v>999999999</v>
      </c>
      <c r="CP61" s="85">
        <v>999999999</v>
      </c>
      <c r="CQ61" s="85">
        <v>999999999</v>
      </c>
      <c r="CR61" s="85">
        <v>999999999</v>
      </c>
      <c r="CS61" s="85">
        <v>999999999</v>
      </c>
      <c r="CT61" s="85">
        <v>999999999</v>
      </c>
      <c r="CU61" s="85">
        <v>999999999</v>
      </c>
      <c r="CV61" s="85">
        <v>999999999</v>
      </c>
      <c r="CW61" s="85">
        <v>999999999</v>
      </c>
      <c r="CX61" s="85">
        <v>999999999</v>
      </c>
      <c r="CY61" s="85">
        <v>999999999</v>
      </c>
      <c r="CZ61" s="85">
        <v>999999999</v>
      </c>
      <c r="DA61" s="85">
        <v>999999999</v>
      </c>
      <c r="DB61" s="85">
        <v>999999999</v>
      </c>
      <c r="DC61" s="85">
        <v>999999999</v>
      </c>
      <c r="DD61" s="85">
        <v>999999999</v>
      </c>
      <c r="DE61" s="85">
        <v>999999999</v>
      </c>
      <c r="DF61" s="85">
        <v>999999999</v>
      </c>
      <c r="DG61" s="85">
        <v>999999999</v>
      </c>
      <c r="DH61" s="85">
        <v>999999999</v>
      </c>
      <c r="DI61" s="85">
        <v>999999999</v>
      </c>
      <c r="DJ61" s="85">
        <v>999999999</v>
      </c>
      <c r="DK61" s="85">
        <v>999999999</v>
      </c>
      <c r="DL61" s="85">
        <v>999999999</v>
      </c>
      <c r="DM61" s="85">
        <v>999999999</v>
      </c>
      <c r="DN61" s="85">
        <v>999999999</v>
      </c>
      <c r="DO61" s="85">
        <v>999999999</v>
      </c>
      <c r="DP61" s="85">
        <v>999999999</v>
      </c>
      <c r="DQ61" s="85">
        <v>999999999</v>
      </c>
      <c r="DR61" s="85">
        <v>999999999</v>
      </c>
      <c r="DS61" s="85">
        <v>999999999</v>
      </c>
      <c r="DT61" s="85">
        <v>999999999</v>
      </c>
      <c r="DU61" s="85">
        <v>999999999</v>
      </c>
      <c r="DV61" s="85">
        <v>999999999</v>
      </c>
      <c r="DW61" s="85">
        <v>999999999</v>
      </c>
      <c r="DX61" s="85">
        <v>999999999</v>
      </c>
      <c r="DY61" s="85">
        <v>999999999</v>
      </c>
      <c r="DZ61" s="85">
        <v>999999999</v>
      </c>
      <c r="EA61" s="85">
        <v>999999999</v>
      </c>
      <c r="EB61" s="85">
        <v>999999999</v>
      </c>
      <c r="EC61" s="85">
        <v>999999999</v>
      </c>
      <c r="ED61" s="85">
        <v>999999999</v>
      </c>
      <c r="EE61" s="85">
        <v>999999999</v>
      </c>
      <c r="EF61" s="85">
        <v>999999999</v>
      </c>
      <c r="EG61" s="85">
        <v>999999999</v>
      </c>
      <c r="EH61" s="85">
        <v>999999999</v>
      </c>
      <c r="EI61" s="85">
        <v>999999999</v>
      </c>
      <c r="EJ61" s="85">
        <v>999999999</v>
      </c>
      <c r="EK61" s="85">
        <v>999999999</v>
      </c>
      <c r="EL61" s="85">
        <v>999999999</v>
      </c>
      <c r="EM61" s="85">
        <v>999999999</v>
      </c>
      <c r="EN61" s="85">
        <v>999999999</v>
      </c>
      <c r="EO61" s="85">
        <v>999999999</v>
      </c>
      <c r="EP61" s="85">
        <v>999999999</v>
      </c>
      <c r="EQ61" s="85">
        <v>999999999</v>
      </c>
      <c r="ER61" s="85">
        <v>999999999</v>
      </c>
      <c r="ES61" s="85">
        <v>999999999</v>
      </c>
      <c r="ET61" s="85">
        <v>999999999</v>
      </c>
      <c r="EU61" s="85">
        <v>999999999</v>
      </c>
      <c r="EV61" s="85">
        <v>999999999</v>
      </c>
      <c r="EW61" s="85">
        <v>999999999</v>
      </c>
      <c r="EX61" s="85">
        <v>999999999</v>
      </c>
      <c r="EY61" s="85">
        <v>999999999</v>
      </c>
      <c r="EZ61" s="85">
        <v>999999999</v>
      </c>
      <c r="FA61" s="85">
        <v>999999999</v>
      </c>
      <c r="FB61" s="85">
        <v>999999999</v>
      </c>
      <c r="FC61" s="85">
        <v>999999999</v>
      </c>
      <c r="FD61" s="85">
        <v>999999999</v>
      </c>
      <c r="FE61" s="85">
        <v>999999999</v>
      </c>
      <c r="FF61" s="85">
        <v>999999999</v>
      </c>
      <c r="FG61" s="85">
        <v>999999999</v>
      </c>
      <c r="FH61" s="85">
        <v>999999999</v>
      </c>
      <c r="FI61" s="85">
        <v>999999999</v>
      </c>
      <c r="FJ61" s="85">
        <v>999999999</v>
      </c>
      <c r="FK61" s="85">
        <v>999999999</v>
      </c>
      <c r="FL61" s="85">
        <v>999999999</v>
      </c>
      <c r="FM61" s="85">
        <v>999999999</v>
      </c>
      <c r="FN61" s="85">
        <v>999999999</v>
      </c>
      <c r="FO61" s="85">
        <v>999999999</v>
      </c>
      <c r="FP61" s="85">
        <v>999999999</v>
      </c>
      <c r="FQ61" s="85">
        <v>999999999</v>
      </c>
      <c r="FR61" s="85">
        <v>999999999</v>
      </c>
      <c r="FS61" s="85">
        <v>999999999</v>
      </c>
      <c r="FT61" s="87">
        <v>999999999</v>
      </c>
      <c r="FU61" s="85">
        <v>999999999</v>
      </c>
      <c r="FV61" s="85">
        <v>999999999</v>
      </c>
      <c r="FW61" s="85">
        <v>999999999</v>
      </c>
      <c r="FX61" s="85">
        <v>999999999</v>
      </c>
      <c r="FY61" s="85"/>
      <c r="FZ61" s="85">
        <f>SUM(C61:FX61)</f>
        <v>177999999822</v>
      </c>
      <c r="GA61" s="85"/>
      <c r="GB61" s="59"/>
      <c r="GC61" s="59"/>
      <c r="GD61" s="59"/>
      <c r="GE61" s="88"/>
      <c r="GF61" s="88"/>
      <c r="GG61" s="5"/>
      <c r="GH61" s="5"/>
      <c r="GI61" s="5"/>
      <c r="GJ61" s="5"/>
      <c r="GK61" s="5"/>
      <c r="GL61" s="5"/>
      <c r="GM61" s="5"/>
    </row>
    <row r="62" spans="1:256" x14ac:dyDescent="0.2">
      <c r="A62" s="53"/>
      <c r="B62" s="2" t="s">
        <v>346</v>
      </c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7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5"/>
      <c r="DC62" s="85"/>
      <c r="DD62" s="85"/>
      <c r="DE62" s="85"/>
      <c r="DF62" s="85"/>
      <c r="DG62" s="85"/>
      <c r="DH62" s="85"/>
      <c r="DI62" s="85"/>
      <c r="DJ62" s="85"/>
      <c r="DK62" s="85"/>
      <c r="DL62" s="85"/>
      <c r="DM62" s="85"/>
      <c r="DN62" s="85"/>
      <c r="DO62" s="85"/>
      <c r="DP62" s="85"/>
      <c r="DQ62" s="85"/>
      <c r="DR62" s="85"/>
      <c r="DS62" s="85"/>
      <c r="DT62" s="85"/>
      <c r="DU62" s="85"/>
      <c r="DV62" s="85"/>
      <c r="DW62" s="85"/>
      <c r="DX62" s="85"/>
      <c r="DY62" s="85"/>
      <c r="DZ62" s="85"/>
      <c r="EA62" s="85"/>
      <c r="EB62" s="85"/>
      <c r="EC62" s="85"/>
      <c r="ED62" s="85"/>
      <c r="EE62" s="85"/>
      <c r="EF62" s="85"/>
      <c r="EG62" s="85"/>
      <c r="EH62" s="85"/>
      <c r="EI62" s="85"/>
      <c r="EJ62" s="85"/>
      <c r="EK62" s="85"/>
      <c r="EL62" s="85"/>
      <c r="EM62" s="85"/>
      <c r="EN62" s="85"/>
      <c r="EO62" s="85"/>
      <c r="EP62" s="85"/>
      <c r="EQ62" s="85"/>
      <c r="ER62" s="85"/>
      <c r="ES62" s="85"/>
      <c r="ET62" s="85"/>
      <c r="EU62" s="85"/>
      <c r="EV62" s="85"/>
      <c r="EW62" s="85"/>
      <c r="EX62" s="85"/>
      <c r="EY62" s="85"/>
      <c r="EZ62" s="85"/>
      <c r="FA62" s="85"/>
      <c r="FB62" s="85"/>
      <c r="FC62" s="85"/>
      <c r="FD62" s="85"/>
      <c r="FE62" s="85"/>
      <c r="FF62" s="85"/>
      <c r="FG62" s="85"/>
      <c r="FH62" s="85"/>
      <c r="FI62" s="85"/>
      <c r="FJ62" s="85"/>
      <c r="FK62" s="85"/>
      <c r="FL62" s="85"/>
      <c r="FM62" s="85"/>
      <c r="FN62" s="85"/>
      <c r="FO62" s="85"/>
      <c r="FP62" s="85"/>
      <c r="FQ62" s="85"/>
      <c r="FR62" s="85"/>
      <c r="FS62" s="85"/>
      <c r="FT62" s="87"/>
      <c r="FU62" s="85"/>
      <c r="FV62" s="85"/>
      <c r="FW62" s="85"/>
      <c r="FX62" s="85"/>
      <c r="FY62" s="85"/>
      <c r="FZ62" s="85"/>
      <c r="GA62" s="53"/>
      <c r="GB62" s="85"/>
      <c r="GC62" s="85"/>
      <c r="GD62" s="85"/>
      <c r="GE62" s="89"/>
      <c r="GF62" s="89"/>
      <c r="GG62" s="5"/>
      <c r="GH62" s="85"/>
      <c r="GI62" s="85"/>
      <c r="GJ62" s="85"/>
      <c r="GK62" s="85"/>
      <c r="GL62" s="85"/>
      <c r="GM62" s="5"/>
    </row>
    <row r="63" spans="1:256" x14ac:dyDescent="0.2">
      <c r="A63" s="53"/>
      <c r="B63" s="2" t="s">
        <v>347</v>
      </c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7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  <c r="DK63" s="85"/>
      <c r="DL63" s="85"/>
      <c r="DM63" s="85"/>
      <c r="DN63" s="85"/>
      <c r="DO63" s="85"/>
      <c r="DP63" s="85"/>
      <c r="DQ63" s="85"/>
      <c r="DR63" s="85"/>
      <c r="DS63" s="85"/>
      <c r="DT63" s="85"/>
      <c r="DU63" s="85"/>
      <c r="DV63" s="85"/>
      <c r="DW63" s="85"/>
      <c r="DX63" s="85"/>
      <c r="DY63" s="85"/>
      <c r="DZ63" s="85"/>
      <c r="EA63" s="85"/>
      <c r="EB63" s="85"/>
      <c r="EC63" s="85"/>
      <c r="ED63" s="85"/>
      <c r="EE63" s="85"/>
      <c r="EF63" s="85"/>
      <c r="EG63" s="85"/>
      <c r="EH63" s="85"/>
      <c r="EI63" s="85"/>
      <c r="EJ63" s="85"/>
      <c r="EK63" s="85"/>
      <c r="EL63" s="85"/>
      <c r="EM63" s="85"/>
      <c r="EN63" s="85"/>
      <c r="EO63" s="85"/>
      <c r="EP63" s="85"/>
      <c r="EQ63" s="85"/>
      <c r="ER63" s="85"/>
      <c r="ES63" s="85"/>
      <c r="ET63" s="85"/>
      <c r="EU63" s="85"/>
      <c r="EV63" s="85"/>
      <c r="EW63" s="85"/>
      <c r="EX63" s="85"/>
      <c r="EY63" s="85"/>
      <c r="EZ63" s="85"/>
      <c r="FA63" s="85"/>
      <c r="FB63" s="85"/>
      <c r="FC63" s="85"/>
      <c r="FD63" s="85"/>
      <c r="FE63" s="85"/>
      <c r="FF63" s="85"/>
      <c r="FG63" s="85"/>
      <c r="FH63" s="85"/>
      <c r="FI63" s="85"/>
      <c r="FJ63" s="85"/>
      <c r="FK63" s="85"/>
      <c r="FL63" s="85"/>
      <c r="FM63" s="85"/>
      <c r="FN63" s="85"/>
      <c r="FO63" s="85"/>
      <c r="FP63" s="85"/>
      <c r="FQ63" s="85"/>
      <c r="FR63" s="85"/>
      <c r="FS63" s="85"/>
      <c r="FT63" s="87"/>
      <c r="FU63" s="85"/>
      <c r="FV63" s="85"/>
      <c r="FW63" s="85"/>
      <c r="FX63" s="85"/>
      <c r="FY63" s="85"/>
      <c r="FZ63" s="85"/>
      <c r="GA63" s="53"/>
      <c r="GB63" s="85"/>
      <c r="GC63" s="85"/>
      <c r="GD63" s="85"/>
      <c r="GE63" s="5"/>
      <c r="GF63" s="5"/>
      <c r="GG63" s="5"/>
      <c r="GH63" s="5"/>
      <c r="GI63" s="5"/>
      <c r="GJ63" s="5"/>
      <c r="GK63" s="5"/>
      <c r="GL63" s="5"/>
      <c r="GM63" s="5"/>
    </row>
    <row r="64" spans="1:256" x14ac:dyDescent="0.2">
      <c r="A64" s="53"/>
      <c r="B64" s="2" t="s">
        <v>348</v>
      </c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7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5"/>
      <c r="DE64" s="85"/>
      <c r="DF64" s="85"/>
      <c r="DG64" s="85"/>
      <c r="DH64" s="85"/>
      <c r="DI64" s="85"/>
      <c r="DJ64" s="85"/>
      <c r="DK64" s="85"/>
      <c r="DL64" s="85"/>
      <c r="DM64" s="85"/>
      <c r="DN64" s="85"/>
      <c r="DO64" s="85"/>
      <c r="DP64" s="85"/>
      <c r="DQ64" s="85"/>
      <c r="DR64" s="85"/>
      <c r="DS64" s="85"/>
      <c r="DT64" s="85"/>
      <c r="DU64" s="85"/>
      <c r="DV64" s="85"/>
      <c r="DW64" s="85"/>
      <c r="DX64" s="85"/>
      <c r="DY64" s="85"/>
      <c r="DZ64" s="85"/>
      <c r="EA64" s="85"/>
      <c r="EB64" s="85"/>
      <c r="EC64" s="85"/>
      <c r="ED64" s="85"/>
      <c r="EE64" s="85"/>
      <c r="EF64" s="85"/>
      <c r="EG64" s="85"/>
      <c r="EH64" s="85"/>
      <c r="EI64" s="85"/>
      <c r="EJ64" s="85"/>
      <c r="EK64" s="85"/>
      <c r="EL64" s="85"/>
      <c r="EM64" s="85"/>
      <c r="EN64" s="85"/>
      <c r="EO64" s="85"/>
      <c r="EP64" s="85"/>
      <c r="EQ64" s="85"/>
      <c r="ER64" s="85"/>
      <c r="ES64" s="85"/>
      <c r="ET64" s="85"/>
      <c r="EU64" s="85"/>
      <c r="EV64" s="85"/>
      <c r="EW64" s="85"/>
      <c r="EX64" s="85"/>
      <c r="EY64" s="85"/>
      <c r="EZ64" s="85"/>
      <c r="FA64" s="85"/>
      <c r="FB64" s="85"/>
      <c r="FC64" s="85"/>
      <c r="FD64" s="85"/>
      <c r="FE64" s="85"/>
      <c r="FF64" s="85"/>
      <c r="FG64" s="85"/>
      <c r="FH64" s="85"/>
      <c r="FI64" s="85"/>
      <c r="FJ64" s="85"/>
      <c r="FK64" s="85"/>
      <c r="FL64" s="85"/>
      <c r="FM64" s="85"/>
      <c r="FN64" s="85"/>
      <c r="FO64" s="85"/>
      <c r="FP64" s="85"/>
      <c r="FQ64" s="85"/>
      <c r="FR64" s="85"/>
      <c r="FS64" s="85"/>
      <c r="FT64" s="87"/>
      <c r="FU64" s="85"/>
      <c r="FV64" s="85"/>
      <c r="FW64" s="85"/>
      <c r="FX64" s="85"/>
      <c r="FY64" s="85"/>
      <c r="FZ64" s="85"/>
      <c r="GA64" s="53"/>
      <c r="GB64" s="85"/>
      <c r="GC64" s="85"/>
      <c r="GD64" s="85"/>
      <c r="GE64" s="5"/>
      <c r="GF64" s="5"/>
      <c r="GG64" s="5"/>
      <c r="GH64" s="5"/>
      <c r="GI64" s="5"/>
      <c r="GJ64" s="5"/>
      <c r="GK64" s="5"/>
      <c r="GL64" s="5"/>
      <c r="GM64" s="5"/>
    </row>
    <row r="65" spans="1:195" x14ac:dyDescent="0.2">
      <c r="A65" s="53"/>
      <c r="B65" s="2" t="s">
        <v>349</v>
      </c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7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85"/>
      <c r="CP65" s="85"/>
      <c r="CQ65" s="85"/>
      <c r="CR65" s="85"/>
      <c r="CS65" s="85"/>
      <c r="CT65" s="85"/>
      <c r="CU65" s="85"/>
      <c r="CV65" s="85"/>
      <c r="CW65" s="85"/>
      <c r="CX65" s="85"/>
      <c r="CY65" s="85"/>
      <c r="CZ65" s="85"/>
      <c r="DA65" s="85"/>
      <c r="DB65" s="85"/>
      <c r="DC65" s="85"/>
      <c r="DD65" s="85"/>
      <c r="DE65" s="85"/>
      <c r="DF65" s="85"/>
      <c r="DG65" s="85"/>
      <c r="DH65" s="85"/>
      <c r="DI65" s="85"/>
      <c r="DJ65" s="85"/>
      <c r="DK65" s="85"/>
      <c r="DL65" s="85"/>
      <c r="DM65" s="85"/>
      <c r="DN65" s="85"/>
      <c r="DO65" s="85"/>
      <c r="DP65" s="85"/>
      <c r="DQ65" s="85"/>
      <c r="DR65" s="85"/>
      <c r="DS65" s="85"/>
      <c r="DT65" s="85"/>
      <c r="DU65" s="85"/>
      <c r="DV65" s="85"/>
      <c r="DW65" s="85"/>
      <c r="DX65" s="85"/>
      <c r="DY65" s="85"/>
      <c r="DZ65" s="85"/>
      <c r="EA65" s="85"/>
      <c r="EB65" s="85"/>
      <c r="EC65" s="85"/>
      <c r="ED65" s="85"/>
      <c r="EE65" s="85"/>
      <c r="EF65" s="85"/>
      <c r="EG65" s="85"/>
      <c r="EH65" s="85"/>
      <c r="EI65" s="85"/>
      <c r="EJ65" s="85"/>
      <c r="EK65" s="85"/>
      <c r="EL65" s="85"/>
      <c r="EM65" s="85"/>
      <c r="EN65" s="85"/>
      <c r="EO65" s="85"/>
      <c r="EP65" s="85"/>
      <c r="EQ65" s="85"/>
      <c r="ER65" s="85"/>
      <c r="ES65" s="85"/>
      <c r="ET65" s="85"/>
      <c r="EU65" s="85"/>
      <c r="EV65" s="85"/>
      <c r="EW65" s="85"/>
      <c r="EX65" s="85"/>
      <c r="EY65" s="85"/>
      <c r="EZ65" s="85"/>
      <c r="FA65" s="85"/>
      <c r="FB65" s="85"/>
      <c r="FC65" s="85"/>
      <c r="FD65" s="85"/>
      <c r="FE65" s="85"/>
      <c r="FF65" s="85"/>
      <c r="FG65" s="85"/>
      <c r="FH65" s="85"/>
      <c r="FI65" s="85"/>
      <c r="FJ65" s="85"/>
      <c r="FK65" s="85"/>
      <c r="FL65" s="85"/>
      <c r="FM65" s="85"/>
      <c r="FN65" s="85"/>
      <c r="FO65" s="85"/>
      <c r="FP65" s="85"/>
      <c r="FQ65" s="85"/>
      <c r="FR65" s="85"/>
      <c r="FS65" s="85"/>
      <c r="FT65" s="87"/>
      <c r="FU65" s="85"/>
      <c r="FV65" s="85"/>
      <c r="FW65" s="85"/>
      <c r="FX65" s="85"/>
      <c r="FY65" s="85"/>
      <c r="FZ65" s="85"/>
      <c r="GA65" s="53"/>
      <c r="GB65" s="85"/>
      <c r="GC65" s="85"/>
      <c r="GD65" s="85"/>
      <c r="GE65" s="5"/>
      <c r="GF65" s="5"/>
      <c r="GG65" s="5"/>
      <c r="GH65" s="5"/>
      <c r="GI65" s="5"/>
      <c r="GJ65" s="5"/>
      <c r="GK65" s="5"/>
      <c r="GL65" s="5"/>
      <c r="GM65" s="5"/>
    </row>
    <row r="66" spans="1:195" x14ac:dyDescent="0.2">
      <c r="A66" s="3" t="s">
        <v>350</v>
      </c>
      <c r="B66" s="2" t="s">
        <v>351</v>
      </c>
      <c r="C66" s="85">
        <v>999999999</v>
      </c>
      <c r="D66" s="85">
        <v>999999999</v>
      </c>
      <c r="E66" s="85">
        <v>999999999</v>
      </c>
      <c r="F66" s="85">
        <v>999999999</v>
      </c>
      <c r="G66" s="85">
        <v>999999999</v>
      </c>
      <c r="H66" s="85">
        <v>999999999</v>
      </c>
      <c r="I66" s="85">
        <v>999999999</v>
      </c>
      <c r="J66" s="85">
        <v>999999999</v>
      </c>
      <c r="K66" s="85">
        <v>999999999</v>
      </c>
      <c r="L66" s="85">
        <v>999999999</v>
      </c>
      <c r="M66" s="85">
        <v>999999999</v>
      </c>
      <c r="N66" s="85">
        <v>999999999</v>
      </c>
      <c r="O66" s="85">
        <v>999999999</v>
      </c>
      <c r="P66" s="85">
        <v>999999999</v>
      </c>
      <c r="Q66" s="85">
        <v>999999999</v>
      </c>
      <c r="R66" s="85">
        <v>999999999</v>
      </c>
      <c r="S66" s="85">
        <v>999999999</v>
      </c>
      <c r="T66" s="85">
        <v>999999999</v>
      </c>
      <c r="U66" s="85">
        <v>999999999</v>
      </c>
      <c r="V66" s="85">
        <v>999999999</v>
      </c>
      <c r="W66" s="87">
        <v>999999999</v>
      </c>
      <c r="X66" s="85">
        <v>999999999</v>
      </c>
      <c r="Y66" s="85">
        <v>999999999</v>
      </c>
      <c r="Z66" s="85">
        <v>999999999</v>
      </c>
      <c r="AA66" s="85">
        <v>999999999</v>
      </c>
      <c r="AB66" s="85">
        <v>999999999</v>
      </c>
      <c r="AC66" s="85">
        <v>999999999</v>
      </c>
      <c r="AD66" s="85">
        <v>999999999</v>
      </c>
      <c r="AE66" s="85">
        <v>999999999</v>
      </c>
      <c r="AF66" s="85">
        <v>999999999</v>
      </c>
      <c r="AG66" s="85">
        <v>999999999</v>
      </c>
      <c r="AH66" s="85">
        <v>999999999</v>
      </c>
      <c r="AI66" s="85">
        <v>999999999</v>
      </c>
      <c r="AJ66" s="85">
        <v>999999999</v>
      </c>
      <c r="AK66" s="85">
        <v>999999999</v>
      </c>
      <c r="AL66" s="85">
        <v>999999999</v>
      </c>
      <c r="AM66" s="85">
        <v>999999999</v>
      </c>
      <c r="AN66" s="85">
        <v>999999999</v>
      </c>
      <c r="AO66" s="85">
        <v>999999999</v>
      </c>
      <c r="AP66" s="85">
        <v>999999999</v>
      </c>
      <c r="AQ66" s="85">
        <v>999999999</v>
      </c>
      <c r="AR66" s="85">
        <v>999999999</v>
      </c>
      <c r="AS66" s="85">
        <v>999999999</v>
      </c>
      <c r="AT66" s="85">
        <v>999999999</v>
      </c>
      <c r="AU66" s="85">
        <v>999999999</v>
      </c>
      <c r="AV66" s="85">
        <v>999999999</v>
      </c>
      <c r="AW66" s="85">
        <v>999999999</v>
      </c>
      <c r="AX66" s="85">
        <v>999999999</v>
      </c>
      <c r="AY66" s="85">
        <v>999999999</v>
      </c>
      <c r="AZ66" s="85">
        <v>999999999</v>
      </c>
      <c r="BA66" s="85">
        <v>999999999</v>
      </c>
      <c r="BB66" s="85">
        <v>999999999</v>
      </c>
      <c r="BC66" s="85">
        <v>999999999</v>
      </c>
      <c r="BD66" s="85">
        <v>999999999</v>
      </c>
      <c r="BE66" s="85">
        <v>999999999</v>
      </c>
      <c r="BF66" s="85">
        <v>999999999</v>
      </c>
      <c r="BG66" s="85">
        <v>999999999</v>
      </c>
      <c r="BH66" s="85">
        <v>999999999</v>
      </c>
      <c r="BI66" s="85">
        <v>999999999</v>
      </c>
      <c r="BJ66" s="85">
        <v>999999999</v>
      </c>
      <c r="BK66" s="85">
        <v>999999999</v>
      </c>
      <c r="BL66" s="85">
        <v>999999999</v>
      </c>
      <c r="BM66" s="85">
        <v>999999999</v>
      </c>
      <c r="BN66" s="85">
        <v>999999999</v>
      </c>
      <c r="BO66" s="85">
        <v>999999999</v>
      </c>
      <c r="BP66" s="85">
        <v>999999999</v>
      </c>
      <c r="BQ66" s="85">
        <v>999999999</v>
      </c>
      <c r="BR66" s="85">
        <v>999999999</v>
      </c>
      <c r="BS66" s="85">
        <v>999999999</v>
      </c>
      <c r="BT66" s="85">
        <v>999999999</v>
      </c>
      <c r="BU66" s="85">
        <v>999999999</v>
      </c>
      <c r="BV66" s="85">
        <v>999999999</v>
      </c>
      <c r="BW66" s="85">
        <v>999999999</v>
      </c>
      <c r="BX66" s="85">
        <v>999999999</v>
      </c>
      <c r="BY66" s="85">
        <v>999999999</v>
      </c>
      <c r="BZ66" s="85">
        <v>999999999</v>
      </c>
      <c r="CA66" s="85">
        <v>999999999</v>
      </c>
      <c r="CB66" s="85">
        <v>999999999</v>
      </c>
      <c r="CC66" s="85">
        <v>999999999</v>
      </c>
      <c r="CD66" s="85">
        <v>999999999</v>
      </c>
      <c r="CE66" s="85">
        <v>999999999</v>
      </c>
      <c r="CF66" s="85">
        <v>999999999</v>
      </c>
      <c r="CG66" s="85">
        <v>999999999</v>
      </c>
      <c r="CH66" s="85">
        <v>999999999</v>
      </c>
      <c r="CI66" s="85">
        <v>999999999</v>
      </c>
      <c r="CJ66" s="85">
        <v>999999999</v>
      </c>
      <c r="CK66" s="85">
        <v>999999999</v>
      </c>
      <c r="CL66" s="85">
        <v>999999999</v>
      </c>
      <c r="CM66" s="85">
        <v>999999999</v>
      </c>
      <c r="CN66" s="85">
        <v>999999999</v>
      </c>
      <c r="CO66" s="85">
        <v>999999999</v>
      </c>
      <c r="CP66" s="85">
        <v>999999999</v>
      </c>
      <c r="CQ66" s="85">
        <v>999999999</v>
      </c>
      <c r="CR66" s="85">
        <v>999999999</v>
      </c>
      <c r="CS66" s="85">
        <v>999999999</v>
      </c>
      <c r="CT66" s="85">
        <v>999999999</v>
      </c>
      <c r="CU66" s="85">
        <v>999999999</v>
      </c>
      <c r="CV66" s="85">
        <v>999999999</v>
      </c>
      <c r="CW66" s="85">
        <v>999999999</v>
      </c>
      <c r="CX66" s="85">
        <v>999999999</v>
      </c>
      <c r="CY66" s="85">
        <v>999999999</v>
      </c>
      <c r="CZ66" s="85">
        <v>999999999</v>
      </c>
      <c r="DA66" s="85">
        <v>999999999</v>
      </c>
      <c r="DB66" s="85">
        <v>999999999</v>
      </c>
      <c r="DC66" s="85">
        <v>999999999</v>
      </c>
      <c r="DD66" s="85">
        <v>999999999</v>
      </c>
      <c r="DE66" s="85">
        <v>999999999</v>
      </c>
      <c r="DF66" s="85">
        <v>999999999</v>
      </c>
      <c r="DG66" s="85">
        <v>999999999</v>
      </c>
      <c r="DH66" s="85">
        <v>999999999</v>
      </c>
      <c r="DI66" s="85">
        <v>999999999</v>
      </c>
      <c r="DJ66" s="85">
        <v>999999999</v>
      </c>
      <c r="DK66" s="85">
        <v>999999999</v>
      </c>
      <c r="DL66" s="85">
        <v>999999999</v>
      </c>
      <c r="DM66" s="85">
        <v>999999999</v>
      </c>
      <c r="DN66" s="85">
        <v>999999999</v>
      </c>
      <c r="DO66" s="85">
        <v>999999999</v>
      </c>
      <c r="DP66" s="85">
        <v>999999999</v>
      </c>
      <c r="DQ66" s="85">
        <v>999999999</v>
      </c>
      <c r="DR66" s="85">
        <v>999999999</v>
      </c>
      <c r="DS66" s="85">
        <v>999999999</v>
      </c>
      <c r="DT66" s="85">
        <v>999999999</v>
      </c>
      <c r="DU66" s="85">
        <v>999999999</v>
      </c>
      <c r="DV66" s="85">
        <v>999999999</v>
      </c>
      <c r="DW66" s="85">
        <v>999999999</v>
      </c>
      <c r="DX66" s="85">
        <v>999999999</v>
      </c>
      <c r="DY66" s="85">
        <v>999999999</v>
      </c>
      <c r="DZ66" s="85">
        <v>999999999</v>
      </c>
      <c r="EA66" s="85">
        <v>999999999</v>
      </c>
      <c r="EB66" s="85">
        <v>999999999</v>
      </c>
      <c r="EC66" s="85">
        <v>999999999</v>
      </c>
      <c r="ED66" s="85">
        <v>999999999</v>
      </c>
      <c r="EE66" s="85">
        <v>999999999</v>
      </c>
      <c r="EF66" s="85">
        <v>999999999</v>
      </c>
      <c r="EG66" s="85">
        <v>999999999</v>
      </c>
      <c r="EH66" s="85">
        <v>999999999</v>
      </c>
      <c r="EI66" s="85">
        <v>999999999</v>
      </c>
      <c r="EJ66" s="85">
        <v>999999999</v>
      </c>
      <c r="EK66" s="85">
        <v>999999999</v>
      </c>
      <c r="EL66" s="85">
        <v>999999999</v>
      </c>
      <c r="EM66" s="85">
        <v>999999999</v>
      </c>
      <c r="EN66" s="85">
        <v>999999999</v>
      </c>
      <c r="EO66" s="85">
        <v>999999999</v>
      </c>
      <c r="EP66" s="85">
        <v>999999999</v>
      </c>
      <c r="EQ66" s="85">
        <v>999999999</v>
      </c>
      <c r="ER66" s="85">
        <v>999999999</v>
      </c>
      <c r="ES66" s="85">
        <v>999999999</v>
      </c>
      <c r="ET66" s="85">
        <v>999999999</v>
      </c>
      <c r="EU66" s="85">
        <v>999999999</v>
      </c>
      <c r="EV66" s="85">
        <v>999999999</v>
      </c>
      <c r="EW66" s="85">
        <v>999999999</v>
      </c>
      <c r="EX66" s="85">
        <v>999999999</v>
      </c>
      <c r="EY66" s="85">
        <v>999999999</v>
      </c>
      <c r="EZ66" s="85">
        <v>999999999</v>
      </c>
      <c r="FA66" s="85">
        <v>999999999</v>
      </c>
      <c r="FB66" s="85">
        <v>999999999</v>
      </c>
      <c r="FC66" s="85">
        <v>999999999</v>
      </c>
      <c r="FD66" s="85">
        <v>999999999</v>
      </c>
      <c r="FE66" s="85">
        <v>999999999</v>
      </c>
      <c r="FF66" s="85">
        <v>999999999</v>
      </c>
      <c r="FG66" s="85">
        <v>999999999</v>
      </c>
      <c r="FH66" s="85">
        <v>999999999</v>
      </c>
      <c r="FI66" s="85">
        <v>999999999</v>
      </c>
      <c r="FJ66" s="85">
        <v>999999999</v>
      </c>
      <c r="FK66" s="85">
        <v>999999999</v>
      </c>
      <c r="FL66" s="85">
        <v>999999999</v>
      </c>
      <c r="FM66" s="85">
        <v>999999999</v>
      </c>
      <c r="FN66" s="85">
        <v>999999999</v>
      </c>
      <c r="FO66" s="85">
        <v>999999999</v>
      </c>
      <c r="FP66" s="85">
        <v>999999999</v>
      </c>
      <c r="FQ66" s="85">
        <v>999999999</v>
      </c>
      <c r="FR66" s="85">
        <v>999999999</v>
      </c>
      <c r="FS66" s="85">
        <v>999999999</v>
      </c>
      <c r="FT66" s="87">
        <v>999999999</v>
      </c>
      <c r="FU66" s="85">
        <v>999999999</v>
      </c>
      <c r="FV66" s="85">
        <v>999999999</v>
      </c>
      <c r="FW66" s="85">
        <v>999999999</v>
      </c>
      <c r="FX66" s="85">
        <v>999999999</v>
      </c>
      <c r="FY66" s="85"/>
      <c r="FZ66" s="85">
        <f>SUM(C66:FX66)</f>
        <v>177999999822</v>
      </c>
      <c r="GA66" s="53"/>
      <c r="GB66" s="85"/>
      <c r="GC66" s="85"/>
      <c r="GD66" s="85"/>
      <c r="GE66" s="5"/>
      <c r="GF66" s="5"/>
      <c r="GG66" s="5"/>
      <c r="GH66" s="5"/>
      <c r="GI66" s="5"/>
      <c r="GJ66" s="5"/>
      <c r="GK66" s="5"/>
      <c r="GL66" s="5"/>
      <c r="GM66" s="5"/>
    </row>
    <row r="67" spans="1:195" x14ac:dyDescent="0.2">
      <c r="A67" s="55"/>
      <c r="B67" s="2" t="s">
        <v>346</v>
      </c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7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5"/>
      <c r="CQ67" s="85"/>
      <c r="CR67" s="85"/>
      <c r="CS67" s="85"/>
      <c r="CT67" s="85"/>
      <c r="CU67" s="85"/>
      <c r="CV67" s="85"/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7"/>
      <c r="FU67" s="85"/>
      <c r="FV67" s="85"/>
      <c r="FW67" s="85"/>
      <c r="FX67" s="85"/>
      <c r="FY67" s="85"/>
      <c r="FZ67" s="53"/>
      <c r="GA67" s="53"/>
      <c r="GB67" s="85"/>
      <c r="GC67" s="85"/>
      <c r="GD67" s="85"/>
      <c r="GE67" s="89"/>
      <c r="GF67" s="89"/>
      <c r="GG67" s="5"/>
      <c r="GH67" s="5"/>
      <c r="GI67" s="5"/>
      <c r="GJ67" s="5"/>
      <c r="GK67" s="5"/>
      <c r="GL67" s="5"/>
      <c r="GM67" s="5"/>
    </row>
    <row r="68" spans="1:195" x14ac:dyDescent="0.2">
      <c r="A68" s="55"/>
      <c r="B68" s="2" t="s">
        <v>352</v>
      </c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7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85"/>
      <c r="CL68" s="85"/>
      <c r="CM68" s="85"/>
      <c r="CN68" s="85"/>
      <c r="CO68" s="85"/>
      <c r="CP68" s="85"/>
      <c r="CQ68" s="85"/>
      <c r="CR68" s="85"/>
      <c r="CS68" s="85"/>
      <c r="CT68" s="85"/>
      <c r="CU68" s="85"/>
      <c r="CV68" s="85"/>
      <c r="CW68" s="85"/>
      <c r="CX68" s="85"/>
      <c r="CY68" s="85"/>
      <c r="CZ68" s="85"/>
      <c r="DA68" s="85"/>
      <c r="DB68" s="85"/>
      <c r="DC68" s="85"/>
      <c r="DD68" s="85"/>
      <c r="DE68" s="85"/>
      <c r="DF68" s="85"/>
      <c r="DG68" s="85"/>
      <c r="DH68" s="85"/>
      <c r="DI68" s="85"/>
      <c r="DJ68" s="85"/>
      <c r="DK68" s="85"/>
      <c r="DL68" s="85"/>
      <c r="DM68" s="85"/>
      <c r="DN68" s="85"/>
      <c r="DO68" s="85"/>
      <c r="DP68" s="85"/>
      <c r="DQ68" s="85"/>
      <c r="DR68" s="85"/>
      <c r="DS68" s="85"/>
      <c r="DT68" s="85"/>
      <c r="DU68" s="85"/>
      <c r="DV68" s="85"/>
      <c r="DW68" s="85"/>
      <c r="DX68" s="85"/>
      <c r="DY68" s="85"/>
      <c r="DZ68" s="85"/>
      <c r="EA68" s="85"/>
      <c r="EB68" s="85"/>
      <c r="EC68" s="85"/>
      <c r="ED68" s="85"/>
      <c r="EE68" s="85"/>
      <c r="EF68" s="85"/>
      <c r="EG68" s="85"/>
      <c r="EH68" s="85"/>
      <c r="EI68" s="85"/>
      <c r="EJ68" s="85"/>
      <c r="EK68" s="85"/>
      <c r="EL68" s="85"/>
      <c r="EM68" s="85"/>
      <c r="EN68" s="85"/>
      <c r="EO68" s="85"/>
      <c r="EP68" s="85"/>
      <c r="EQ68" s="85"/>
      <c r="ER68" s="85"/>
      <c r="ES68" s="85"/>
      <c r="ET68" s="90"/>
      <c r="EU68" s="85"/>
      <c r="EV68" s="85"/>
      <c r="EW68" s="85"/>
      <c r="EX68" s="85"/>
      <c r="EY68" s="85"/>
      <c r="EZ68" s="85"/>
      <c r="FA68" s="85"/>
      <c r="FB68" s="85"/>
      <c r="FC68" s="85"/>
      <c r="FD68" s="85"/>
      <c r="FE68" s="85"/>
      <c r="FF68" s="85"/>
      <c r="FG68" s="85"/>
      <c r="FH68" s="85"/>
      <c r="FI68" s="85"/>
      <c r="FJ68" s="85"/>
      <c r="FK68" s="85"/>
      <c r="FL68" s="85"/>
      <c r="FM68" s="85"/>
      <c r="FN68" s="85"/>
      <c r="FO68" s="85"/>
      <c r="FP68" s="85"/>
      <c r="FQ68" s="85"/>
      <c r="FR68" s="85"/>
      <c r="FS68" s="85"/>
      <c r="FT68" s="87"/>
      <c r="FU68" s="85"/>
      <c r="FV68" s="85"/>
      <c r="FW68" s="85"/>
      <c r="FX68" s="85"/>
      <c r="FY68" s="85"/>
      <c r="FZ68" s="53"/>
      <c r="GA68" s="53"/>
      <c r="GB68" s="53"/>
      <c r="GC68" s="53"/>
      <c r="GD68" s="53"/>
      <c r="GE68" s="5"/>
      <c r="GF68" s="5"/>
      <c r="GG68" s="5"/>
      <c r="GH68" s="5"/>
      <c r="GI68" s="5"/>
      <c r="GJ68" s="5"/>
      <c r="GK68" s="5"/>
      <c r="GL68" s="5"/>
      <c r="GM68" s="5"/>
    </row>
    <row r="69" spans="1:195" x14ac:dyDescent="0.2">
      <c r="A69" s="55"/>
      <c r="B69" s="2" t="s">
        <v>353</v>
      </c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5"/>
      <c r="CQ69" s="85"/>
      <c r="CR69" s="85"/>
      <c r="CS69" s="85"/>
      <c r="CT69" s="85"/>
      <c r="CU69" s="85"/>
      <c r="CV69" s="85"/>
      <c r="CW69" s="85"/>
      <c r="CX69" s="85"/>
      <c r="CY69" s="85"/>
      <c r="CZ69" s="85"/>
      <c r="DA69" s="85"/>
      <c r="DB69" s="85"/>
      <c r="DC69" s="85"/>
      <c r="DD69" s="85"/>
      <c r="DE69" s="85"/>
      <c r="DF69" s="85"/>
      <c r="DG69" s="85"/>
      <c r="DH69" s="85"/>
      <c r="DI69" s="85"/>
      <c r="DJ69" s="85"/>
      <c r="DK69" s="85"/>
      <c r="DL69" s="85"/>
      <c r="DM69" s="85"/>
      <c r="DN69" s="85"/>
      <c r="DO69" s="85"/>
      <c r="DP69" s="85"/>
      <c r="DQ69" s="85"/>
      <c r="DR69" s="85"/>
      <c r="DS69" s="85"/>
      <c r="DT69" s="85"/>
      <c r="DU69" s="85"/>
      <c r="DV69" s="85"/>
      <c r="DW69" s="85"/>
      <c r="DX69" s="85"/>
      <c r="DY69" s="85"/>
      <c r="DZ69" s="85"/>
      <c r="EA69" s="85"/>
      <c r="EB69" s="85"/>
      <c r="EC69" s="85"/>
      <c r="ED69" s="85"/>
      <c r="EE69" s="85"/>
      <c r="EF69" s="85"/>
      <c r="EG69" s="85"/>
      <c r="EH69" s="85"/>
      <c r="EI69" s="85"/>
      <c r="EJ69" s="85"/>
      <c r="EK69" s="85"/>
      <c r="EL69" s="85"/>
      <c r="EM69" s="85"/>
      <c r="EN69" s="85"/>
      <c r="EO69" s="85"/>
      <c r="EP69" s="85"/>
      <c r="EQ69" s="85"/>
      <c r="ER69" s="85"/>
      <c r="ES69" s="85"/>
      <c r="ET69" s="85"/>
      <c r="EU69" s="85"/>
      <c r="EV69" s="85"/>
      <c r="EW69" s="85"/>
      <c r="EX69" s="85"/>
      <c r="EY69" s="85"/>
      <c r="EZ69" s="85"/>
      <c r="FA69" s="85"/>
      <c r="FB69" s="85"/>
      <c r="FC69" s="85"/>
      <c r="FD69" s="85"/>
      <c r="FE69" s="85"/>
      <c r="FF69" s="85"/>
      <c r="FG69" s="85"/>
      <c r="FH69" s="85"/>
      <c r="FI69" s="85"/>
      <c r="FJ69" s="85"/>
      <c r="FK69" s="85"/>
      <c r="FL69" s="85"/>
      <c r="FM69" s="85"/>
      <c r="FN69" s="85"/>
      <c r="FO69" s="85"/>
      <c r="FP69" s="85"/>
      <c r="FQ69" s="85"/>
      <c r="FR69" s="85"/>
      <c r="FS69" s="85"/>
      <c r="FT69" s="85"/>
      <c r="FU69" s="85"/>
      <c r="FV69" s="85"/>
      <c r="FW69" s="85"/>
      <c r="FX69" s="85"/>
      <c r="FY69" s="85"/>
      <c r="FZ69" s="53"/>
      <c r="GA69" s="53"/>
      <c r="GB69" s="53"/>
      <c r="GC69" s="53"/>
      <c r="GD69" s="53"/>
      <c r="GE69" s="5"/>
      <c r="GF69" s="5"/>
      <c r="GG69" s="5"/>
      <c r="GH69" s="5"/>
      <c r="GI69" s="5"/>
      <c r="GJ69" s="5"/>
      <c r="GK69" s="5"/>
      <c r="GL69" s="5"/>
      <c r="GM69" s="5"/>
    </row>
    <row r="70" spans="1:195" x14ac:dyDescent="0.2">
      <c r="A70" s="55"/>
      <c r="B70" s="2" t="s">
        <v>354</v>
      </c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7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/>
      <c r="CN70" s="85"/>
      <c r="CO70" s="85"/>
      <c r="CP70" s="85"/>
      <c r="CQ70" s="85"/>
      <c r="CR70" s="85"/>
      <c r="CS70" s="85"/>
      <c r="CT70" s="85"/>
      <c r="CU70" s="85"/>
      <c r="CV70" s="85"/>
      <c r="CW70" s="85"/>
      <c r="CX70" s="85"/>
      <c r="CY70" s="85"/>
      <c r="CZ70" s="85"/>
      <c r="DA70" s="85"/>
      <c r="DB70" s="85"/>
      <c r="DC70" s="85"/>
      <c r="DD70" s="85"/>
      <c r="DE70" s="85"/>
      <c r="DF70" s="85"/>
      <c r="DG70" s="85"/>
      <c r="DH70" s="85"/>
      <c r="DI70" s="85"/>
      <c r="DJ70" s="85"/>
      <c r="DK70" s="85"/>
      <c r="DL70" s="85"/>
      <c r="DM70" s="85"/>
      <c r="DN70" s="85"/>
      <c r="DO70" s="85"/>
      <c r="DP70" s="85"/>
      <c r="DQ70" s="85"/>
      <c r="DR70" s="85"/>
      <c r="DS70" s="85"/>
      <c r="DT70" s="85"/>
      <c r="DU70" s="85"/>
      <c r="DV70" s="85"/>
      <c r="DW70" s="85"/>
      <c r="DX70" s="85"/>
      <c r="DY70" s="85"/>
      <c r="DZ70" s="85"/>
      <c r="EA70" s="85"/>
      <c r="EB70" s="85"/>
      <c r="EC70" s="85"/>
      <c r="ED70" s="85"/>
      <c r="EE70" s="85"/>
      <c r="EF70" s="85"/>
      <c r="EG70" s="85"/>
      <c r="EH70" s="85"/>
      <c r="EI70" s="85"/>
      <c r="EJ70" s="85"/>
      <c r="EK70" s="85"/>
      <c r="EL70" s="85"/>
      <c r="EM70" s="85"/>
      <c r="EN70" s="85"/>
      <c r="EO70" s="85"/>
      <c r="EP70" s="85"/>
      <c r="EQ70" s="85"/>
      <c r="ER70" s="85"/>
      <c r="ES70" s="85"/>
      <c r="ET70" s="85"/>
      <c r="EU70" s="85"/>
      <c r="EV70" s="85"/>
      <c r="EW70" s="85"/>
      <c r="EX70" s="85"/>
      <c r="EY70" s="85"/>
      <c r="EZ70" s="85"/>
      <c r="FA70" s="85"/>
      <c r="FB70" s="85"/>
      <c r="FC70" s="85"/>
      <c r="FD70" s="85"/>
      <c r="FE70" s="85"/>
      <c r="FF70" s="85"/>
      <c r="FG70" s="85"/>
      <c r="FH70" s="85"/>
      <c r="FI70" s="85"/>
      <c r="FJ70" s="85"/>
      <c r="FK70" s="85"/>
      <c r="FL70" s="85"/>
      <c r="FM70" s="85"/>
      <c r="FN70" s="85"/>
      <c r="FO70" s="85"/>
      <c r="FP70" s="85"/>
      <c r="FQ70" s="85"/>
      <c r="FR70" s="85"/>
      <c r="FS70" s="85"/>
      <c r="FT70" s="87"/>
      <c r="FU70" s="85"/>
      <c r="FV70" s="85"/>
      <c r="FW70" s="85"/>
      <c r="FX70" s="85"/>
      <c r="FY70" s="85"/>
      <c r="FZ70" s="53"/>
      <c r="GA70" s="53"/>
      <c r="GB70" s="53"/>
      <c r="GC70" s="53"/>
      <c r="GD70" s="53"/>
      <c r="GE70" s="5"/>
      <c r="GF70" s="5"/>
      <c r="GG70" s="5"/>
      <c r="GH70" s="5"/>
      <c r="GI70" s="5"/>
      <c r="GJ70" s="5"/>
      <c r="GK70" s="5"/>
      <c r="GL70" s="5"/>
      <c r="GM70" s="5"/>
    </row>
    <row r="71" spans="1:195" x14ac:dyDescent="0.2">
      <c r="A71" s="3" t="s">
        <v>355</v>
      </c>
      <c r="B71" s="24" t="s">
        <v>356</v>
      </c>
      <c r="C71" s="91">
        <v>214049.99</v>
      </c>
      <c r="D71" s="91">
        <v>0</v>
      </c>
      <c r="E71" s="91">
        <v>0</v>
      </c>
      <c r="F71" s="91">
        <v>0</v>
      </c>
      <c r="G71" s="91">
        <v>0</v>
      </c>
      <c r="H71" s="91">
        <v>0</v>
      </c>
      <c r="I71" s="91">
        <v>518609.48</v>
      </c>
      <c r="J71" s="91">
        <v>0</v>
      </c>
      <c r="K71" s="91">
        <v>0</v>
      </c>
      <c r="L71" s="91">
        <v>0</v>
      </c>
      <c r="M71" s="91">
        <v>0</v>
      </c>
      <c r="N71" s="91">
        <v>6454001.4400000004</v>
      </c>
      <c r="O71" s="91">
        <v>2315346.59</v>
      </c>
      <c r="P71" s="91">
        <v>6508.04</v>
      </c>
      <c r="Q71" s="91">
        <v>0</v>
      </c>
      <c r="R71" s="91">
        <v>0</v>
      </c>
      <c r="S71" s="91">
        <v>0</v>
      </c>
      <c r="T71" s="91">
        <v>0</v>
      </c>
      <c r="U71" s="91">
        <v>0</v>
      </c>
      <c r="V71" s="91">
        <v>0</v>
      </c>
      <c r="W71" s="92">
        <v>0</v>
      </c>
      <c r="X71" s="91">
        <v>4645.62</v>
      </c>
      <c r="Y71" s="91">
        <v>0</v>
      </c>
      <c r="Z71" s="91">
        <v>125782.95</v>
      </c>
      <c r="AA71" s="91">
        <v>0</v>
      </c>
      <c r="AB71" s="91">
        <v>0</v>
      </c>
      <c r="AC71" s="91">
        <v>0</v>
      </c>
      <c r="AD71" s="91">
        <v>0</v>
      </c>
      <c r="AE71" s="91">
        <v>73409.77</v>
      </c>
      <c r="AF71" s="91">
        <v>0</v>
      </c>
      <c r="AG71" s="91">
        <v>0</v>
      </c>
      <c r="AH71" s="91">
        <v>189856.48</v>
      </c>
      <c r="AI71" s="91">
        <v>0</v>
      </c>
      <c r="AJ71" s="91">
        <v>0</v>
      </c>
      <c r="AK71" s="91">
        <v>0</v>
      </c>
      <c r="AL71" s="91">
        <v>0</v>
      </c>
      <c r="AM71" s="91">
        <v>0</v>
      </c>
      <c r="AN71" s="91">
        <v>0</v>
      </c>
      <c r="AO71" s="91">
        <v>0</v>
      </c>
      <c r="AP71" s="91">
        <v>0</v>
      </c>
      <c r="AQ71" s="91">
        <v>0</v>
      </c>
      <c r="AR71" s="91">
        <v>0</v>
      </c>
      <c r="AS71" s="91">
        <v>2116980.9</v>
      </c>
      <c r="AT71" s="91">
        <v>0</v>
      </c>
      <c r="AU71" s="91">
        <v>0</v>
      </c>
      <c r="AV71" s="91">
        <v>0</v>
      </c>
      <c r="AW71" s="91">
        <v>0</v>
      </c>
      <c r="AX71" s="91">
        <v>0</v>
      </c>
      <c r="AY71" s="91">
        <v>0</v>
      </c>
      <c r="AZ71" s="91">
        <v>0</v>
      </c>
      <c r="BA71" s="91">
        <v>0</v>
      </c>
      <c r="BB71" s="91">
        <v>0</v>
      </c>
      <c r="BC71" s="91">
        <v>0</v>
      </c>
      <c r="BD71" s="91">
        <v>0</v>
      </c>
      <c r="BE71" s="91">
        <v>0</v>
      </c>
      <c r="BF71" s="91">
        <v>0</v>
      </c>
      <c r="BG71" s="91">
        <v>0</v>
      </c>
      <c r="BH71" s="91">
        <v>0</v>
      </c>
      <c r="BI71" s="91">
        <v>0</v>
      </c>
      <c r="BJ71" s="91">
        <v>0</v>
      </c>
      <c r="BK71" s="91">
        <v>0</v>
      </c>
      <c r="BL71" s="91">
        <v>0</v>
      </c>
      <c r="BM71" s="91">
        <v>40575.480000000003</v>
      </c>
      <c r="BN71" s="91">
        <v>0</v>
      </c>
      <c r="BO71" s="91">
        <v>0</v>
      </c>
      <c r="BP71" s="91">
        <v>0</v>
      </c>
      <c r="BQ71" s="91">
        <v>0</v>
      </c>
      <c r="BR71" s="91">
        <v>0</v>
      </c>
      <c r="BS71" s="91">
        <v>0</v>
      </c>
      <c r="BT71" s="91">
        <v>0</v>
      </c>
      <c r="BU71" s="91">
        <v>0</v>
      </c>
      <c r="BV71" s="91">
        <v>784125.51</v>
      </c>
      <c r="BW71" s="91">
        <v>0</v>
      </c>
      <c r="BX71" s="91">
        <v>0</v>
      </c>
      <c r="BY71" s="91">
        <v>0</v>
      </c>
      <c r="BZ71" s="91">
        <v>0</v>
      </c>
      <c r="CA71" s="91">
        <v>0</v>
      </c>
      <c r="CB71" s="91">
        <v>0</v>
      </c>
      <c r="CC71" s="91">
        <v>0</v>
      </c>
      <c r="CD71" s="91">
        <v>64538.16</v>
      </c>
      <c r="CE71" s="91">
        <v>0</v>
      </c>
      <c r="CF71" s="91">
        <v>139360.24</v>
      </c>
      <c r="CG71" s="91">
        <v>0</v>
      </c>
      <c r="CH71" s="91">
        <v>0</v>
      </c>
      <c r="CI71" s="91">
        <v>0</v>
      </c>
      <c r="CJ71" s="91">
        <v>0</v>
      </c>
      <c r="CK71" s="91">
        <v>2621262.39</v>
      </c>
      <c r="CL71" s="91">
        <v>34407.54</v>
      </c>
      <c r="CM71" s="91">
        <v>0</v>
      </c>
      <c r="CN71" s="91">
        <v>0</v>
      </c>
      <c r="CO71" s="91">
        <v>0</v>
      </c>
      <c r="CP71" s="91">
        <v>0</v>
      </c>
      <c r="CQ71" s="91">
        <v>0</v>
      </c>
      <c r="CR71" s="91">
        <v>78694.86</v>
      </c>
      <c r="CS71" s="91">
        <v>0</v>
      </c>
      <c r="CT71" s="91">
        <v>29636.04</v>
      </c>
      <c r="CU71" s="91">
        <v>0</v>
      </c>
      <c r="CV71" s="91">
        <v>28341.66</v>
      </c>
      <c r="CW71" s="91">
        <v>0</v>
      </c>
      <c r="CX71" s="91">
        <v>0</v>
      </c>
      <c r="CY71" s="91">
        <v>0</v>
      </c>
      <c r="CZ71" s="91">
        <v>0</v>
      </c>
      <c r="DA71" s="91">
        <v>18622.72</v>
      </c>
      <c r="DB71" s="91">
        <v>0</v>
      </c>
      <c r="DC71" s="91">
        <v>36496.36</v>
      </c>
      <c r="DD71" s="91">
        <v>5221.7700000000004</v>
      </c>
      <c r="DE71" s="91">
        <v>0</v>
      </c>
      <c r="DF71" s="91">
        <v>0</v>
      </c>
      <c r="DG71" s="91">
        <v>0</v>
      </c>
      <c r="DH71" s="91">
        <v>277847.37</v>
      </c>
      <c r="DI71" s="91">
        <v>0</v>
      </c>
      <c r="DJ71" s="91">
        <v>0</v>
      </c>
      <c r="DK71" s="91">
        <v>0</v>
      </c>
      <c r="DL71" s="91">
        <v>0</v>
      </c>
      <c r="DM71" s="91">
        <v>0</v>
      </c>
      <c r="DN71" s="91">
        <v>0</v>
      </c>
      <c r="DO71" s="91">
        <v>0</v>
      </c>
      <c r="DP71" s="91">
        <v>9617.9</v>
      </c>
      <c r="DQ71" s="91">
        <v>0</v>
      </c>
      <c r="DR71" s="91">
        <v>0</v>
      </c>
      <c r="DS71" s="91">
        <v>0</v>
      </c>
      <c r="DT71" s="91">
        <v>0</v>
      </c>
      <c r="DU71" s="91">
        <v>0</v>
      </c>
      <c r="DV71" s="91">
        <v>0</v>
      </c>
      <c r="DW71" s="91">
        <v>0</v>
      </c>
      <c r="DX71" s="91">
        <v>0</v>
      </c>
      <c r="DY71" s="91">
        <v>0</v>
      </c>
      <c r="DZ71" s="91">
        <v>0</v>
      </c>
      <c r="EA71" s="91">
        <v>550952.78</v>
      </c>
      <c r="EB71" s="91">
        <v>0</v>
      </c>
      <c r="EC71" s="91">
        <v>0</v>
      </c>
      <c r="ED71" s="91">
        <v>710551.13</v>
      </c>
      <c r="EE71" s="91">
        <v>0</v>
      </c>
      <c r="EF71" s="91">
        <v>0</v>
      </c>
      <c r="EG71" s="91">
        <v>0</v>
      </c>
      <c r="EH71" s="91">
        <v>0</v>
      </c>
      <c r="EI71" s="91">
        <v>0</v>
      </c>
      <c r="EJ71" s="91">
        <v>0</v>
      </c>
      <c r="EK71" s="91">
        <v>0</v>
      </c>
      <c r="EL71" s="91">
        <v>671262.95</v>
      </c>
      <c r="EM71" s="91">
        <v>0</v>
      </c>
      <c r="EN71" s="91">
        <v>0</v>
      </c>
      <c r="EO71" s="91">
        <v>0</v>
      </c>
      <c r="EP71" s="91">
        <v>0</v>
      </c>
      <c r="EQ71" s="91">
        <v>1064161.06</v>
      </c>
      <c r="ER71" s="91">
        <v>0</v>
      </c>
      <c r="ES71" s="91">
        <v>0</v>
      </c>
      <c r="ET71" s="91">
        <v>0</v>
      </c>
      <c r="EU71" s="91">
        <v>0</v>
      </c>
      <c r="EV71" s="91">
        <v>19817.919999999998</v>
      </c>
      <c r="EW71" s="91">
        <v>0</v>
      </c>
      <c r="EX71" s="91">
        <v>0</v>
      </c>
      <c r="EY71" s="91">
        <v>0</v>
      </c>
      <c r="EZ71" s="91">
        <v>74228.81</v>
      </c>
      <c r="FA71" s="91">
        <v>1475032.01</v>
      </c>
      <c r="FB71" s="91">
        <v>0</v>
      </c>
      <c r="FC71" s="91">
        <v>0</v>
      </c>
      <c r="FD71" s="91">
        <v>0</v>
      </c>
      <c r="FE71" s="91">
        <v>7823.44</v>
      </c>
      <c r="FF71" s="91">
        <v>0</v>
      </c>
      <c r="FG71" s="91">
        <v>0</v>
      </c>
      <c r="FH71" s="91">
        <v>76952.78</v>
      </c>
      <c r="FI71" s="91">
        <v>0</v>
      </c>
      <c r="FJ71" s="91">
        <v>0</v>
      </c>
      <c r="FK71" s="91">
        <v>46526.37</v>
      </c>
      <c r="FL71" s="91">
        <v>0</v>
      </c>
      <c r="FM71" s="91">
        <v>0</v>
      </c>
      <c r="FN71" s="91">
        <v>0</v>
      </c>
      <c r="FO71" s="91">
        <v>0</v>
      </c>
      <c r="FP71" s="91">
        <v>0</v>
      </c>
      <c r="FQ71" s="91">
        <v>0</v>
      </c>
      <c r="FR71" s="91">
        <v>0</v>
      </c>
      <c r="FS71" s="91">
        <v>0</v>
      </c>
      <c r="FT71" s="92">
        <v>0</v>
      </c>
      <c r="FU71" s="91">
        <v>0</v>
      </c>
      <c r="FV71" s="91">
        <v>0</v>
      </c>
      <c r="FW71" s="91">
        <v>0</v>
      </c>
      <c r="FX71" s="91">
        <v>0</v>
      </c>
      <c r="FY71" s="93"/>
      <c r="FZ71" s="53">
        <f>SUM(C71:FX71)</f>
        <v>20885248.509999998</v>
      </c>
      <c r="GA71" s="53"/>
      <c r="GB71" s="53"/>
      <c r="GC71" s="53"/>
      <c r="GD71" s="53"/>
      <c r="GE71" s="5"/>
      <c r="GF71" s="5"/>
      <c r="GG71" s="5"/>
      <c r="GH71" s="5"/>
      <c r="GI71" s="5"/>
      <c r="GJ71" s="5"/>
      <c r="GK71" s="5"/>
      <c r="GL71" s="5"/>
      <c r="GM71" s="5"/>
    </row>
    <row r="72" spans="1:195" x14ac:dyDescent="0.2">
      <c r="A72" s="3" t="s">
        <v>357</v>
      </c>
      <c r="B72" s="2" t="s">
        <v>358</v>
      </c>
      <c r="C72" s="94">
        <v>0</v>
      </c>
      <c r="D72" s="91">
        <v>0</v>
      </c>
      <c r="E72" s="91">
        <v>0</v>
      </c>
      <c r="F72" s="91">
        <v>0</v>
      </c>
      <c r="G72" s="91">
        <v>0</v>
      </c>
      <c r="H72" s="91">
        <v>0</v>
      </c>
      <c r="I72" s="91">
        <v>0</v>
      </c>
      <c r="J72" s="91">
        <v>0</v>
      </c>
      <c r="K72" s="91">
        <v>0</v>
      </c>
      <c r="L72" s="91">
        <v>0</v>
      </c>
      <c r="M72" s="91">
        <v>0</v>
      </c>
      <c r="N72" s="91">
        <v>387510</v>
      </c>
      <c r="O72" s="91">
        <v>0</v>
      </c>
      <c r="P72" s="91">
        <v>0</v>
      </c>
      <c r="Q72" s="91">
        <v>0</v>
      </c>
      <c r="R72" s="91">
        <v>0</v>
      </c>
      <c r="S72" s="91">
        <v>0</v>
      </c>
      <c r="T72" s="91">
        <v>0</v>
      </c>
      <c r="U72" s="91">
        <v>0</v>
      </c>
      <c r="V72" s="91">
        <v>0</v>
      </c>
      <c r="W72" s="92">
        <v>0</v>
      </c>
      <c r="X72" s="91">
        <v>0</v>
      </c>
      <c r="Y72" s="91">
        <v>0</v>
      </c>
      <c r="Z72" s="91">
        <v>0</v>
      </c>
      <c r="AA72" s="91">
        <v>0</v>
      </c>
      <c r="AB72" s="91">
        <v>0</v>
      </c>
      <c r="AC72" s="91">
        <v>0</v>
      </c>
      <c r="AD72" s="91">
        <v>0</v>
      </c>
      <c r="AE72" s="91">
        <v>0</v>
      </c>
      <c r="AF72" s="91">
        <v>0</v>
      </c>
      <c r="AG72" s="91">
        <v>0</v>
      </c>
      <c r="AH72" s="91">
        <v>0</v>
      </c>
      <c r="AI72" s="91">
        <v>0</v>
      </c>
      <c r="AJ72" s="91">
        <v>0</v>
      </c>
      <c r="AK72" s="91">
        <v>0</v>
      </c>
      <c r="AL72" s="91">
        <v>0</v>
      </c>
      <c r="AM72" s="91">
        <v>0</v>
      </c>
      <c r="AN72" s="91">
        <v>0</v>
      </c>
      <c r="AO72" s="91">
        <v>0</v>
      </c>
      <c r="AP72" s="91">
        <v>0</v>
      </c>
      <c r="AQ72" s="91">
        <v>0</v>
      </c>
      <c r="AR72" s="91">
        <v>0</v>
      </c>
      <c r="AS72" s="91">
        <v>0</v>
      </c>
      <c r="AT72" s="91">
        <v>0</v>
      </c>
      <c r="AU72" s="91">
        <v>0</v>
      </c>
      <c r="AV72" s="91">
        <v>0</v>
      </c>
      <c r="AW72" s="91">
        <v>0</v>
      </c>
      <c r="AX72" s="91">
        <v>0</v>
      </c>
      <c r="AY72" s="91">
        <v>0</v>
      </c>
      <c r="AZ72" s="91">
        <v>0</v>
      </c>
      <c r="BA72" s="91">
        <v>0</v>
      </c>
      <c r="BB72" s="91">
        <v>0</v>
      </c>
      <c r="BC72" s="91">
        <v>0</v>
      </c>
      <c r="BD72" s="91">
        <v>0</v>
      </c>
      <c r="BE72" s="91">
        <v>0</v>
      </c>
      <c r="BF72" s="91">
        <v>0</v>
      </c>
      <c r="BG72" s="91">
        <v>0</v>
      </c>
      <c r="BH72" s="91">
        <v>0</v>
      </c>
      <c r="BI72" s="91">
        <v>0</v>
      </c>
      <c r="BJ72" s="91">
        <v>0</v>
      </c>
      <c r="BK72" s="91">
        <v>0</v>
      </c>
      <c r="BL72" s="91">
        <v>0</v>
      </c>
      <c r="BM72" s="91">
        <v>0</v>
      </c>
      <c r="BN72" s="91">
        <v>0</v>
      </c>
      <c r="BO72" s="91">
        <v>0</v>
      </c>
      <c r="BP72" s="91">
        <v>0</v>
      </c>
      <c r="BQ72" s="91">
        <v>0</v>
      </c>
      <c r="BR72" s="91">
        <v>0</v>
      </c>
      <c r="BS72" s="91">
        <v>0</v>
      </c>
      <c r="BT72" s="91">
        <v>0</v>
      </c>
      <c r="BU72" s="91">
        <v>0</v>
      </c>
      <c r="BV72" s="91">
        <v>0</v>
      </c>
      <c r="BW72" s="91">
        <v>0</v>
      </c>
      <c r="BX72" s="91">
        <v>0</v>
      </c>
      <c r="BY72" s="91">
        <v>0</v>
      </c>
      <c r="BZ72" s="91">
        <v>0</v>
      </c>
      <c r="CA72" s="91">
        <v>0</v>
      </c>
      <c r="CB72" s="91">
        <v>0</v>
      </c>
      <c r="CC72" s="91">
        <v>0</v>
      </c>
      <c r="CD72" s="91">
        <v>0</v>
      </c>
      <c r="CE72" s="91">
        <v>0</v>
      </c>
      <c r="CF72" s="91">
        <v>0</v>
      </c>
      <c r="CG72" s="91">
        <v>0</v>
      </c>
      <c r="CH72" s="91">
        <v>0</v>
      </c>
      <c r="CI72" s="91">
        <v>0</v>
      </c>
      <c r="CJ72" s="91">
        <v>0</v>
      </c>
      <c r="CK72" s="91">
        <v>0</v>
      </c>
      <c r="CL72" s="91">
        <v>0</v>
      </c>
      <c r="CM72" s="91">
        <v>0</v>
      </c>
      <c r="CN72" s="91">
        <v>0</v>
      </c>
      <c r="CO72" s="91">
        <v>0</v>
      </c>
      <c r="CP72" s="91">
        <v>0</v>
      </c>
      <c r="CQ72" s="91">
        <v>0</v>
      </c>
      <c r="CR72" s="91">
        <v>0</v>
      </c>
      <c r="CS72" s="91">
        <v>0</v>
      </c>
      <c r="CT72" s="91">
        <v>0</v>
      </c>
      <c r="CU72" s="91">
        <v>0</v>
      </c>
      <c r="CV72" s="91">
        <v>0</v>
      </c>
      <c r="CW72" s="91">
        <v>0</v>
      </c>
      <c r="CX72" s="91">
        <v>0</v>
      </c>
      <c r="CY72" s="91">
        <v>0</v>
      </c>
      <c r="CZ72" s="91">
        <v>0</v>
      </c>
      <c r="DA72" s="91">
        <v>0</v>
      </c>
      <c r="DB72" s="91">
        <v>0</v>
      </c>
      <c r="DC72" s="91">
        <v>0</v>
      </c>
      <c r="DD72" s="91">
        <v>0</v>
      </c>
      <c r="DE72" s="91">
        <v>0</v>
      </c>
      <c r="DF72" s="91">
        <v>0</v>
      </c>
      <c r="DG72" s="91">
        <v>0</v>
      </c>
      <c r="DH72" s="91">
        <v>0</v>
      </c>
      <c r="DI72" s="91">
        <v>0</v>
      </c>
      <c r="DJ72" s="91">
        <v>0</v>
      </c>
      <c r="DK72" s="91">
        <v>0</v>
      </c>
      <c r="DL72" s="91">
        <v>0</v>
      </c>
      <c r="DM72" s="91">
        <v>0</v>
      </c>
      <c r="DN72" s="91">
        <v>0</v>
      </c>
      <c r="DO72" s="91">
        <v>0</v>
      </c>
      <c r="DP72" s="91">
        <v>0</v>
      </c>
      <c r="DQ72" s="91">
        <v>0</v>
      </c>
      <c r="DR72" s="91">
        <v>0</v>
      </c>
      <c r="DS72" s="91">
        <v>0</v>
      </c>
      <c r="DT72" s="91">
        <v>0</v>
      </c>
      <c r="DU72" s="91">
        <v>0</v>
      </c>
      <c r="DV72" s="91">
        <v>0</v>
      </c>
      <c r="DW72" s="91">
        <v>0</v>
      </c>
      <c r="DX72" s="91">
        <v>0</v>
      </c>
      <c r="DY72" s="91">
        <v>0</v>
      </c>
      <c r="DZ72" s="91">
        <v>0</v>
      </c>
      <c r="EA72" s="91">
        <v>0</v>
      </c>
      <c r="EB72" s="91">
        <v>0</v>
      </c>
      <c r="EC72" s="91">
        <v>0</v>
      </c>
      <c r="ED72" s="91">
        <v>0</v>
      </c>
      <c r="EE72" s="91">
        <v>0</v>
      </c>
      <c r="EF72" s="91">
        <v>0</v>
      </c>
      <c r="EG72" s="91">
        <v>0</v>
      </c>
      <c r="EH72" s="91">
        <v>0</v>
      </c>
      <c r="EI72" s="91">
        <v>0</v>
      </c>
      <c r="EJ72" s="91">
        <v>0</v>
      </c>
      <c r="EK72" s="91">
        <v>0</v>
      </c>
      <c r="EL72" s="91">
        <v>0</v>
      </c>
      <c r="EM72" s="91">
        <v>0</v>
      </c>
      <c r="EN72" s="91">
        <v>0</v>
      </c>
      <c r="EO72" s="91">
        <v>0</v>
      </c>
      <c r="EP72" s="91">
        <v>0</v>
      </c>
      <c r="EQ72" s="91">
        <v>0</v>
      </c>
      <c r="ER72" s="91">
        <v>0</v>
      </c>
      <c r="ES72" s="91">
        <v>0</v>
      </c>
      <c r="ET72" s="91">
        <v>0</v>
      </c>
      <c r="EU72" s="91">
        <v>0</v>
      </c>
      <c r="EV72" s="91">
        <v>0</v>
      </c>
      <c r="EW72" s="91">
        <v>0</v>
      </c>
      <c r="EX72" s="91">
        <v>0</v>
      </c>
      <c r="EY72" s="91">
        <v>0</v>
      </c>
      <c r="EZ72" s="91">
        <v>0</v>
      </c>
      <c r="FA72" s="91">
        <v>0</v>
      </c>
      <c r="FB72" s="91">
        <v>0</v>
      </c>
      <c r="FC72" s="91">
        <v>0</v>
      </c>
      <c r="FD72" s="91">
        <v>0</v>
      </c>
      <c r="FE72" s="91">
        <v>0</v>
      </c>
      <c r="FF72" s="91">
        <v>0</v>
      </c>
      <c r="FG72" s="91">
        <v>0</v>
      </c>
      <c r="FH72" s="91">
        <v>0</v>
      </c>
      <c r="FI72" s="91">
        <v>0</v>
      </c>
      <c r="FJ72" s="91">
        <v>0</v>
      </c>
      <c r="FK72" s="91">
        <v>0</v>
      </c>
      <c r="FL72" s="91">
        <v>0</v>
      </c>
      <c r="FM72" s="91">
        <v>0</v>
      </c>
      <c r="FN72" s="91">
        <v>0</v>
      </c>
      <c r="FO72" s="91">
        <v>0</v>
      </c>
      <c r="FP72" s="91">
        <v>0</v>
      </c>
      <c r="FQ72" s="91">
        <v>0</v>
      </c>
      <c r="FR72" s="91">
        <v>0</v>
      </c>
      <c r="FS72" s="91">
        <v>0</v>
      </c>
      <c r="FT72" s="92">
        <v>0</v>
      </c>
      <c r="FU72" s="91">
        <v>0</v>
      </c>
      <c r="FV72" s="91">
        <v>0</v>
      </c>
      <c r="FW72" s="91">
        <v>0</v>
      </c>
      <c r="FX72" s="91">
        <v>0</v>
      </c>
      <c r="FY72" s="93"/>
      <c r="FZ72" s="53">
        <f>SUM(C72:FX72)</f>
        <v>387510</v>
      </c>
      <c r="GA72" s="53"/>
      <c r="GB72" s="53"/>
      <c r="GC72" s="53"/>
      <c r="GD72" s="53"/>
      <c r="GE72" s="55"/>
      <c r="GF72" s="55"/>
      <c r="GG72" s="5"/>
      <c r="GH72" s="5"/>
      <c r="GI72" s="5"/>
      <c r="GJ72" s="5"/>
      <c r="GK72" s="5"/>
      <c r="GL72" s="5"/>
      <c r="GM72" s="5"/>
    </row>
    <row r="73" spans="1:195" x14ac:dyDescent="0.2">
      <c r="A73" s="3" t="s">
        <v>359</v>
      </c>
      <c r="B73" s="2" t="s">
        <v>360</v>
      </c>
      <c r="C73" s="95">
        <v>4670000</v>
      </c>
      <c r="D73" s="95">
        <v>35400000</v>
      </c>
      <c r="E73" s="95">
        <v>4890000</v>
      </c>
      <c r="F73" s="95">
        <v>750000</v>
      </c>
      <c r="G73" s="95">
        <v>1200000</v>
      </c>
      <c r="H73" s="95">
        <v>300000</v>
      </c>
      <c r="I73" s="96">
        <v>7845103</v>
      </c>
      <c r="J73" s="95">
        <v>0</v>
      </c>
      <c r="K73" s="95">
        <v>0</v>
      </c>
      <c r="L73" s="95">
        <v>4655850</v>
      </c>
      <c r="M73" s="95">
        <v>1000000</v>
      </c>
      <c r="N73" s="95">
        <v>77763000</v>
      </c>
      <c r="O73" s="95">
        <v>26498234</v>
      </c>
      <c r="P73" s="95">
        <v>0</v>
      </c>
      <c r="Q73" s="95">
        <v>37339028</v>
      </c>
      <c r="R73" s="95">
        <v>0</v>
      </c>
      <c r="S73" s="95">
        <v>0</v>
      </c>
      <c r="T73" s="95">
        <v>0</v>
      </c>
      <c r="U73" s="95">
        <v>100000</v>
      </c>
      <c r="V73" s="95">
        <v>0</v>
      </c>
      <c r="W73" s="97">
        <v>0</v>
      </c>
      <c r="X73" s="95">
        <v>150000</v>
      </c>
      <c r="Y73" s="95">
        <v>0</v>
      </c>
      <c r="Z73" s="95">
        <v>0</v>
      </c>
      <c r="AA73" s="95">
        <v>32635664</v>
      </c>
      <c r="AB73" s="96">
        <v>61626677</v>
      </c>
      <c r="AC73" s="96">
        <v>2044227</v>
      </c>
      <c r="AD73" s="96">
        <v>2497712</v>
      </c>
      <c r="AE73" s="95">
        <v>245000</v>
      </c>
      <c r="AF73" s="96">
        <v>564141</v>
      </c>
      <c r="AG73" s="95">
        <v>1839046</v>
      </c>
      <c r="AH73" s="95">
        <v>0</v>
      </c>
      <c r="AI73" s="95">
        <v>0</v>
      </c>
      <c r="AJ73" s="95">
        <v>0</v>
      </c>
      <c r="AK73" s="95">
        <v>0</v>
      </c>
      <c r="AL73" s="95">
        <v>330575</v>
      </c>
      <c r="AM73" s="95">
        <v>0</v>
      </c>
      <c r="AN73" s="95">
        <v>0</v>
      </c>
      <c r="AO73" s="95">
        <v>0</v>
      </c>
      <c r="AP73" s="95">
        <v>129959655</v>
      </c>
      <c r="AQ73" s="95">
        <v>0</v>
      </c>
      <c r="AR73" s="95">
        <v>33713000</v>
      </c>
      <c r="AS73" s="95">
        <v>5944650</v>
      </c>
      <c r="AT73" s="95">
        <v>0</v>
      </c>
      <c r="AU73" s="95">
        <v>0</v>
      </c>
      <c r="AV73" s="95">
        <v>0</v>
      </c>
      <c r="AW73" s="95">
        <v>0</v>
      </c>
      <c r="AX73" s="95">
        <v>0</v>
      </c>
      <c r="AY73" s="95">
        <v>0</v>
      </c>
      <c r="AZ73" s="95">
        <v>5750000</v>
      </c>
      <c r="BA73" s="95">
        <v>3950000</v>
      </c>
      <c r="BB73" s="95">
        <v>700000</v>
      </c>
      <c r="BC73" s="96">
        <v>30398822</v>
      </c>
      <c r="BD73" s="95">
        <v>5157461</v>
      </c>
      <c r="BE73" s="95">
        <v>1900000</v>
      </c>
      <c r="BF73" s="95">
        <v>26750862</v>
      </c>
      <c r="BG73" s="95">
        <v>0</v>
      </c>
      <c r="BH73" s="95">
        <v>0</v>
      </c>
      <c r="BI73" s="95">
        <v>0</v>
      </c>
      <c r="BJ73" s="95">
        <v>4000000</v>
      </c>
      <c r="BK73" s="95">
        <v>7500000</v>
      </c>
      <c r="BL73" s="95">
        <v>0</v>
      </c>
      <c r="BM73" s="95">
        <v>0</v>
      </c>
      <c r="BN73" s="95">
        <v>0</v>
      </c>
      <c r="BO73" s="95">
        <v>350000</v>
      </c>
      <c r="BP73" s="95">
        <v>0</v>
      </c>
      <c r="BQ73" s="95">
        <v>8800000</v>
      </c>
      <c r="BR73" s="95">
        <v>4300000</v>
      </c>
      <c r="BS73" s="95">
        <v>2167002</v>
      </c>
      <c r="BT73" s="95">
        <v>980488</v>
      </c>
      <c r="BU73" s="95">
        <v>550000</v>
      </c>
      <c r="BV73" s="95">
        <v>1330000</v>
      </c>
      <c r="BW73" s="95">
        <v>3800000</v>
      </c>
      <c r="BX73" s="95">
        <v>0</v>
      </c>
      <c r="BY73" s="95">
        <v>0</v>
      </c>
      <c r="BZ73" s="95">
        <v>0</v>
      </c>
      <c r="CA73" s="95">
        <v>0</v>
      </c>
      <c r="CB73" s="95">
        <v>113302585</v>
      </c>
      <c r="CC73" s="95">
        <v>0</v>
      </c>
      <c r="CD73" s="95">
        <v>0</v>
      </c>
      <c r="CE73" s="95">
        <v>0</v>
      </c>
      <c r="CF73" s="95">
        <v>0</v>
      </c>
      <c r="CG73" s="95">
        <v>119200</v>
      </c>
      <c r="CH73" s="95">
        <v>0</v>
      </c>
      <c r="CI73" s="95">
        <v>270068</v>
      </c>
      <c r="CJ73" s="95">
        <v>667783</v>
      </c>
      <c r="CK73" s="95">
        <v>5600000</v>
      </c>
      <c r="CL73" s="95">
        <v>2016949</v>
      </c>
      <c r="CM73" s="95">
        <v>1100000</v>
      </c>
      <c r="CN73" s="95">
        <v>35012147</v>
      </c>
      <c r="CO73" s="95">
        <v>14040000</v>
      </c>
      <c r="CP73" s="95">
        <v>1921000</v>
      </c>
      <c r="CQ73" s="95">
        <v>0</v>
      </c>
      <c r="CR73" s="95">
        <v>350000</v>
      </c>
      <c r="CS73" s="95">
        <v>0</v>
      </c>
      <c r="CT73" s="95">
        <v>0</v>
      </c>
      <c r="CU73" s="95">
        <v>205000</v>
      </c>
      <c r="CV73" s="95">
        <v>171656</v>
      </c>
      <c r="CW73" s="95">
        <v>0</v>
      </c>
      <c r="CX73" s="95">
        <v>0</v>
      </c>
      <c r="CY73" s="95">
        <v>0</v>
      </c>
      <c r="CZ73" s="95">
        <v>500000</v>
      </c>
      <c r="DA73" s="95">
        <v>0</v>
      </c>
      <c r="DB73" s="95">
        <v>0</v>
      </c>
      <c r="DC73" s="95">
        <v>445000</v>
      </c>
      <c r="DD73" s="95">
        <v>0</v>
      </c>
      <c r="DE73" s="95">
        <v>350000</v>
      </c>
      <c r="DF73" s="96">
        <v>8491114</v>
      </c>
      <c r="DG73" s="95">
        <v>70000</v>
      </c>
      <c r="DH73" s="95">
        <v>1900000</v>
      </c>
      <c r="DI73" s="95">
        <v>0</v>
      </c>
      <c r="DJ73" s="95">
        <v>390000</v>
      </c>
      <c r="DK73" s="95">
        <v>333800</v>
      </c>
      <c r="DL73" s="95">
        <v>0</v>
      </c>
      <c r="DM73" s="95">
        <v>248000</v>
      </c>
      <c r="DN73" s="95">
        <v>400000</v>
      </c>
      <c r="DO73" s="95">
        <v>550000</v>
      </c>
      <c r="DP73" s="95">
        <v>0</v>
      </c>
      <c r="DQ73" s="95">
        <v>0</v>
      </c>
      <c r="DR73" s="95">
        <v>0</v>
      </c>
      <c r="DS73" s="95">
        <v>0</v>
      </c>
      <c r="DT73" s="95">
        <v>0</v>
      </c>
      <c r="DU73" s="95">
        <v>0</v>
      </c>
      <c r="DV73" s="95">
        <v>0</v>
      </c>
      <c r="DW73" s="95">
        <v>15862</v>
      </c>
      <c r="DX73" s="95">
        <v>155000</v>
      </c>
      <c r="DY73" s="95">
        <v>516372</v>
      </c>
      <c r="DZ73" s="95">
        <v>550204</v>
      </c>
      <c r="EA73" s="95">
        <v>207000</v>
      </c>
      <c r="EB73" s="95">
        <v>447872</v>
      </c>
      <c r="EC73" s="95">
        <v>0</v>
      </c>
      <c r="ED73" s="95">
        <v>3905390.5</v>
      </c>
      <c r="EE73" s="95">
        <v>0</v>
      </c>
      <c r="EF73" s="95">
        <v>0</v>
      </c>
      <c r="EG73" s="95">
        <v>0</v>
      </c>
      <c r="EH73" s="95">
        <v>0</v>
      </c>
      <c r="EI73" s="95">
        <v>0</v>
      </c>
      <c r="EJ73" s="95">
        <v>0</v>
      </c>
      <c r="EK73" s="95">
        <v>404670</v>
      </c>
      <c r="EL73" s="95">
        <v>0</v>
      </c>
      <c r="EM73" s="95">
        <v>832600</v>
      </c>
      <c r="EN73" s="95">
        <v>195000</v>
      </c>
      <c r="EO73" s="95">
        <v>75000</v>
      </c>
      <c r="EP73" s="95">
        <v>905473</v>
      </c>
      <c r="EQ73" s="95">
        <v>1573000</v>
      </c>
      <c r="ER73" s="95">
        <v>914457</v>
      </c>
      <c r="ES73" s="95">
        <v>0</v>
      </c>
      <c r="ET73" s="95">
        <v>164087</v>
      </c>
      <c r="EU73" s="95">
        <v>0</v>
      </c>
      <c r="EV73" s="95">
        <v>0</v>
      </c>
      <c r="EW73" s="98">
        <v>1848603.3333460689</v>
      </c>
      <c r="EX73" s="95">
        <v>419544</v>
      </c>
      <c r="EY73" s="95">
        <v>0</v>
      </c>
      <c r="EZ73" s="95">
        <v>0</v>
      </c>
      <c r="FA73" s="95">
        <v>4687317</v>
      </c>
      <c r="FB73" s="95">
        <v>584000</v>
      </c>
      <c r="FC73" s="95">
        <v>1100000</v>
      </c>
      <c r="FD73" s="95">
        <v>0</v>
      </c>
      <c r="FE73" s="95">
        <v>250000</v>
      </c>
      <c r="FF73" s="95">
        <v>0</v>
      </c>
      <c r="FG73" s="95">
        <v>0</v>
      </c>
      <c r="FH73" s="95">
        <v>155000</v>
      </c>
      <c r="FI73" s="95">
        <v>3904000</v>
      </c>
      <c r="FJ73" s="95">
        <v>1200000</v>
      </c>
      <c r="FK73" s="95">
        <v>1200000</v>
      </c>
      <c r="FL73" s="95">
        <v>2595350</v>
      </c>
      <c r="FM73" s="95">
        <v>500000</v>
      </c>
      <c r="FN73" s="95">
        <v>0</v>
      </c>
      <c r="FO73" s="95">
        <v>1974045</v>
      </c>
      <c r="FP73" s="95">
        <v>2675000</v>
      </c>
      <c r="FQ73" s="95">
        <v>900000</v>
      </c>
      <c r="FR73" s="95">
        <v>497743</v>
      </c>
      <c r="FS73" s="95">
        <v>75000</v>
      </c>
      <c r="FT73" s="97">
        <v>130000</v>
      </c>
      <c r="FU73" s="95">
        <v>1194000</v>
      </c>
      <c r="FV73" s="95">
        <v>400000</v>
      </c>
      <c r="FW73" s="95">
        <v>0</v>
      </c>
      <c r="FX73" s="95">
        <v>292380</v>
      </c>
      <c r="FY73" s="93"/>
      <c r="FZ73" s="53">
        <f>SUM(C73:FX73)</f>
        <v>808244468.83334613</v>
      </c>
      <c r="GA73" s="18"/>
      <c r="GB73" s="53"/>
      <c r="GC73" s="53"/>
      <c r="GD73" s="53"/>
      <c r="GE73" s="55"/>
      <c r="GF73" s="55"/>
      <c r="GG73" s="5"/>
      <c r="GH73" s="5"/>
      <c r="GI73" s="5"/>
      <c r="GJ73" s="5"/>
      <c r="GK73" s="5"/>
      <c r="GL73" s="5"/>
      <c r="GM73" s="5"/>
    </row>
    <row r="74" spans="1:195" x14ac:dyDescent="0.2">
      <c r="A74" s="99"/>
      <c r="B74" s="100" t="s">
        <v>361</v>
      </c>
      <c r="C74" s="101">
        <v>1023645.96</v>
      </c>
      <c r="D74" s="101">
        <v>5923407.6999999881</v>
      </c>
      <c r="E74" s="101">
        <v>1501809.63</v>
      </c>
      <c r="F74" s="101">
        <v>1480552.63</v>
      </c>
      <c r="G74" s="101">
        <v>313409.98</v>
      </c>
      <c r="H74" s="101">
        <v>197482.31</v>
      </c>
      <c r="I74" s="102">
        <v>3049421.53</v>
      </c>
      <c r="J74" s="101">
        <v>0</v>
      </c>
      <c r="K74" s="101">
        <v>0</v>
      </c>
      <c r="L74" s="101">
        <v>767975.6099999994</v>
      </c>
      <c r="M74" s="101">
        <v>339255.28999999911</v>
      </c>
      <c r="N74" s="101">
        <v>1003951.56</v>
      </c>
      <c r="O74" s="101">
        <v>3157850.6999999881</v>
      </c>
      <c r="P74" s="101">
        <v>0</v>
      </c>
      <c r="Q74" s="101">
        <v>2551562.3199999998</v>
      </c>
      <c r="R74" s="101">
        <v>93067.899999999907</v>
      </c>
      <c r="S74" s="101">
        <v>147716.44999999925</v>
      </c>
      <c r="T74" s="101">
        <v>0</v>
      </c>
      <c r="U74" s="101">
        <v>0</v>
      </c>
      <c r="V74" s="101">
        <v>0</v>
      </c>
      <c r="W74" s="98">
        <v>0</v>
      </c>
      <c r="X74" s="101">
        <v>0</v>
      </c>
      <c r="Y74" s="101">
        <v>0</v>
      </c>
      <c r="Z74" s="101">
        <v>0</v>
      </c>
      <c r="AA74" s="101">
        <v>3107770.19</v>
      </c>
      <c r="AB74" s="102">
        <v>5484100.7199999997</v>
      </c>
      <c r="AC74" s="102">
        <v>179452.74</v>
      </c>
      <c r="AD74" s="102">
        <v>173421.01</v>
      </c>
      <c r="AE74" s="101">
        <v>0</v>
      </c>
      <c r="AF74" s="102">
        <v>0</v>
      </c>
      <c r="AG74" s="101">
        <v>585726.86</v>
      </c>
      <c r="AH74" s="101">
        <v>0</v>
      </c>
      <c r="AI74" s="101">
        <v>0</v>
      </c>
      <c r="AJ74" s="101">
        <v>0</v>
      </c>
      <c r="AK74" s="101">
        <v>0</v>
      </c>
      <c r="AL74" s="101">
        <v>0</v>
      </c>
      <c r="AM74" s="101">
        <v>0</v>
      </c>
      <c r="AN74" s="101">
        <v>23452.35999999987</v>
      </c>
      <c r="AO74" s="101">
        <v>0</v>
      </c>
      <c r="AP74" s="101">
        <v>13961260.089999974</v>
      </c>
      <c r="AQ74" s="101">
        <v>4996.7000000001863</v>
      </c>
      <c r="AR74" s="101">
        <v>4936260.97</v>
      </c>
      <c r="AS74" s="101">
        <v>3140096.46</v>
      </c>
      <c r="AT74" s="101">
        <v>706569</v>
      </c>
      <c r="AU74" s="101">
        <v>183362.49</v>
      </c>
      <c r="AV74" s="101">
        <v>0</v>
      </c>
      <c r="AW74" s="101">
        <v>127133.32</v>
      </c>
      <c r="AX74" s="101">
        <v>17799.04</v>
      </c>
      <c r="AY74" s="101">
        <v>67342.069999999832</v>
      </c>
      <c r="AZ74" s="101">
        <v>5661380.25</v>
      </c>
      <c r="BA74" s="101">
        <v>4239435.37</v>
      </c>
      <c r="BB74" s="101">
        <v>2450915.0699999998</v>
      </c>
      <c r="BC74" s="102">
        <v>13979440.599999994</v>
      </c>
      <c r="BD74" s="101">
        <v>2610812.9700000002</v>
      </c>
      <c r="BE74" s="101">
        <v>691421.59</v>
      </c>
      <c r="BF74" s="101">
        <v>12423538.810000002</v>
      </c>
      <c r="BG74" s="101">
        <v>177371.84</v>
      </c>
      <c r="BH74" s="101">
        <v>272348.34999999998</v>
      </c>
      <c r="BI74" s="101">
        <v>117074.81</v>
      </c>
      <c r="BJ74" s="101">
        <v>2978693.21</v>
      </c>
      <c r="BK74" s="101">
        <v>3075849.87</v>
      </c>
      <c r="BL74" s="101">
        <v>26731.37</v>
      </c>
      <c r="BM74" s="101">
        <v>73715.73</v>
      </c>
      <c r="BN74" s="101">
        <v>0</v>
      </c>
      <c r="BO74" s="101">
        <v>46591.460000000894</v>
      </c>
      <c r="BP74" s="101">
        <v>66821.180000000168</v>
      </c>
      <c r="BQ74" s="101">
        <v>831665.80999999866</v>
      </c>
      <c r="BR74" s="101">
        <v>53981.400000002235</v>
      </c>
      <c r="BS74" s="101">
        <v>0</v>
      </c>
      <c r="BT74" s="101">
        <v>96176.64000000013</v>
      </c>
      <c r="BU74" s="101">
        <v>45796.089999999851</v>
      </c>
      <c r="BV74" s="101">
        <v>680000</v>
      </c>
      <c r="BW74" s="101">
        <v>271620.42</v>
      </c>
      <c r="BX74" s="101">
        <v>30925.080000000075</v>
      </c>
      <c r="BY74" s="101">
        <v>20772.939999999478</v>
      </c>
      <c r="BZ74" s="101">
        <v>128574.8</v>
      </c>
      <c r="CA74" s="101">
        <v>0</v>
      </c>
      <c r="CB74" s="101">
        <v>14199549.600000024</v>
      </c>
      <c r="CC74" s="101">
        <v>51316.119999999879</v>
      </c>
      <c r="CD74" s="101">
        <v>32213.38</v>
      </c>
      <c r="CE74" s="101">
        <v>35823.39000000013</v>
      </c>
      <c r="CF74" s="101">
        <v>60736.420000000158</v>
      </c>
      <c r="CG74" s="101">
        <f>52674.03+119000</f>
        <v>171674.03</v>
      </c>
      <c r="CH74" s="101">
        <v>42137.689999999944</v>
      </c>
      <c r="CI74" s="101">
        <v>191859.43000000063</v>
      </c>
      <c r="CJ74" s="101">
        <v>127581.31</v>
      </c>
      <c r="CK74" s="101">
        <v>0</v>
      </c>
      <c r="CL74" s="101">
        <v>0</v>
      </c>
      <c r="CM74" s="101">
        <v>0</v>
      </c>
      <c r="CN74" s="101">
        <v>5532198.7100000083</v>
      </c>
      <c r="CO74" s="101">
        <v>3311063.7200000137</v>
      </c>
      <c r="CP74" s="101">
        <v>487185.26</v>
      </c>
      <c r="CQ74" s="101">
        <v>0</v>
      </c>
      <c r="CR74" s="101">
        <v>0</v>
      </c>
      <c r="CS74" s="101">
        <v>0</v>
      </c>
      <c r="CT74" s="101">
        <v>0</v>
      </c>
      <c r="CU74" s="101">
        <v>0</v>
      </c>
      <c r="CV74" s="101">
        <v>0</v>
      </c>
      <c r="CW74" s="101">
        <v>2963.7100000001956</v>
      </c>
      <c r="CX74" s="101">
        <v>34454.619999999646</v>
      </c>
      <c r="CY74" s="101">
        <v>0</v>
      </c>
      <c r="CZ74" s="101">
        <v>0</v>
      </c>
      <c r="DA74" s="101">
        <v>0</v>
      </c>
      <c r="DB74" s="101">
        <v>0</v>
      </c>
      <c r="DC74" s="101">
        <v>0</v>
      </c>
      <c r="DD74" s="101">
        <v>31853.880000000121</v>
      </c>
      <c r="DE74" s="101">
        <v>0</v>
      </c>
      <c r="DF74" s="102">
        <v>964429.94000001252</v>
      </c>
      <c r="DG74" s="101">
        <v>0</v>
      </c>
      <c r="DH74" s="101">
        <v>0</v>
      </c>
      <c r="DI74" s="101">
        <v>187923.21999999881</v>
      </c>
      <c r="DJ74" s="101">
        <v>70570.470000000205</v>
      </c>
      <c r="DK74" s="101">
        <v>63148.970000000205</v>
      </c>
      <c r="DL74" s="101">
        <v>0</v>
      </c>
      <c r="DM74" s="101">
        <v>0</v>
      </c>
      <c r="DN74" s="101">
        <v>0</v>
      </c>
      <c r="DO74" s="101">
        <v>0</v>
      </c>
      <c r="DP74" s="101">
        <v>1230.7399999999907</v>
      </c>
      <c r="DQ74" s="101">
        <v>0</v>
      </c>
      <c r="DR74" s="101">
        <v>0</v>
      </c>
      <c r="DS74" s="101">
        <v>0</v>
      </c>
      <c r="DT74" s="101">
        <v>0</v>
      </c>
      <c r="DU74" s="101">
        <v>0</v>
      </c>
      <c r="DV74" s="101">
        <v>0</v>
      </c>
      <c r="DW74" s="101">
        <v>0</v>
      </c>
      <c r="DX74" s="101">
        <v>27492.279999999795</v>
      </c>
      <c r="DY74" s="101">
        <v>0</v>
      </c>
      <c r="DZ74" s="101">
        <v>739613.14999999944</v>
      </c>
      <c r="EA74" s="101">
        <v>139332.39000000001</v>
      </c>
      <c r="EB74" s="101">
        <v>81512.760000000242</v>
      </c>
      <c r="EC74" s="101">
        <v>108091.72</v>
      </c>
      <c r="ED74" s="101">
        <v>1114082.5</v>
      </c>
      <c r="EE74" s="101">
        <v>0</v>
      </c>
      <c r="EF74" s="101">
        <v>0</v>
      </c>
      <c r="EG74" s="101">
        <v>8952.6699999999255</v>
      </c>
      <c r="EH74" s="101">
        <v>6739.7900000000373</v>
      </c>
      <c r="EI74" s="101">
        <v>984513.67000000179</v>
      </c>
      <c r="EJ74" s="101">
        <v>556718.94000000507</v>
      </c>
      <c r="EK74" s="101">
        <v>0</v>
      </c>
      <c r="EL74" s="101">
        <v>19606.400000000001</v>
      </c>
      <c r="EM74" s="101">
        <v>0</v>
      </c>
      <c r="EN74" s="101">
        <v>0</v>
      </c>
      <c r="EO74" s="101">
        <v>0</v>
      </c>
      <c r="EP74" s="101">
        <v>0</v>
      </c>
      <c r="EQ74" s="101">
        <v>773723.74</v>
      </c>
      <c r="ER74" s="101">
        <v>13739.379999999888</v>
      </c>
      <c r="ES74" s="101">
        <v>0</v>
      </c>
      <c r="ET74" s="101">
        <v>0</v>
      </c>
      <c r="EU74" s="101">
        <v>0</v>
      </c>
      <c r="EV74" s="101">
        <v>25108.400000000001</v>
      </c>
      <c r="EW74" s="101">
        <v>2296.6300000003539</v>
      </c>
      <c r="EX74" s="101">
        <v>6362.1400000001304</v>
      </c>
      <c r="EY74" s="101">
        <v>0</v>
      </c>
      <c r="EZ74" s="101">
        <v>3088.3899999998976</v>
      </c>
      <c r="FA74" s="101">
        <v>650000</v>
      </c>
      <c r="FB74" s="101">
        <v>235967.64</v>
      </c>
      <c r="FC74" s="101">
        <v>1157745.67</v>
      </c>
      <c r="FD74" s="101">
        <v>0</v>
      </c>
      <c r="FE74" s="101">
        <v>0</v>
      </c>
      <c r="FF74" s="101">
        <v>0</v>
      </c>
      <c r="FG74" s="101">
        <v>0</v>
      </c>
      <c r="FH74" s="101">
        <v>0</v>
      </c>
      <c r="FI74" s="101">
        <v>464593.6400000006</v>
      </c>
      <c r="FJ74" s="101">
        <v>402051.60000000056</v>
      </c>
      <c r="FK74" s="101">
        <v>263308.68</v>
      </c>
      <c r="FL74" s="101">
        <v>679899.57</v>
      </c>
      <c r="FM74" s="101">
        <v>418806.28000000119</v>
      </c>
      <c r="FN74" s="101">
        <v>2545812.86</v>
      </c>
      <c r="FO74" s="101">
        <v>243119.79</v>
      </c>
      <c r="FP74" s="101">
        <v>520740.68999999948</v>
      </c>
      <c r="FQ74" s="101">
        <v>223101.13</v>
      </c>
      <c r="FR74" s="101">
        <v>0</v>
      </c>
      <c r="FS74" s="101">
        <v>0</v>
      </c>
      <c r="FT74" s="101">
        <v>0</v>
      </c>
      <c r="FU74" s="101">
        <v>0</v>
      </c>
      <c r="FV74" s="101">
        <v>0</v>
      </c>
      <c r="FW74" s="101">
        <v>0</v>
      </c>
      <c r="FX74" s="101">
        <v>0</v>
      </c>
      <c r="FY74" s="93"/>
      <c r="FZ74" s="53">
        <f>SUM(C74:FX74)</f>
        <v>143317546.35999998</v>
      </c>
      <c r="GA74" s="18"/>
      <c r="GB74" s="53"/>
      <c r="GC74" s="53"/>
      <c r="GD74" s="53"/>
      <c r="GE74" s="55"/>
      <c r="GF74" s="55"/>
      <c r="GG74" s="5"/>
      <c r="GH74" s="5"/>
      <c r="GI74" s="5"/>
      <c r="GJ74" s="5"/>
      <c r="GK74" s="5"/>
      <c r="GL74" s="5"/>
      <c r="GM74" s="5"/>
    </row>
    <row r="75" spans="1:195" x14ac:dyDescent="0.2">
      <c r="A75" s="99"/>
      <c r="B75" s="100" t="s">
        <v>362</v>
      </c>
      <c r="C75" s="103">
        <f t="shared" ref="C75:BN75" si="13">((C264*0.25)+C74)</f>
        <v>17518733.032499999</v>
      </c>
      <c r="D75" s="103">
        <f t="shared" si="13"/>
        <v>87051328.332499996</v>
      </c>
      <c r="E75" s="103">
        <f t="shared" si="13"/>
        <v>18229055.789999999</v>
      </c>
      <c r="F75" s="103">
        <f t="shared" si="13"/>
        <v>34833212.462499999</v>
      </c>
      <c r="G75" s="103">
        <f t="shared" si="13"/>
        <v>2409139.1849999996</v>
      </c>
      <c r="H75" s="103">
        <f t="shared" si="13"/>
        <v>2231291.8925000001</v>
      </c>
      <c r="I75" s="103">
        <f t="shared" si="13"/>
        <v>25032371.437500004</v>
      </c>
      <c r="J75" s="103">
        <f t="shared" si="13"/>
        <v>4233962.5650000004</v>
      </c>
      <c r="K75" s="103">
        <f t="shared" si="13"/>
        <v>831118.66749999998</v>
      </c>
      <c r="L75" s="103">
        <f t="shared" si="13"/>
        <v>6471720.4325000001</v>
      </c>
      <c r="M75" s="103">
        <f t="shared" si="13"/>
        <v>3786840.1974999993</v>
      </c>
      <c r="N75" s="103">
        <f t="shared" si="13"/>
        <v>104160354.50750001</v>
      </c>
      <c r="O75" s="103">
        <f t="shared" si="13"/>
        <v>31918358.682499986</v>
      </c>
      <c r="P75" s="103">
        <f t="shared" si="13"/>
        <v>612741.34750000003</v>
      </c>
      <c r="Q75" s="103">
        <f t="shared" si="13"/>
        <v>86146711.229999989</v>
      </c>
      <c r="R75" s="103">
        <f t="shared" si="13"/>
        <v>3983132.5724999998</v>
      </c>
      <c r="S75" s="103">
        <f t="shared" si="13"/>
        <v>2966884.817499999</v>
      </c>
      <c r="T75" s="103">
        <f t="shared" si="13"/>
        <v>481716.70750000002</v>
      </c>
      <c r="U75" s="103">
        <f t="shared" si="13"/>
        <v>205247.36000000002</v>
      </c>
      <c r="V75" s="103">
        <f t="shared" si="13"/>
        <v>729860.44000000006</v>
      </c>
      <c r="W75" s="103">
        <f t="shared" si="13"/>
        <v>301847.9975</v>
      </c>
      <c r="X75" s="103">
        <f t="shared" si="13"/>
        <v>204945.21000000002</v>
      </c>
      <c r="Y75" s="103">
        <f t="shared" si="13"/>
        <v>1042436.24</v>
      </c>
      <c r="Z75" s="103">
        <f t="shared" si="13"/>
        <v>712208.54500000004</v>
      </c>
      <c r="AA75" s="103">
        <f t="shared" si="13"/>
        <v>59753087.624999993</v>
      </c>
      <c r="AB75" s="103">
        <f t="shared" si="13"/>
        <v>64107650.722499996</v>
      </c>
      <c r="AC75" s="103">
        <f t="shared" si="13"/>
        <v>2045771.2349999999</v>
      </c>
      <c r="AD75" s="103">
        <f t="shared" si="13"/>
        <v>2396922.9524999997</v>
      </c>
      <c r="AE75" s="103">
        <f t="shared" si="13"/>
        <v>394104.48749999999</v>
      </c>
      <c r="AF75" s="103">
        <f t="shared" si="13"/>
        <v>577598.88500000001</v>
      </c>
      <c r="AG75" s="103">
        <f t="shared" si="13"/>
        <v>2436794.75</v>
      </c>
      <c r="AH75" s="103">
        <f t="shared" si="13"/>
        <v>2010263.8774999999</v>
      </c>
      <c r="AI75" s="103">
        <f t="shared" si="13"/>
        <v>899597.04499999993</v>
      </c>
      <c r="AJ75" s="103">
        <f t="shared" si="13"/>
        <v>700966.72499999998</v>
      </c>
      <c r="AK75" s="103">
        <f t="shared" si="13"/>
        <v>695844.87999999989</v>
      </c>
      <c r="AL75" s="103">
        <f t="shared" si="13"/>
        <v>746579.14</v>
      </c>
      <c r="AM75" s="103">
        <f t="shared" si="13"/>
        <v>1040105.18</v>
      </c>
      <c r="AN75" s="103">
        <f t="shared" si="13"/>
        <v>969667.57499999984</v>
      </c>
      <c r="AO75" s="103">
        <f t="shared" si="13"/>
        <v>9508646.75</v>
      </c>
      <c r="AP75" s="103">
        <f t="shared" si="13"/>
        <v>191521868.70999998</v>
      </c>
      <c r="AQ75" s="103">
        <f t="shared" si="13"/>
        <v>758243.07000000018</v>
      </c>
      <c r="AR75" s="103">
        <f t="shared" si="13"/>
        <v>128022499.7925</v>
      </c>
      <c r="AS75" s="103">
        <f t="shared" si="13"/>
        <v>17237881.127500001</v>
      </c>
      <c r="AT75" s="103">
        <f t="shared" si="13"/>
        <v>5553737.2675000001</v>
      </c>
      <c r="AU75" s="103">
        <f t="shared" si="13"/>
        <v>1056037.7225000001</v>
      </c>
      <c r="AV75" s="103">
        <f t="shared" si="13"/>
        <v>817513.76249999995</v>
      </c>
      <c r="AW75" s="103">
        <f t="shared" si="13"/>
        <v>818529.20250000013</v>
      </c>
      <c r="AX75" s="103">
        <f t="shared" si="13"/>
        <v>228761.15250000003</v>
      </c>
      <c r="AY75" s="103">
        <f t="shared" si="13"/>
        <v>1281229.4474999998</v>
      </c>
      <c r="AZ75" s="103">
        <f t="shared" si="13"/>
        <v>28476300.012499999</v>
      </c>
      <c r="BA75" s="103">
        <f t="shared" si="13"/>
        <v>20888146.991999999</v>
      </c>
      <c r="BB75" s="103">
        <f t="shared" si="13"/>
        <v>17080976.166000001</v>
      </c>
      <c r="BC75" s="103">
        <f t="shared" si="13"/>
        <v>73967979.965000004</v>
      </c>
      <c r="BD75" s="103">
        <f t="shared" si="13"/>
        <v>11951285.006000001</v>
      </c>
      <c r="BE75" s="103">
        <f t="shared" si="13"/>
        <v>3613334.605</v>
      </c>
      <c r="BF75" s="103">
        <f t="shared" si="13"/>
        <v>57030931.682000004</v>
      </c>
      <c r="BG75" s="103">
        <f t="shared" si="13"/>
        <v>2336910.4099999997</v>
      </c>
      <c r="BH75" s="103">
        <f t="shared" si="13"/>
        <v>1636090.7675000001</v>
      </c>
      <c r="BI75" s="103">
        <f t="shared" si="13"/>
        <v>870318.23750000005</v>
      </c>
      <c r="BJ75" s="103">
        <f t="shared" si="13"/>
        <v>14188906.664999999</v>
      </c>
      <c r="BK75" s="103">
        <f t="shared" si="13"/>
        <v>41928583.832499996</v>
      </c>
      <c r="BL75" s="103">
        <f t="shared" si="13"/>
        <v>691792.39750000008</v>
      </c>
      <c r="BM75" s="103">
        <f t="shared" si="13"/>
        <v>856789.39749999996</v>
      </c>
      <c r="BN75" s="103">
        <f t="shared" si="13"/>
        <v>7115857.0279999999</v>
      </c>
      <c r="BO75" s="103">
        <f t="shared" ref="BO75:DZ75" si="14">((BO264*0.25)+BO74)</f>
        <v>3013746.7925000009</v>
      </c>
      <c r="BP75" s="103">
        <f t="shared" si="14"/>
        <v>729104.69500000018</v>
      </c>
      <c r="BQ75" s="103">
        <f t="shared" si="14"/>
        <v>12984952.475</v>
      </c>
      <c r="BR75" s="103">
        <f t="shared" si="14"/>
        <v>9173869.3325000033</v>
      </c>
      <c r="BS75" s="103">
        <f t="shared" si="14"/>
        <v>2167887.7349999999</v>
      </c>
      <c r="BT75" s="103">
        <f t="shared" si="14"/>
        <v>1087659.9950000001</v>
      </c>
      <c r="BU75" s="103">
        <f t="shared" si="14"/>
        <v>1098296.4874999998</v>
      </c>
      <c r="BV75" s="103">
        <f t="shared" si="14"/>
        <v>3155969.79</v>
      </c>
      <c r="BW75" s="103">
        <f t="shared" si="14"/>
        <v>3920469.5825</v>
      </c>
      <c r="BX75" s="103">
        <f t="shared" si="14"/>
        <v>395902.92500000005</v>
      </c>
      <c r="BY75" s="103">
        <f t="shared" si="14"/>
        <v>1145283.5724999995</v>
      </c>
      <c r="BZ75" s="103">
        <f t="shared" si="14"/>
        <v>756542.12</v>
      </c>
      <c r="CA75" s="103">
        <f t="shared" si="14"/>
        <v>624648.69500000007</v>
      </c>
      <c r="CB75" s="103">
        <f t="shared" si="14"/>
        <v>173834336.65000004</v>
      </c>
      <c r="CC75" s="103">
        <f t="shared" si="14"/>
        <v>582114.68499999994</v>
      </c>
      <c r="CD75" s="103">
        <f t="shared" si="14"/>
        <v>296650.72500000003</v>
      </c>
      <c r="CE75" s="103">
        <f t="shared" si="14"/>
        <v>595361.61750000005</v>
      </c>
      <c r="CF75" s="103">
        <f t="shared" si="14"/>
        <v>454248.16250000015</v>
      </c>
      <c r="CG75" s="103">
        <f t="shared" si="14"/>
        <v>742578.00500000012</v>
      </c>
      <c r="CH75" s="103">
        <f t="shared" si="14"/>
        <v>482303.71499999991</v>
      </c>
      <c r="CI75" s="103">
        <f t="shared" si="14"/>
        <v>1662129.8025000007</v>
      </c>
      <c r="CJ75" s="103">
        <f t="shared" si="14"/>
        <v>2351092.6124999998</v>
      </c>
      <c r="CK75" s="103">
        <f t="shared" si="14"/>
        <v>9570119.9024999999</v>
      </c>
      <c r="CL75" s="103">
        <f t="shared" si="14"/>
        <v>2702214.0900000003</v>
      </c>
      <c r="CM75" s="103">
        <f t="shared" si="14"/>
        <v>1704456.1425000001</v>
      </c>
      <c r="CN75" s="103">
        <f t="shared" si="14"/>
        <v>60898687.340000011</v>
      </c>
      <c r="CO75" s="103">
        <f t="shared" si="14"/>
        <v>32271360.619000014</v>
      </c>
      <c r="CP75" s="103">
        <f t="shared" si="14"/>
        <v>2755566.51</v>
      </c>
      <c r="CQ75" s="103">
        <f t="shared" si="14"/>
        <v>2530462.8649999998</v>
      </c>
      <c r="CR75" s="103">
        <f t="shared" si="14"/>
        <v>608758.78250000009</v>
      </c>
      <c r="CS75" s="103">
        <f t="shared" si="14"/>
        <v>873440.0675</v>
      </c>
      <c r="CT75" s="103">
        <f t="shared" si="14"/>
        <v>434438.94</v>
      </c>
      <c r="CU75" s="103">
        <f t="shared" si="14"/>
        <v>814077.68500000006</v>
      </c>
      <c r="CV75" s="103">
        <f t="shared" si="14"/>
        <v>194462.03</v>
      </c>
      <c r="CW75" s="103">
        <f t="shared" si="14"/>
        <v>549500.3975000002</v>
      </c>
      <c r="CX75" s="103">
        <f t="shared" si="14"/>
        <v>1073876.0924999998</v>
      </c>
      <c r="CY75" s="103">
        <f t="shared" si="14"/>
        <v>205152.52500000002</v>
      </c>
      <c r="CZ75" s="103">
        <f t="shared" si="14"/>
        <v>4203315.2675000001</v>
      </c>
      <c r="DA75" s="103">
        <f t="shared" si="14"/>
        <v>609397.4375</v>
      </c>
      <c r="DB75" s="103">
        <f t="shared" si="14"/>
        <v>814273.88</v>
      </c>
      <c r="DC75" s="103">
        <f t="shared" si="14"/>
        <v>590547.43000000005</v>
      </c>
      <c r="DD75" s="103">
        <f t="shared" si="14"/>
        <v>536219.4075000002</v>
      </c>
      <c r="DE75" s="103">
        <f t="shared" si="14"/>
        <v>1002846.99</v>
      </c>
      <c r="DF75" s="103">
        <f t="shared" si="14"/>
        <v>42478317.296000019</v>
      </c>
      <c r="DG75" s="103">
        <f t="shared" si="14"/>
        <v>332423.84499999997</v>
      </c>
      <c r="DH75" s="103">
        <f t="shared" si="14"/>
        <v>4106996.2850000001</v>
      </c>
      <c r="DI75" s="103">
        <f t="shared" si="14"/>
        <v>5490579.7524999985</v>
      </c>
      <c r="DJ75" s="103">
        <f t="shared" si="14"/>
        <v>1628712.9150000003</v>
      </c>
      <c r="DK75" s="103">
        <f t="shared" si="14"/>
        <v>1051830.3425000003</v>
      </c>
      <c r="DL75" s="103">
        <f t="shared" si="14"/>
        <v>11752925.8125</v>
      </c>
      <c r="DM75" s="103">
        <f t="shared" si="14"/>
        <v>864005.755</v>
      </c>
      <c r="DN75" s="103">
        <f t="shared" si="14"/>
        <v>2983735.8275000001</v>
      </c>
      <c r="DO75" s="103">
        <f t="shared" si="14"/>
        <v>6038049.3300000001</v>
      </c>
      <c r="DP75" s="103">
        <f t="shared" si="14"/>
        <v>695159.65999999992</v>
      </c>
      <c r="DQ75" s="103">
        <f t="shared" si="14"/>
        <v>1169239.115</v>
      </c>
      <c r="DR75" s="103">
        <f t="shared" si="14"/>
        <v>2798734.6550000003</v>
      </c>
      <c r="DS75" s="103">
        <f t="shared" si="14"/>
        <v>1775241.31</v>
      </c>
      <c r="DT75" s="103">
        <f t="shared" si="14"/>
        <v>530326.31999999995</v>
      </c>
      <c r="DU75" s="103">
        <f t="shared" si="14"/>
        <v>954009.85</v>
      </c>
      <c r="DV75" s="103">
        <f t="shared" si="14"/>
        <v>656849.92749999999</v>
      </c>
      <c r="DW75" s="103">
        <f t="shared" si="14"/>
        <v>869885.24750000006</v>
      </c>
      <c r="DX75" s="103">
        <f t="shared" si="14"/>
        <v>704260.32749999978</v>
      </c>
      <c r="DY75" s="103">
        <f t="shared" si="14"/>
        <v>941781.51</v>
      </c>
      <c r="DZ75" s="103">
        <f t="shared" si="14"/>
        <v>2860140.5349999997</v>
      </c>
      <c r="EA75" s="103">
        <f t="shared" ref="EA75:FX75" si="15">((EA264*0.25)+EA74)</f>
        <v>1464200.3825000003</v>
      </c>
      <c r="EB75" s="103">
        <f t="shared" si="15"/>
        <v>1336289.9700000002</v>
      </c>
      <c r="EC75" s="103">
        <f t="shared" si="15"/>
        <v>872529.08250000002</v>
      </c>
      <c r="ED75" s="103">
        <f t="shared" si="15"/>
        <v>5485950.1100000003</v>
      </c>
      <c r="EE75" s="103">
        <f t="shared" si="15"/>
        <v>632609.43250000011</v>
      </c>
      <c r="EF75" s="103">
        <f t="shared" si="15"/>
        <v>3111072.7324999999</v>
      </c>
      <c r="EG75" s="103">
        <f t="shared" si="15"/>
        <v>732519.88500000001</v>
      </c>
      <c r="EH75" s="103">
        <f t="shared" si="15"/>
        <v>678812.02250000008</v>
      </c>
      <c r="EI75" s="103">
        <f t="shared" si="15"/>
        <v>35693226.895000003</v>
      </c>
      <c r="EJ75" s="103">
        <f t="shared" si="15"/>
        <v>17638858.107000005</v>
      </c>
      <c r="EK75" s="103">
        <f t="shared" si="15"/>
        <v>1349576.4974999998</v>
      </c>
      <c r="EL75" s="103">
        <f t="shared" si="15"/>
        <v>1070756.46</v>
      </c>
      <c r="EM75" s="103">
        <f t="shared" si="15"/>
        <v>1094936.7574999998</v>
      </c>
      <c r="EN75" s="103">
        <f t="shared" si="15"/>
        <v>2239687.69</v>
      </c>
      <c r="EO75" s="103">
        <f t="shared" si="15"/>
        <v>975400.03500000003</v>
      </c>
      <c r="EP75" s="103">
        <f t="shared" si="15"/>
        <v>992572.84250000003</v>
      </c>
      <c r="EQ75" s="103">
        <f t="shared" si="15"/>
        <v>5636907.2374999998</v>
      </c>
      <c r="ER75" s="103">
        <f t="shared" si="15"/>
        <v>995261.14749999996</v>
      </c>
      <c r="ES75" s="103">
        <f t="shared" si="15"/>
        <v>470230.16</v>
      </c>
      <c r="ET75" s="103">
        <f t="shared" si="15"/>
        <v>707113.69749999989</v>
      </c>
      <c r="EU75" s="103">
        <f t="shared" si="15"/>
        <v>1492479.3625</v>
      </c>
      <c r="EV75" s="103">
        <f t="shared" si="15"/>
        <v>306396.40250000003</v>
      </c>
      <c r="EW75" s="103">
        <f t="shared" si="15"/>
        <v>2347634.3875000007</v>
      </c>
      <c r="EX75" s="103">
        <f t="shared" si="15"/>
        <v>803402.21250000002</v>
      </c>
      <c r="EY75" s="103">
        <f t="shared" si="15"/>
        <v>1500609.8425</v>
      </c>
      <c r="EZ75" s="103">
        <f t="shared" si="15"/>
        <v>439392.3274999999</v>
      </c>
      <c r="FA75" s="103">
        <f t="shared" si="15"/>
        <v>7253847.4874999998</v>
      </c>
      <c r="FB75" s="103">
        <f t="shared" si="15"/>
        <v>1138166.3599999999</v>
      </c>
      <c r="FC75" s="103">
        <f t="shared" si="15"/>
        <v>5967069.0899999999</v>
      </c>
      <c r="FD75" s="103">
        <f t="shared" si="15"/>
        <v>875658.37249999994</v>
      </c>
      <c r="FE75" s="103">
        <f t="shared" si="15"/>
        <v>411885.07249999995</v>
      </c>
      <c r="FF75" s="103">
        <f t="shared" si="15"/>
        <v>664522.75249999994</v>
      </c>
      <c r="FG75" s="103">
        <f t="shared" si="15"/>
        <v>415819.84749999997</v>
      </c>
      <c r="FH75" s="103">
        <f t="shared" si="15"/>
        <v>354011.02750000003</v>
      </c>
      <c r="FI75" s="103">
        <f t="shared" si="15"/>
        <v>4210579.9450000003</v>
      </c>
      <c r="FJ75" s="103">
        <f t="shared" si="15"/>
        <v>4062662.8275000006</v>
      </c>
      <c r="FK75" s="103">
        <f t="shared" si="15"/>
        <v>4672923.2224999992</v>
      </c>
      <c r="FL75" s="103">
        <f t="shared" si="15"/>
        <v>9962726.1925000008</v>
      </c>
      <c r="FM75" s="103">
        <f t="shared" si="15"/>
        <v>7145125.8650000012</v>
      </c>
      <c r="FN75" s="103">
        <f t="shared" si="15"/>
        <v>43126414.7425</v>
      </c>
      <c r="FO75" s="103">
        <f t="shared" si="15"/>
        <v>2562675.6074999999</v>
      </c>
      <c r="FP75" s="103">
        <f t="shared" si="15"/>
        <v>5158905.2274999991</v>
      </c>
      <c r="FQ75" s="103">
        <f t="shared" si="15"/>
        <v>1894274.5375000001</v>
      </c>
      <c r="FR75" s="103">
        <f t="shared" si="15"/>
        <v>570025.93499999994</v>
      </c>
      <c r="FS75" s="103">
        <f t="shared" si="15"/>
        <v>604253.98250000004</v>
      </c>
      <c r="FT75" s="103">
        <f t="shared" si="15"/>
        <v>324111.57500000001</v>
      </c>
      <c r="FU75" s="103">
        <f t="shared" si="15"/>
        <v>1728817.68</v>
      </c>
      <c r="FV75" s="103">
        <f t="shared" si="15"/>
        <v>1419067.5625</v>
      </c>
      <c r="FW75" s="103">
        <f t="shared" si="15"/>
        <v>600857.7300000001</v>
      </c>
      <c r="FX75" s="103">
        <f t="shared" si="15"/>
        <v>304718.39249999996</v>
      </c>
      <c r="FY75" s="53"/>
      <c r="FZ75" s="53">
        <f>SUM(C75:FX75)</f>
        <v>1846688402.8084998</v>
      </c>
      <c r="GA75" s="18"/>
      <c r="GB75" s="53"/>
      <c r="GC75" s="53"/>
      <c r="GD75" s="53"/>
      <c r="GE75" s="55"/>
      <c r="GF75" s="55"/>
      <c r="GG75" s="5"/>
      <c r="GH75" s="5"/>
      <c r="GI75" s="5"/>
      <c r="GJ75" s="5"/>
      <c r="GK75" s="5"/>
      <c r="GL75" s="5"/>
      <c r="GM75" s="5"/>
    </row>
    <row r="76" spans="1:195" x14ac:dyDescent="0.2">
      <c r="A76" s="104">
        <v>0.08</v>
      </c>
      <c r="B76" s="2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  <c r="CL76" s="53"/>
      <c r="CM76" s="53"/>
      <c r="CN76" s="53"/>
      <c r="CO76" s="53"/>
      <c r="CP76" s="53"/>
      <c r="CQ76" s="53"/>
      <c r="CR76" s="53"/>
      <c r="CS76" s="53"/>
      <c r="CT76" s="53"/>
      <c r="CU76" s="53"/>
      <c r="CV76" s="53"/>
      <c r="CW76" s="53"/>
      <c r="CX76" s="53"/>
      <c r="CY76" s="53"/>
      <c r="CZ76" s="53"/>
      <c r="DA76" s="53"/>
      <c r="DB76" s="53"/>
      <c r="DC76" s="53"/>
      <c r="DD76" s="53"/>
      <c r="DE76" s="53"/>
      <c r="DF76" s="53"/>
      <c r="DG76" s="53"/>
      <c r="DH76" s="53"/>
      <c r="DI76" s="53"/>
      <c r="DJ76" s="53"/>
      <c r="DK76" s="53"/>
      <c r="DL76" s="53"/>
      <c r="DM76" s="53"/>
      <c r="DN76" s="53"/>
      <c r="DO76" s="53"/>
      <c r="DP76" s="53"/>
      <c r="DQ76" s="53"/>
      <c r="DR76" s="53"/>
      <c r="DS76" s="53"/>
      <c r="DT76" s="53"/>
      <c r="DU76" s="53"/>
      <c r="DV76" s="53"/>
      <c r="DW76" s="53"/>
      <c r="DX76" s="53"/>
      <c r="DY76" s="53"/>
      <c r="DZ76" s="53"/>
      <c r="EA76" s="53"/>
      <c r="EB76" s="53"/>
      <c r="EC76" s="53"/>
      <c r="ED76" s="53"/>
      <c r="EE76" s="53"/>
      <c r="EF76" s="53"/>
      <c r="EG76" s="53"/>
      <c r="EH76" s="53"/>
      <c r="EI76" s="53"/>
      <c r="EJ76" s="53"/>
      <c r="EK76" s="53"/>
      <c r="EL76" s="53"/>
      <c r="EM76" s="53"/>
      <c r="EN76" s="53"/>
      <c r="EO76" s="53"/>
      <c r="EP76" s="53"/>
      <c r="EQ76" s="53"/>
      <c r="ER76" s="53"/>
      <c r="ES76" s="53"/>
      <c r="ET76" s="53"/>
      <c r="EU76" s="53"/>
      <c r="EV76" s="53"/>
      <c r="EW76" s="53"/>
      <c r="EX76" s="53"/>
      <c r="EY76" s="53"/>
      <c r="EZ76" s="53"/>
      <c r="FA76" s="53"/>
      <c r="FB76" s="53"/>
      <c r="FC76" s="53"/>
      <c r="FD76" s="53"/>
      <c r="FE76" s="53"/>
      <c r="FF76" s="53"/>
      <c r="FG76" s="53"/>
      <c r="FH76" s="53"/>
      <c r="FI76" s="53"/>
      <c r="FJ76" s="53"/>
      <c r="FK76" s="53"/>
      <c r="FL76" s="53"/>
      <c r="FM76" s="53"/>
      <c r="FN76" s="53"/>
      <c r="FO76" s="53"/>
      <c r="FP76" s="53"/>
      <c r="FQ76" s="53"/>
      <c r="FR76" s="53"/>
      <c r="FS76" s="53"/>
      <c r="FT76" s="53"/>
      <c r="FU76" s="53"/>
      <c r="FV76" s="53"/>
      <c r="FW76" s="53"/>
      <c r="FX76" s="53"/>
      <c r="FY76" s="53"/>
      <c r="FZ76" s="53"/>
      <c r="GA76" s="18"/>
      <c r="GB76" s="53"/>
      <c r="GC76" s="53"/>
      <c r="GD76" s="53"/>
      <c r="GE76" s="55"/>
      <c r="GF76" s="55"/>
      <c r="GG76" s="5"/>
      <c r="GH76" s="5"/>
      <c r="GI76" s="5"/>
      <c r="GJ76" s="5"/>
      <c r="GK76" s="5"/>
      <c r="GL76" s="5"/>
      <c r="GM76" s="5"/>
    </row>
    <row r="77" spans="1:195" ht="15.75" x14ac:dyDescent="0.25">
      <c r="A77" s="55"/>
      <c r="B77" s="51" t="s">
        <v>363</v>
      </c>
      <c r="C77" s="53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24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24"/>
      <c r="FU77" s="5"/>
      <c r="FV77" s="5"/>
      <c r="FW77" s="5"/>
      <c r="FX77" s="5"/>
      <c r="FY77" s="53"/>
      <c r="FZ77" s="53"/>
      <c r="GA77" s="18"/>
      <c r="GB77" s="53"/>
      <c r="GC77" s="53"/>
      <c r="GD77" s="53"/>
      <c r="GE77" s="55"/>
      <c r="GF77" s="55"/>
      <c r="GG77" s="5"/>
      <c r="GH77" s="5"/>
      <c r="GI77" s="5"/>
      <c r="GJ77" s="5"/>
      <c r="GK77" s="5"/>
      <c r="GL77" s="5"/>
      <c r="GM77" s="5"/>
    </row>
    <row r="78" spans="1:195" x14ac:dyDescent="0.2">
      <c r="A78" s="3" t="s">
        <v>364</v>
      </c>
      <c r="B78" s="2" t="s">
        <v>365</v>
      </c>
      <c r="C78" s="18">
        <f t="shared" ref="C78:BN78" si="16">C9</f>
        <v>5666</v>
      </c>
      <c r="D78" s="18">
        <f t="shared" si="16"/>
        <v>36355.5</v>
      </c>
      <c r="E78" s="18">
        <f t="shared" si="16"/>
        <v>6685</v>
      </c>
      <c r="F78" s="18">
        <f t="shared" si="16"/>
        <v>15947</v>
      </c>
      <c r="G78" s="18">
        <f t="shared" si="16"/>
        <v>975.5</v>
      </c>
      <c r="H78" s="18">
        <f t="shared" si="16"/>
        <v>955.5</v>
      </c>
      <c r="I78" s="18">
        <f t="shared" si="16"/>
        <v>9247.5</v>
      </c>
      <c r="J78" s="18">
        <f t="shared" si="16"/>
        <v>2040</v>
      </c>
      <c r="K78" s="18">
        <f t="shared" si="16"/>
        <v>313</v>
      </c>
      <c r="L78" s="18">
        <f t="shared" si="16"/>
        <v>2543</v>
      </c>
      <c r="M78" s="18">
        <f t="shared" si="16"/>
        <v>1333.5</v>
      </c>
      <c r="N78" s="18">
        <f t="shared" si="16"/>
        <v>50897.5</v>
      </c>
      <c r="O78" s="18">
        <f t="shared" si="16"/>
        <v>14482</v>
      </c>
      <c r="P78" s="18">
        <f t="shared" si="16"/>
        <v>160.5</v>
      </c>
      <c r="Q78" s="18">
        <f t="shared" si="16"/>
        <v>37707</v>
      </c>
      <c r="R78" s="18">
        <f t="shared" si="16"/>
        <v>434</v>
      </c>
      <c r="S78" s="18">
        <f t="shared" si="16"/>
        <v>1277</v>
      </c>
      <c r="T78" s="18">
        <f t="shared" si="16"/>
        <v>129.5</v>
      </c>
      <c r="U78" s="18">
        <f t="shared" si="16"/>
        <v>35.5</v>
      </c>
      <c r="V78" s="18">
        <f t="shared" si="16"/>
        <v>257</v>
      </c>
      <c r="W78" s="21">
        <f t="shared" si="16"/>
        <v>44.5</v>
      </c>
      <c r="X78" s="18">
        <f t="shared" si="16"/>
        <v>39.5</v>
      </c>
      <c r="Y78" s="18">
        <f t="shared" si="16"/>
        <v>440.5</v>
      </c>
      <c r="Z78" s="18">
        <f t="shared" si="16"/>
        <v>250</v>
      </c>
      <c r="AA78" s="18">
        <f t="shared" si="16"/>
        <v>28340</v>
      </c>
      <c r="AB78" s="18">
        <f t="shared" si="16"/>
        <v>28861</v>
      </c>
      <c r="AC78" s="18">
        <f t="shared" si="16"/>
        <v>855.5</v>
      </c>
      <c r="AD78" s="18">
        <f t="shared" si="16"/>
        <v>1080</v>
      </c>
      <c r="AE78" s="18">
        <f t="shared" si="16"/>
        <v>102</v>
      </c>
      <c r="AF78" s="18">
        <f t="shared" si="16"/>
        <v>165</v>
      </c>
      <c r="AG78" s="18">
        <f t="shared" si="16"/>
        <v>790</v>
      </c>
      <c r="AH78" s="18">
        <f t="shared" si="16"/>
        <v>934</v>
      </c>
      <c r="AI78" s="18">
        <f t="shared" si="16"/>
        <v>349</v>
      </c>
      <c r="AJ78" s="18">
        <f t="shared" si="16"/>
        <v>214</v>
      </c>
      <c r="AK78" s="18">
        <f t="shared" si="16"/>
        <v>192.5</v>
      </c>
      <c r="AL78" s="18">
        <f t="shared" si="16"/>
        <v>245</v>
      </c>
      <c r="AM78" s="18">
        <f t="shared" si="16"/>
        <v>419.5</v>
      </c>
      <c r="AN78" s="18">
        <f t="shared" si="16"/>
        <v>343</v>
      </c>
      <c r="AO78" s="18">
        <f t="shared" si="16"/>
        <v>4609</v>
      </c>
      <c r="AP78" s="18">
        <f t="shared" si="16"/>
        <v>80055</v>
      </c>
      <c r="AQ78" s="18">
        <f t="shared" si="16"/>
        <v>238.5</v>
      </c>
      <c r="AR78" s="18">
        <f t="shared" si="16"/>
        <v>59780</v>
      </c>
      <c r="AS78" s="18">
        <f t="shared" si="16"/>
        <v>6239</v>
      </c>
      <c r="AT78" s="18">
        <f t="shared" si="16"/>
        <v>2333.5</v>
      </c>
      <c r="AU78" s="18">
        <f t="shared" si="16"/>
        <v>247</v>
      </c>
      <c r="AV78" s="18">
        <f t="shared" si="16"/>
        <v>261</v>
      </c>
      <c r="AW78" s="18">
        <f t="shared" si="16"/>
        <v>205</v>
      </c>
      <c r="AX78" s="18">
        <f t="shared" si="16"/>
        <v>11.5</v>
      </c>
      <c r="AY78" s="18">
        <f t="shared" si="16"/>
        <v>429.5</v>
      </c>
      <c r="AZ78" s="18">
        <f t="shared" si="16"/>
        <v>10812</v>
      </c>
      <c r="BA78" s="18">
        <f t="shared" si="16"/>
        <v>8533.5</v>
      </c>
      <c r="BB78" s="18">
        <f t="shared" si="16"/>
        <v>7442.5</v>
      </c>
      <c r="BC78" s="18">
        <f t="shared" si="16"/>
        <v>26163.5</v>
      </c>
      <c r="BD78" s="18">
        <f t="shared" si="16"/>
        <v>4842.5</v>
      </c>
      <c r="BE78" s="18">
        <f t="shared" si="16"/>
        <v>1384.5</v>
      </c>
      <c r="BF78" s="18">
        <f t="shared" si="16"/>
        <v>22731.5</v>
      </c>
      <c r="BG78" s="18">
        <f t="shared" si="16"/>
        <v>955.5</v>
      </c>
      <c r="BH78" s="18">
        <f t="shared" si="16"/>
        <v>588</v>
      </c>
      <c r="BI78" s="18">
        <f t="shared" si="16"/>
        <v>230</v>
      </c>
      <c r="BJ78" s="18">
        <f t="shared" si="16"/>
        <v>5782</v>
      </c>
      <c r="BK78" s="18">
        <f t="shared" si="16"/>
        <v>14654</v>
      </c>
      <c r="BL78" s="18">
        <f t="shared" si="16"/>
        <v>190</v>
      </c>
      <c r="BM78" s="18">
        <f t="shared" si="16"/>
        <v>248</v>
      </c>
      <c r="BN78" s="18">
        <f t="shared" si="16"/>
        <v>3492.5</v>
      </c>
      <c r="BO78" s="18">
        <f t="shared" ref="BO78:DZ78" si="17">BO9</f>
        <v>1333</v>
      </c>
      <c r="BP78" s="18">
        <f t="shared" si="17"/>
        <v>199.5</v>
      </c>
      <c r="BQ78" s="18">
        <f t="shared" si="17"/>
        <v>5271</v>
      </c>
      <c r="BR78" s="18">
        <f t="shared" si="17"/>
        <v>4565.5</v>
      </c>
      <c r="BS78" s="18">
        <f t="shared" si="17"/>
        <v>924</v>
      </c>
      <c r="BT78" s="18">
        <f t="shared" si="17"/>
        <v>387.5</v>
      </c>
      <c r="BU78" s="18">
        <f t="shared" si="17"/>
        <v>409</v>
      </c>
      <c r="BV78" s="18">
        <f t="shared" si="17"/>
        <v>1196.5</v>
      </c>
      <c r="BW78" s="18">
        <f t="shared" si="17"/>
        <v>1773.5</v>
      </c>
      <c r="BX78" s="18">
        <f t="shared" si="17"/>
        <v>83.5</v>
      </c>
      <c r="BY78" s="18">
        <f t="shared" si="17"/>
        <v>479.5</v>
      </c>
      <c r="BZ78" s="18">
        <f t="shared" si="17"/>
        <v>193</v>
      </c>
      <c r="CA78" s="18">
        <f t="shared" si="17"/>
        <v>163</v>
      </c>
      <c r="CB78" s="18">
        <f t="shared" si="17"/>
        <v>79453.5</v>
      </c>
      <c r="CC78" s="18">
        <f t="shared" si="17"/>
        <v>148.5</v>
      </c>
      <c r="CD78" s="18">
        <f t="shared" si="17"/>
        <v>59.5</v>
      </c>
      <c r="CE78" s="18">
        <f t="shared" si="17"/>
        <v>165</v>
      </c>
      <c r="CF78" s="18">
        <f t="shared" si="17"/>
        <v>95</v>
      </c>
      <c r="CG78" s="18">
        <f t="shared" si="17"/>
        <v>166</v>
      </c>
      <c r="CH78" s="18">
        <f t="shared" si="17"/>
        <v>105</v>
      </c>
      <c r="CI78" s="18">
        <f t="shared" si="17"/>
        <v>679</v>
      </c>
      <c r="CJ78" s="18">
        <f t="shared" si="17"/>
        <v>944</v>
      </c>
      <c r="CK78" s="18">
        <f t="shared" si="17"/>
        <v>4148.5</v>
      </c>
      <c r="CL78" s="18">
        <f t="shared" si="17"/>
        <v>1232</v>
      </c>
      <c r="CM78" s="18">
        <f t="shared" si="17"/>
        <v>741</v>
      </c>
      <c r="CN78" s="18">
        <f t="shared" si="17"/>
        <v>26904.5</v>
      </c>
      <c r="CO78" s="18">
        <f t="shared" si="17"/>
        <v>14863.5</v>
      </c>
      <c r="CP78" s="18">
        <f t="shared" si="17"/>
        <v>1031</v>
      </c>
      <c r="CQ78" s="18">
        <f t="shared" si="17"/>
        <v>979</v>
      </c>
      <c r="CR78" s="18">
        <f t="shared" si="17"/>
        <v>179</v>
      </c>
      <c r="CS78" s="18">
        <f t="shared" si="17"/>
        <v>350.5</v>
      </c>
      <c r="CT78" s="18">
        <f t="shared" si="17"/>
        <v>109.5</v>
      </c>
      <c r="CU78" s="18">
        <f t="shared" si="17"/>
        <v>50</v>
      </c>
      <c r="CV78" s="18">
        <f t="shared" si="17"/>
        <v>40</v>
      </c>
      <c r="CW78" s="18">
        <f t="shared" si="17"/>
        <v>150</v>
      </c>
      <c r="CX78" s="18">
        <f t="shared" si="17"/>
        <v>464</v>
      </c>
      <c r="CY78" s="18">
        <f t="shared" si="17"/>
        <v>37</v>
      </c>
      <c r="CZ78" s="18">
        <f t="shared" si="17"/>
        <v>2045.5</v>
      </c>
      <c r="DA78" s="18">
        <f t="shared" si="17"/>
        <v>179</v>
      </c>
      <c r="DB78" s="18">
        <f t="shared" si="17"/>
        <v>306.5</v>
      </c>
      <c r="DC78" s="18">
        <f t="shared" si="17"/>
        <v>162</v>
      </c>
      <c r="DD78" s="18">
        <f t="shared" si="17"/>
        <v>132</v>
      </c>
      <c r="DE78" s="18">
        <f t="shared" si="17"/>
        <v>432.5</v>
      </c>
      <c r="DF78" s="18">
        <f t="shared" si="17"/>
        <v>20425.5</v>
      </c>
      <c r="DG78" s="18">
        <f t="shared" si="17"/>
        <v>73</v>
      </c>
      <c r="DH78" s="18">
        <f t="shared" si="17"/>
        <v>1928</v>
      </c>
      <c r="DI78" s="18">
        <f t="shared" si="17"/>
        <v>2544.5</v>
      </c>
      <c r="DJ78" s="18">
        <f t="shared" si="17"/>
        <v>704.5</v>
      </c>
      <c r="DK78" s="18">
        <f t="shared" si="17"/>
        <v>405.5</v>
      </c>
      <c r="DL78" s="18">
        <f t="shared" si="17"/>
        <v>5630.5</v>
      </c>
      <c r="DM78" s="18">
        <f t="shared" si="17"/>
        <v>232.5</v>
      </c>
      <c r="DN78" s="18">
        <f t="shared" si="17"/>
        <v>1394</v>
      </c>
      <c r="DO78" s="18">
        <f t="shared" si="17"/>
        <v>2842</v>
      </c>
      <c r="DP78" s="18">
        <f t="shared" si="17"/>
        <v>211</v>
      </c>
      <c r="DQ78" s="18">
        <f t="shared" si="17"/>
        <v>497.5</v>
      </c>
      <c r="DR78" s="18">
        <f t="shared" si="17"/>
        <v>1270</v>
      </c>
      <c r="DS78" s="18">
        <f t="shared" si="17"/>
        <v>753.5</v>
      </c>
      <c r="DT78" s="18">
        <f t="shared" si="17"/>
        <v>136.5</v>
      </c>
      <c r="DU78" s="18">
        <f t="shared" si="17"/>
        <v>388</v>
      </c>
      <c r="DV78" s="18">
        <f t="shared" si="17"/>
        <v>197</v>
      </c>
      <c r="DW78" s="18">
        <f t="shared" si="17"/>
        <v>337</v>
      </c>
      <c r="DX78" s="18">
        <f t="shared" si="17"/>
        <v>170.5</v>
      </c>
      <c r="DY78" s="18">
        <f t="shared" si="17"/>
        <v>332.5</v>
      </c>
      <c r="DZ78" s="18">
        <f t="shared" si="17"/>
        <v>914</v>
      </c>
      <c r="EA78" s="18">
        <f t="shared" ref="EA78:FX78" si="18">EA9</f>
        <v>547</v>
      </c>
      <c r="EB78" s="18">
        <f t="shared" si="18"/>
        <v>572</v>
      </c>
      <c r="EC78" s="18">
        <f t="shared" si="18"/>
        <v>293</v>
      </c>
      <c r="ED78" s="18">
        <f t="shared" si="18"/>
        <v>1646</v>
      </c>
      <c r="EE78" s="18">
        <f t="shared" si="18"/>
        <v>184</v>
      </c>
      <c r="EF78" s="18">
        <f t="shared" si="18"/>
        <v>1426.5</v>
      </c>
      <c r="EG78" s="18">
        <f t="shared" si="18"/>
        <v>267</v>
      </c>
      <c r="EH78" s="18">
        <f t="shared" si="18"/>
        <v>219</v>
      </c>
      <c r="EI78" s="18">
        <f t="shared" si="18"/>
        <v>16230.5</v>
      </c>
      <c r="EJ78" s="18">
        <f t="shared" si="18"/>
        <v>8770.5</v>
      </c>
      <c r="EK78" s="18">
        <f t="shared" si="18"/>
        <v>617.5</v>
      </c>
      <c r="EL78" s="18">
        <f t="shared" si="18"/>
        <v>479.5</v>
      </c>
      <c r="EM78" s="18">
        <f t="shared" si="18"/>
        <v>411</v>
      </c>
      <c r="EN78" s="18">
        <f t="shared" si="18"/>
        <v>952.5</v>
      </c>
      <c r="EO78" s="18">
        <f t="shared" si="18"/>
        <v>410.5</v>
      </c>
      <c r="EP78" s="18">
        <f t="shared" si="18"/>
        <v>369.5</v>
      </c>
      <c r="EQ78" s="18">
        <f t="shared" si="18"/>
        <v>2374</v>
      </c>
      <c r="ER78" s="18">
        <f t="shared" si="18"/>
        <v>353.5</v>
      </c>
      <c r="ES78" s="18">
        <f t="shared" si="18"/>
        <v>122</v>
      </c>
      <c r="ET78" s="18">
        <f t="shared" si="18"/>
        <v>173</v>
      </c>
      <c r="EU78" s="18">
        <f t="shared" si="18"/>
        <v>599</v>
      </c>
      <c r="EV78" s="18">
        <f t="shared" si="18"/>
        <v>60.5</v>
      </c>
      <c r="EW78" s="18">
        <f t="shared" si="18"/>
        <v>844.5</v>
      </c>
      <c r="EX78" s="18">
        <f t="shared" si="18"/>
        <v>251.5</v>
      </c>
      <c r="EY78" s="18">
        <f t="shared" si="18"/>
        <v>235.5</v>
      </c>
      <c r="EZ78" s="18">
        <f t="shared" si="18"/>
        <v>103.5</v>
      </c>
      <c r="FA78" s="18">
        <f t="shared" si="18"/>
        <v>3061.5</v>
      </c>
      <c r="FB78" s="18">
        <f t="shared" si="18"/>
        <v>310.5</v>
      </c>
      <c r="FC78" s="18">
        <f t="shared" si="18"/>
        <v>2288.5</v>
      </c>
      <c r="FD78" s="18">
        <f t="shared" si="18"/>
        <v>328.5</v>
      </c>
      <c r="FE78" s="18">
        <f t="shared" si="18"/>
        <v>102</v>
      </c>
      <c r="FF78" s="18">
        <f t="shared" si="18"/>
        <v>200.5</v>
      </c>
      <c r="FG78" s="18">
        <f t="shared" si="18"/>
        <v>96.5</v>
      </c>
      <c r="FH78" s="18">
        <f t="shared" si="18"/>
        <v>87</v>
      </c>
      <c r="FI78" s="18">
        <f t="shared" si="18"/>
        <v>1810</v>
      </c>
      <c r="FJ78" s="18">
        <f t="shared" si="18"/>
        <v>1840</v>
      </c>
      <c r="FK78" s="18">
        <f t="shared" si="18"/>
        <v>2195.5</v>
      </c>
      <c r="FL78" s="18">
        <f t="shared" si="18"/>
        <v>4793.5</v>
      </c>
      <c r="FM78" s="18">
        <f t="shared" si="18"/>
        <v>3443</v>
      </c>
      <c r="FN78" s="18">
        <f t="shared" si="18"/>
        <v>20014.5</v>
      </c>
      <c r="FO78" s="18">
        <f t="shared" si="18"/>
        <v>1105</v>
      </c>
      <c r="FP78" s="18">
        <f t="shared" si="18"/>
        <v>2078.5</v>
      </c>
      <c r="FQ78" s="18">
        <f t="shared" si="18"/>
        <v>736.5</v>
      </c>
      <c r="FR78" s="18">
        <f t="shared" si="18"/>
        <v>160</v>
      </c>
      <c r="FS78" s="18">
        <f t="shared" si="18"/>
        <v>178</v>
      </c>
      <c r="FT78" s="21">
        <f t="shared" si="18"/>
        <v>71</v>
      </c>
      <c r="FU78" s="18">
        <f t="shared" si="18"/>
        <v>754</v>
      </c>
      <c r="FV78" s="18">
        <f t="shared" si="18"/>
        <v>618.5</v>
      </c>
      <c r="FW78" s="18">
        <f t="shared" si="18"/>
        <v>166</v>
      </c>
      <c r="FX78" s="18">
        <f t="shared" si="18"/>
        <v>67.5</v>
      </c>
      <c r="FY78" s="53"/>
      <c r="FZ78" s="18">
        <f t="shared" ref="FZ78:FZ83" si="19">SUM(C78:FX78)</f>
        <v>793303.5</v>
      </c>
      <c r="GA78" s="16"/>
      <c r="GB78" s="53"/>
      <c r="GC78" s="53"/>
      <c r="GD78" s="53"/>
      <c r="GE78" s="55"/>
      <c r="GF78" s="55"/>
      <c r="GG78" s="5"/>
      <c r="GH78" s="5"/>
      <c r="GI78" s="5"/>
      <c r="GJ78" s="5"/>
      <c r="GK78" s="5"/>
      <c r="GL78" s="5"/>
      <c r="GM78" s="5"/>
    </row>
    <row r="79" spans="1:195" x14ac:dyDescent="0.2">
      <c r="A79" s="3" t="s">
        <v>366</v>
      </c>
      <c r="B79" s="2" t="s">
        <v>367</v>
      </c>
      <c r="C79" s="18">
        <f t="shared" ref="C79:BN82" si="20">C17</f>
        <v>5613.5</v>
      </c>
      <c r="D79" s="18">
        <f t="shared" si="20"/>
        <v>35407</v>
      </c>
      <c r="E79" s="18">
        <f t="shared" si="20"/>
        <v>6634.5</v>
      </c>
      <c r="F79" s="18">
        <f t="shared" si="20"/>
        <v>15541.5</v>
      </c>
      <c r="G79" s="18">
        <f t="shared" si="20"/>
        <v>920.5</v>
      </c>
      <c r="H79" s="18">
        <f t="shared" si="20"/>
        <v>972</v>
      </c>
      <c r="I79" s="18">
        <f t="shared" si="20"/>
        <v>9145.5</v>
      </c>
      <c r="J79" s="18">
        <f t="shared" si="20"/>
        <v>1959</v>
      </c>
      <c r="K79" s="18">
        <f t="shared" si="20"/>
        <v>301</v>
      </c>
      <c r="L79" s="18">
        <f t="shared" si="20"/>
        <v>2520</v>
      </c>
      <c r="M79" s="18">
        <f t="shared" si="20"/>
        <v>1381.5</v>
      </c>
      <c r="N79" s="18">
        <f t="shared" si="20"/>
        <v>50668</v>
      </c>
      <c r="O79" s="18">
        <f t="shared" si="20"/>
        <v>14647.5</v>
      </c>
      <c r="P79" s="18">
        <f t="shared" si="20"/>
        <v>153.5</v>
      </c>
      <c r="Q79" s="18">
        <f t="shared" si="20"/>
        <v>36887</v>
      </c>
      <c r="R79" s="18">
        <f t="shared" si="20"/>
        <v>443.5</v>
      </c>
      <c r="S79" s="18">
        <f t="shared" si="20"/>
        <v>1275.5</v>
      </c>
      <c r="T79" s="18">
        <f t="shared" si="20"/>
        <v>127.5</v>
      </c>
      <c r="U79" s="18">
        <f t="shared" si="20"/>
        <v>47</v>
      </c>
      <c r="V79" s="18">
        <f t="shared" si="20"/>
        <v>255</v>
      </c>
      <c r="W79" s="21">
        <f t="shared" si="20"/>
        <v>50</v>
      </c>
      <c r="X79" s="18">
        <f t="shared" si="20"/>
        <v>40</v>
      </c>
      <c r="Y79" s="18">
        <f t="shared" si="20"/>
        <v>432</v>
      </c>
      <c r="Z79" s="18">
        <f t="shared" si="20"/>
        <v>240.5</v>
      </c>
      <c r="AA79" s="18">
        <f t="shared" si="20"/>
        <v>27650.5</v>
      </c>
      <c r="AB79" s="18">
        <f t="shared" si="20"/>
        <v>28500.5</v>
      </c>
      <c r="AC79" s="18">
        <f t="shared" si="20"/>
        <v>876</v>
      </c>
      <c r="AD79" s="18">
        <f t="shared" si="20"/>
        <v>1067</v>
      </c>
      <c r="AE79" s="18">
        <f t="shared" si="20"/>
        <v>109</v>
      </c>
      <c r="AF79" s="18">
        <f t="shared" si="20"/>
        <v>154</v>
      </c>
      <c r="AG79" s="18">
        <f t="shared" si="20"/>
        <v>827</v>
      </c>
      <c r="AH79" s="18">
        <f t="shared" si="20"/>
        <v>972</v>
      </c>
      <c r="AI79" s="18">
        <f t="shared" si="20"/>
        <v>360.5</v>
      </c>
      <c r="AJ79" s="18">
        <f t="shared" si="20"/>
        <v>204.5</v>
      </c>
      <c r="AK79" s="18">
        <f t="shared" si="20"/>
        <v>185.5</v>
      </c>
      <c r="AL79" s="18">
        <f t="shared" si="20"/>
        <v>247</v>
      </c>
      <c r="AM79" s="18">
        <f t="shared" si="20"/>
        <v>435</v>
      </c>
      <c r="AN79" s="18">
        <f t="shared" si="20"/>
        <v>361</v>
      </c>
      <c r="AO79" s="18">
        <f t="shared" si="20"/>
        <v>4626.5</v>
      </c>
      <c r="AP79" s="18">
        <f t="shared" si="20"/>
        <v>77313</v>
      </c>
      <c r="AQ79" s="18">
        <f t="shared" si="20"/>
        <v>253</v>
      </c>
      <c r="AR79" s="18">
        <f t="shared" si="20"/>
        <v>58976</v>
      </c>
      <c r="AS79" s="18">
        <f t="shared" si="20"/>
        <v>6045</v>
      </c>
      <c r="AT79" s="18">
        <f t="shared" si="20"/>
        <v>2421.5</v>
      </c>
      <c r="AU79" s="18">
        <f t="shared" si="20"/>
        <v>303.5</v>
      </c>
      <c r="AV79" s="18">
        <f t="shared" si="20"/>
        <v>282.5</v>
      </c>
      <c r="AW79" s="18">
        <f t="shared" si="20"/>
        <v>180</v>
      </c>
      <c r="AX79" s="18">
        <f t="shared" si="20"/>
        <v>31.5</v>
      </c>
      <c r="AY79" s="18">
        <f t="shared" si="20"/>
        <v>432.5</v>
      </c>
      <c r="AZ79" s="18">
        <f t="shared" si="20"/>
        <v>10536</v>
      </c>
      <c r="BA79" s="18">
        <f t="shared" si="20"/>
        <v>8565</v>
      </c>
      <c r="BB79" s="18">
        <f t="shared" si="20"/>
        <v>7373</v>
      </c>
      <c r="BC79" s="18">
        <f t="shared" si="20"/>
        <v>26200.5</v>
      </c>
      <c r="BD79" s="18">
        <f t="shared" si="20"/>
        <v>4812</v>
      </c>
      <c r="BE79" s="18">
        <f t="shared" si="20"/>
        <v>1403.5</v>
      </c>
      <c r="BF79" s="18">
        <f t="shared" si="20"/>
        <v>22771</v>
      </c>
      <c r="BG79" s="18">
        <f t="shared" si="20"/>
        <v>856</v>
      </c>
      <c r="BH79" s="18">
        <f t="shared" si="20"/>
        <v>567.5</v>
      </c>
      <c r="BI79" s="18">
        <f t="shared" si="20"/>
        <v>219</v>
      </c>
      <c r="BJ79" s="18">
        <f t="shared" si="20"/>
        <v>5826.5</v>
      </c>
      <c r="BK79" s="18">
        <f t="shared" si="20"/>
        <v>14165</v>
      </c>
      <c r="BL79" s="18">
        <f t="shared" si="20"/>
        <v>166</v>
      </c>
      <c r="BM79" s="18">
        <f t="shared" si="20"/>
        <v>272</v>
      </c>
      <c r="BN79" s="18">
        <f t="shared" si="20"/>
        <v>3535</v>
      </c>
      <c r="BO79" s="18">
        <f t="shared" ref="BO79:DZ82" si="21">BO17</f>
        <v>1413.5</v>
      </c>
      <c r="BP79" s="18">
        <f t="shared" si="21"/>
        <v>194.5</v>
      </c>
      <c r="BQ79" s="18">
        <f t="shared" si="21"/>
        <v>5247.5</v>
      </c>
      <c r="BR79" s="18">
        <f t="shared" si="21"/>
        <v>4536.5</v>
      </c>
      <c r="BS79" s="18">
        <f t="shared" si="21"/>
        <v>930</v>
      </c>
      <c r="BT79" s="18">
        <f t="shared" si="21"/>
        <v>366.5</v>
      </c>
      <c r="BU79" s="18">
        <f t="shared" si="21"/>
        <v>429</v>
      </c>
      <c r="BV79" s="18">
        <f t="shared" si="21"/>
        <v>1163</v>
      </c>
      <c r="BW79" s="18">
        <f t="shared" si="21"/>
        <v>1777</v>
      </c>
      <c r="BX79" s="18">
        <f t="shared" si="21"/>
        <v>65</v>
      </c>
      <c r="BY79" s="18">
        <f t="shared" si="21"/>
        <v>456.5</v>
      </c>
      <c r="BZ79" s="18">
        <f t="shared" si="21"/>
        <v>178.5</v>
      </c>
      <c r="CA79" s="18">
        <f t="shared" si="21"/>
        <v>186.5</v>
      </c>
      <c r="CB79" s="18">
        <f t="shared" si="21"/>
        <v>79013.5</v>
      </c>
      <c r="CC79" s="18">
        <f t="shared" si="21"/>
        <v>153</v>
      </c>
      <c r="CD79" s="18">
        <f t="shared" si="21"/>
        <v>64.5</v>
      </c>
      <c r="CE79" s="18">
        <f t="shared" si="21"/>
        <v>159.5</v>
      </c>
      <c r="CF79" s="18">
        <f t="shared" si="21"/>
        <v>103.5</v>
      </c>
      <c r="CG79" s="18">
        <f t="shared" si="21"/>
        <v>144.5</v>
      </c>
      <c r="CH79" s="18">
        <f t="shared" si="21"/>
        <v>121.5</v>
      </c>
      <c r="CI79" s="18">
        <f t="shared" si="21"/>
        <v>708.5</v>
      </c>
      <c r="CJ79" s="18">
        <f t="shared" si="21"/>
        <v>955.5</v>
      </c>
      <c r="CK79" s="18">
        <f t="shared" si="21"/>
        <v>4216.5</v>
      </c>
      <c r="CL79" s="18">
        <f t="shared" si="21"/>
        <v>1257.5</v>
      </c>
      <c r="CM79" s="18">
        <f t="shared" si="21"/>
        <v>713.5</v>
      </c>
      <c r="CN79" s="18">
        <f t="shared" si="21"/>
        <v>26338</v>
      </c>
      <c r="CO79" s="18">
        <f t="shared" si="21"/>
        <v>14813</v>
      </c>
      <c r="CP79" s="18">
        <f t="shared" si="21"/>
        <v>1016.5</v>
      </c>
      <c r="CQ79" s="18">
        <f t="shared" si="21"/>
        <v>980</v>
      </c>
      <c r="CR79" s="18">
        <f t="shared" si="21"/>
        <v>176.5</v>
      </c>
      <c r="CS79" s="18">
        <f t="shared" si="21"/>
        <v>348.5</v>
      </c>
      <c r="CT79" s="18">
        <f t="shared" si="21"/>
        <v>89.5</v>
      </c>
      <c r="CU79" s="18">
        <f t="shared" si="21"/>
        <v>36.5</v>
      </c>
      <c r="CV79" s="18">
        <f t="shared" si="21"/>
        <v>41</v>
      </c>
      <c r="CW79" s="18">
        <f t="shared" si="21"/>
        <v>153.5</v>
      </c>
      <c r="CX79" s="18">
        <f t="shared" si="21"/>
        <v>449.5</v>
      </c>
      <c r="CY79" s="18">
        <f t="shared" si="21"/>
        <v>27</v>
      </c>
      <c r="CZ79" s="18">
        <f t="shared" si="21"/>
        <v>2082.5</v>
      </c>
      <c r="DA79" s="18">
        <f t="shared" si="21"/>
        <v>182.5</v>
      </c>
      <c r="DB79" s="18">
        <f t="shared" si="21"/>
        <v>309</v>
      </c>
      <c r="DC79" s="18">
        <f t="shared" si="21"/>
        <v>178.5</v>
      </c>
      <c r="DD79" s="18">
        <f t="shared" si="21"/>
        <v>125.5</v>
      </c>
      <c r="DE79" s="18">
        <f t="shared" si="21"/>
        <v>399.5</v>
      </c>
      <c r="DF79" s="18">
        <f t="shared" si="21"/>
        <v>20425.5</v>
      </c>
      <c r="DG79" s="18">
        <f t="shared" si="21"/>
        <v>79.5</v>
      </c>
      <c r="DH79" s="18">
        <f t="shared" si="21"/>
        <v>1990.5</v>
      </c>
      <c r="DI79" s="18">
        <f t="shared" si="21"/>
        <v>2613</v>
      </c>
      <c r="DJ79" s="18">
        <f t="shared" si="21"/>
        <v>680.5</v>
      </c>
      <c r="DK79" s="18">
        <f t="shared" si="21"/>
        <v>365.5</v>
      </c>
      <c r="DL79" s="18">
        <f t="shared" si="21"/>
        <v>5714.5</v>
      </c>
      <c r="DM79" s="18">
        <f t="shared" si="21"/>
        <v>218</v>
      </c>
      <c r="DN79" s="18">
        <f t="shared" si="21"/>
        <v>1441.5</v>
      </c>
      <c r="DO79" s="18">
        <f t="shared" si="21"/>
        <v>2845.5</v>
      </c>
      <c r="DP79" s="18">
        <f t="shared" si="21"/>
        <v>191</v>
      </c>
      <c r="DQ79" s="18">
        <f t="shared" si="21"/>
        <v>484.5</v>
      </c>
      <c r="DR79" s="18">
        <f t="shared" si="21"/>
        <v>1254.5</v>
      </c>
      <c r="DS79" s="18">
        <f t="shared" si="21"/>
        <v>758</v>
      </c>
      <c r="DT79" s="18">
        <f t="shared" si="21"/>
        <v>132</v>
      </c>
      <c r="DU79" s="18">
        <f t="shared" si="21"/>
        <v>398.5</v>
      </c>
      <c r="DV79" s="18">
        <f t="shared" si="21"/>
        <v>205.5</v>
      </c>
      <c r="DW79" s="18">
        <f t="shared" si="21"/>
        <v>326</v>
      </c>
      <c r="DX79" s="18">
        <f t="shared" si="21"/>
        <v>178</v>
      </c>
      <c r="DY79" s="18">
        <f t="shared" si="21"/>
        <v>318.5</v>
      </c>
      <c r="DZ79" s="18">
        <f t="shared" si="21"/>
        <v>920</v>
      </c>
      <c r="EA79" s="18">
        <f t="shared" ref="EA79:FX82" si="22">EA17</f>
        <v>502.5</v>
      </c>
      <c r="EB79" s="18">
        <f t="shared" si="22"/>
        <v>551</v>
      </c>
      <c r="EC79" s="18">
        <f t="shared" si="22"/>
        <v>284</v>
      </c>
      <c r="ED79" s="18">
        <f t="shared" si="22"/>
        <v>1614.5</v>
      </c>
      <c r="EE79" s="18">
        <f t="shared" si="22"/>
        <v>186</v>
      </c>
      <c r="EF79" s="18">
        <f t="shared" si="22"/>
        <v>1480.5</v>
      </c>
      <c r="EG79" s="18">
        <f t="shared" si="22"/>
        <v>263.5</v>
      </c>
      <c r="EH79" s="18">
        <f t="shared" si="22"/>
        <v>199.5</v>
      </c>
      <c r="EI79" s="18">
        <f t="shared" si="22"/>
        <v>16108</v>
      </c>
      <c r="EJ79" s="18">
        <f t="shared" si="22"/>
        <v>8674.5</v>
      </c>
      <c r="EK79" s="18">
        <f t="shared" si="22"/>
        <v>630.5</v>
      </c>
      <c r="EL79" s="18">
        <f t="shared" si="22"/>
        <v>470.5</v>
      </c>
      <c r="EM79" s="18">
        <f t="shared" si="22"/>
        <v>432.5</v>
      </c>
      <c r="EN79" s="18">
        <f t="shared" si="22"/>
        <v>963</v>
      </c>
      <c r="EO79" s="18">
        <f t="shared" si="22"/>
        <v>435.5</v>
      </c>
      <c r="EP79" s="18">
        <f t="shared" si="22"/>
        <v>363.5</v>
      </c>
      <c r="EQ79" s="18">
        <f t="shared" si="22"/>
        <v>2315</v>
      </c>
      <c r="ER79" s="18">
        <f t="shared" si="22"/>
        <v>361</v>
      </c>
      <c r="ES79" s="18">
        <f t="shared" si="22"/>
        <v>118</v>
      </c>
      <c r="ET79" s="18">
        <f t="shared" si="22"/>
        <v>163.5</v>
      </c>
      <c r="EU79" s="18">
        <f t="shared" si="22"/>
        <v>595.5</v>
      </c>
      <c r="EV79" s="18">
        <f t="shared" si="22"/>
        <v>62</v>
      </c>
      <c r="EW79" s="18">
        <f t="shared" si="22"/>
        <v>788.5</v>
      </c>
      <c r="EX79" s="18">
        <f t="shared" si="22"/>
        <v>244</v>
      </c>
      <c r="EY79" s="18">
        <f t="shared" si="22"/>
        <v>231.5</v>
      </c>
      <c r="EZ79" s="18">
        <f t="shared" si="22"/>
        <v>108</v>
      </c>
      <c r="FA79" s="18">
        <f t="shared" si="22"/>
        <v>2976.5</v>
      </c>
      <c r="FB79" s="18">
        <f t="shared" si="22"/>
        <v>325</v>
      </c>
      <c r="FC79" s="18">
        <f t="shared" si="22"/>
        <v>2401</v>
      </c>
      <c r="FD79" s="18">
        <f t="shared" si="22"/>
        <v>337</v>
      </c>
      <c r="FE79" s="18">
        <f t="shared" si="22"/>
        <v>106.5</v>
      </c>
      <c r="FF79" s="18">
        <f t="shared" si="22"/>
        <v>182.5</v>
      </c>
      <c r="FG79" s="18">
        <f t="shared" si="22"/>
        <v>116</v>
      </c>
      <c r="FH79" s="18">
        <f t="shared" si="22"/>
        <v>78</v>
      </c>
      <c r="FI79" s="18">
        <f t="shared" si="22"/>
        <v>1745.5</v>
      </c>
      <c r="FJ79" s="18">
        <f t="shared" si="22"/>
        <v>1781.5</v>
      </c>
      <c r="FK79" s="18">
        <f t="shared" si="22"/>
        <v>2112.5</v>
      </c>
      <c r="FL79" s="18">
        <f t="shared" si="22"/>
        <v>4516.5</v>
      </c>
      <c r="FM79" s="18">
        <f t="shared" si="22"/>
        <v>3252.5</v>
      </c>
      <c r="FN79" s="18">
        <f t="shared" si="22"/>
        <v>19379.5</v>
      </c>
      <c r="FO79" s="18">
        <f t="shared" si="22"/>
        <v>1068.5</v>
      </c>
      <c r="FP79" s="18">
        <f t="shared" si="22"/>
        <v>2131</v>
      </c>
      <c r="FQ79" s="18">
        <f t="shared" si="22"/>
        <v>745.5</v>
      </c>
      <c r="FR79" s="18">
        <f t="shared" si="22"/>
        <v>148</v>
      </c>
      <c r="FS79" s="18">
        <f t="shared" si="22"/>
        <v>179</v>
      </c>
      <c r="FT79" s="21">
        <f t="shared" si="22"/>
        <v>81</v>
      </c>
      <c r="FU79" s="18">
        <f t="shared" si="22"/>
        <v>738.5</v>
      </c>
      <c r="FV79" s="18">
        <f t="shared" si="22"/>
        <v>652</v>
      </c>
      <c r="FW79" s="18">
        <f t="shared" si="22"/>
        <v>147.5</v>
      </c>
      <c r="FX79" s="18">
        <f t="shared" si="22"/>
        <v>57</v>
      </c>
      <c r="FY79" s="5"/>
      <c r="FZ79" s="18">
        <f t="shared" si="19"/>
        <v>782993.5</v>
      </c>
      <c r="GA79" s="16"/>
      <c r="GB79" s="53"/>
      <c r="GC79" s="53"/>
      <c r="GD79" s="53"/>
      <c r="GE79" s="5"/>
      <c r="GF79" s="5"/>
      <c r="GG79" s="5"/>
      <c r="GH79" s="5"/>
      <c r="GI79" s="5"/>
      <c r="GJ79" s="5"/>
      <c r="GK79" s="5"/>
      <c r="GL79" s="5"/>
      <c r="GM79" s="5"/>
    </row>
    <row r="80" spans="1:195" x14ac:dyDescent="0.2">
      <c r="A80" s="3" t="s">
        <v>368</v>
      </c>
      <c r="B80" s="2" t="s">
        <v>369</v>
      </c>
      <c r="C80" s="18">
        <f t="shared" si="20"/>
        <v>5486.5</v>
      </c>
      <c r="D80" s="18">
        <f t="shared" si="20"/>
        <v>36386</v>
      </c>
      <c r="E80" s="18">
        <f t="shared" si="20"/>
        <v>6585</v>
      </c>
      <c r="F80" s="18">
        <f t="shared" si="20"/>
        <v>15034.5</v>
      </c>
      <c r="G80" s="18">
        <f t="shared" si="20"/>
        <v>951</v>
      </c>
      <c r="H80" s="18">
        <f t="shared" si="20"/>
        <v>898.5</v>
      </c>
      <c r="I80" s="18">
        <f t="shared" si="20"/>
        <v>9168</v>
      </c>
      <c r="J80" s="18">
        <f t="shared" si="20"/>
        <v>1981.5</v>
      </c>
      <c r="K80" s="18">
        <f t="shared" si="20"/>
        <v>291</v>
      </c>
      <c r="L80" s="18">
        <f t="shared" si="20"/>
        <v>2646.5</v>
      </c>
      <c r="M80" s="18">
        <f t="shared" si="20"/>
        <v>1383</v>
      </c>
      <c r="N80" s="18">
        <f t="shared" si="20"/>
        <v>49957</v>
      </c>
      <c r="O80" s="18">
        <f t="shared" si="20"/>
        <v>14645.5</v>
      </c>
      <c r="P80" s="18">
        <f t="shared" si="20"/>
        <v>158</v>
      </c>
      <c r="Q80" s="18">
        <f t="shared" si="20"/>
        <v>35995</v>
      </c>
      <c r="R80" s="18">
        <f t="shared" si="20"/>
        <v>407.5</v>
      </c>
      <c r="S80" s="18">
        <f t="shared" si="20"/>
        <v>1314.5</v>
      </c>
      <c r="T80" s="18">
        <f t="shared" si="20"/>
        <v>123</v>
      </c>
      <c r="U80" s="18">
        <f t="shared" si="20"/>
        <v>41</v>
      </c>
      <c r="V80" s="18">
        <f t="shared" si="20"/>
        <v>257.5</v>
      </c>
      <c r="W80" s="21">
        <f t="shared" si="20"/>
        <v>46.5</v>
      </c>
      <c r="X80" s="18">
        <f t="shared" si="20"/>
        <v>42.5</v>
      </c>
      <c r="Y80" s="18">
        <f t="shared" si="20"/>
        <v>461.5</v>
      </c>
      <c r="Z80" s="18">
        <f t="shared" si="20"/>
        <v>246</v>
      </c>
      <c r="AA80" s="18">
        <f t="shared" si="20"/>
        <v>26863.5</v>
      </c>
      <c r="AB80" s="18">
        <f t="shared" si="20"/>
        <v>28078</v>
      </c>
      <c r="AC80" s="18">
        <f t="shared" si="20"/>
        <v>895.5</v>
      </c>
      <c r="AD80" s="18">
        <f t="shared" si="20"/>
        <v>1052.5</v>
      </c>
      <c r="AE80" s="18">
        <f t="shared" si="20"/>
        <v>107</v>
      </c>
      <c r="AF80" s="18">
        <f t="shared" si="20"/>
        <v>168</v>
      </c>
      <c r="AG80" s="18">
        <f t="shared" si="20"/>
        <v>846</v>
      </c>
      <c r="AH80" s="18">
        <f t="shared" si="20"/>
        <v>998.5</v>
      </c>
      <c r="AI80" s="18">
        <f t="shared" si="20"/>
        <v>318.5</v>
      </c>
      <c r="AJ80" s="18">
        <f t="shared" si="20"/>
        <v>204</v>
      </c>
      <c r="AK80" s="18">
        <f t="shared" si="20"/>
        <v>169.5</v>
      </c>
      <c r="AL80" s="18">
        <f t="shared" si="20"/>
        <v>254</v>
      </c>
      <c r="AM80" s="18">
        <f t="shared" si="20"/>
        <v>434.5</v>
      </c>
      <c r="AN80" s="18">
        <f t="shared" si="20"/>
        <v>363.5</v>
      </c>
      <c r="AO80" s="18">
        <f t="shared" si="20"/>
        <v>4859</v>
      </c>
      <c r="AP80" s="18">
        <f t="shared" si="20"/>
        <v>74635</v>
      </c>
      <c r="AQ80" s="18">
        <f t="shared" si="20"/>
        <v>251.5</v>
      </c>
      <c r="AR80" s="18">
        <f t="shared" si="20"/>
        <v>57569.5</v>
      </c>
      <c r="AS80" s="18">
        <f t="shared" si="20"/>
        <v>5949.5</v>
      </c>
      <c r="AT80" s="18">
        <f t="shared" si="20"/>
        <v>2483</v>
      </c>
      <c r="AU80" s="18">
        <f t="shared" si="20"/>
        <v>345.5</v>
      </c>
      <c r="AV80" s="18">
        <f t="shared" si="20"/>
        <v>278.5</v>
      </c>
      <c r="AW80" s="18">
        <f t="shared" si="20"/>
        <v>190.5</v>
      </c>
      <c r="AX80" s="18">
        <f t="shared" si="20"/>
        <v>36</v>
      </c>
      <c r="AY80" s="18">
        <f t="shared" si="20"/>
        <v>469</v>
      </c>
      <c r="AZ80" s="18">
        <f t="shared" si="20"/>
        <v>10124</v>
      </c>
      <c r="BA80" s="18">
        <f t="shared" si="20"/>
        <v>8532.5</v>
      </c>
      <c r="BB80" s="18">
        <f t="shared" si="20"/>
        <v>7200</v>
      </c>
      <c r="BC80" s="18">
        <f t="shared" si="20"/>
        <v>26756</v>
      </c>
      <c r="BD80" s="18">
        <f t="shared" si="20"/>
        <v>4350</v>
      </c>
      <c r="BE80" s="18">
        <f t="shared" si="20"/>
        <v>1416.5</v>
      </c>
      <c r="BF80" s="18">
        <f t="shared" si="20"/>
        <v>22520</v>
      </c>
      <c r="BG80" s="18">
        <f t="shared" si="20"/>
        <v>913.5</v>
      </c>
      <c r="BH80" s="18">
        <f t="shared" si="20"/>
        <v>615</v>
      </c>
      <c r="BI80" s="18">
        <f t="shared" si="20"/>
        <v>207.5</v>
      </c>
      <c r="BJ80" s="18">
        <f t="shared" si="20"/>
        <v>5718.5</v>
      </c>
      <c r="BK80" s="18">
        <f t="shared" si="20"/>
        <v>13996</v>
      </c>
      <c r="BL80" s="18">
        <f t="shared" si="20"/>
        <v>151.5</v>
      </c>
      <c r="BM80" s="18">
        <f t="shared" si="20"/>
        <v>236</v>
      </c>
      <c r="BN80" s="18">
        <f t="shared" si="20"/>
        <v>3510.5</v>
      </c>
      <c r="BO80" s="18">
        <f t="shared" si="21"/>
        <v>1495</v>
      </c>
      <c r="BP80" s="18">
        <f t="shared" si="21"/>
        <v>201</v>
      </c>
      <c r="BQ80" s="18">
        <f t="shared" si="21"/>
        <v>5114</v>
      </c>
      <c r="BR80" s="18">
        <f t="shared" si="21"/>
        <v>4445.5</v>
      </c>
      <c r="BS80" s="18">
        <f t="shared" si="21"/>
        <v>988</v>
      </c>
      <c r="BT80" s="18">
        <f t="shared" si="21"/>
        <v>330.5</v>
      </c>
      <c r="BU80" s="18">
        <f t="shared" si="21"/>
        <v>423</v>
      </c>
      <c r="BV80" s="18">
        <f t="shared" si="21"/>
        <v>1137</v>
      </c>
      <c r="BW80" s="18">
        <f t="shared" si="21"/>
        <v>1694.5</v>
      </c>
      <c r="BX80" s="18">
        <f t="shared" si="21"/>
        <v>68</v>
      </c>
      <c r="BY80" s="18">
        <f t="shared" si="21"/>
        <v>464.5</v>
      </c>
      <c r="BZ80" s="18">
        <f t="shared" si="21"/>
        <v>209</v>
      </c>
      <c r="CA80" s="18">
        <f t="shared" si="21"/>
        <v>179</v>
      </c>
      <c r="CB80" s="18">
        <v>78865.5</v>
      </c>
      <c r="CC80" s="18">
        <f t="shared" si="21"/>
        <v>154</v>
      </c>
      <c r="CD80" s="18">
        <f t="shared" si="21"/>
        <v>70.5</v>
      </c>
      <c r="CE80" s="18">
        <f t="shared" si="21"/>
        <v>144</v>
      </c>
      <c r="CF80" s="18">
        <f t="shared" si="21"/>
        <v>121</v>
      </c>
      <c r="CG80" s="18">
        <f t="shared" si="21"/>
        <v>150.5</v>
      </c>
      <c r="CH80" s="18">
        <f t="shared" si="21"/>
        <v>116.5</v>
      </c>
      <c r="CI80" s="18">
        <f t="shared" si="21"/>
        <v>696</v>
      </c>
      <c r="CJ80" s="18">
        <f t="shared" si="21"/>
        <v>1012.5</v>
      </c>
      <c r="CK80" s="18">
        <f t="shared" si="21"/>
        <v>4149</v>
      </c>
      <c r="CL80" s="18">
        <f t="shared" si="21"/>
        <v>1299</v>
      </c>
      <c r="CM80" s="18">
        <f t="shared" si="21"/>
        <v>696.5</v>
      </c>
      <c r="CN80" s="18">
        <f t="shared" si="21"/>
        <v>25833.5</v>
      </c>
      <c r="CO80" s="18">
        <f t="shared" si="21"/>
        <v>14675.5</v>
      </c>
      <c r="CP80" s="18">
        <f t="shared" si="21"/>
        <v>1060.5</v>
      </c>
      <c r="CQ80" s="18">
        <f t="shared" si="21"/>
        <v>1166</v>
      </c>
      <c r="CR80" s="18">
        <f t="shared" si="21"/>
        <v>174.5</v>
      </c>
      <c r="CS80" s="18">
        <f t="shared" si="21"/>
        <v>357</v>
      </c>
      <c r="CT80" s="18">
        <f t="shared" si="21"/>
        <v>72.5</v>
      </c>
      <c r="CU80" s="18">
        <f t="shared" si="21"/>
        <v>24.5</v>
      </c>
      <c r="CV80" s="18">
        <f t="shared" si="21"/>
        <v>45</v>
      </c>
      <c r="CW80" s="18">
        <f t="shared" si="21"/>
        <v>150</v>
      </c>
      <c r="CX80" s="18">
        <f t="shared" si="21"/>
        <v>431.5</v>
      </c>
      <c r="CY80" s="18">
        <f t="shared" si="21"/>
        <v>23.5</v>
      </c>
      <c r="CZ80" s="18">
        <f t="shared" si="21"/>
        <v>2088</v>
      </c>
      <c r="DA80" s="18">
        <f t="shared" si="21"/>
        <v>184.5</v>
      </c>
      <c r="DB80" s="18">
        <f t="shared" si="21"/>
        <v>309</v>
      </c>
      <c r="DC80" s="18">
        <f t="shared" si="21"/>
        <v>180.5</v>
      </c>
      <c r="DD80" s="18">
        <f t="shared" si="21"/>
        <v>104.5</v>
      </c>
      <c r="DE80" s="18">
        <f t="shared" si="21"/>
        <v>468.5</v>
      </c>
      <c r="DF80" s="18">
        <f t="shared" si="21"/>
        <v>20312</v>
      </c>
      <c r="DG80" s="18">
        <f t="shared" si="21"/>
        <v>76.5</v>
      </c>
      <c r="DH80" s="18">
        <f t="shared" si="21"/>
        <v>2032</v>
      </c>
      <c r="DI80" s="18">
        <f t="shared" si="21"/>
        <v>2546.5</v>
      </c>
      <c r="DJ80" s="18">
        <f t="shared" si="21"/>
        <v>694</v>
      </c>
      <c r="DK80" s="18">
        <f t="shared" si="21"/>
        <v>374.5</v>
      </c>
      <c r="DL80" s="18">
        <f t="shared" si="21"/>
        <v>5697.5</v>
      </c>
      <c r="DM80" s="18">
        <f t="shared" si="21"/>
        <v>257.5</v>
      </c>
      <c r="DN80" s="18">
        <f t="shared" si="21"/>
        <v>1413.5</v>
      </c>
      <c r="DO80" s="18">
        <f t="shared" si="21"/>
        <v>2848.5</v>
      </c>
      <c r="DP80" s="18">
        <f t="shared" si="21"/>
        <v>189.5</v>
      </c>
      <c r="DQ80" s="18">
        <f t="shared" si="21"/>
        <v>473</v>
      </c>
      <c r="DR80" s="18">
        <f t="shared" si="21"/>
        <v>1265</v>
      </c>
      <c r="DS80" s="18">
        <f t="shared" si="21"/>
        <v>765</v>
      </c>
      <c r="DT80" s="18">
        <f t="shared" si="21"/>
        <v>126</v>
      </c>
      <c r="DU80" s="18">
        <f t="shared" si="21"/>
        <v>394</v>
      </c>
      <c r="DV80" s="18">
        <f t="shared" si="21"/>
        <v>199</v>
      </c>
      <c r="DW80" s="18">
        <f t="shared" si="21"/>
        <v>337</v>
      </c>
      <c r="DX80" s="18">
        <f t="shared" si="21"/>
        <v>163</v>
      </c>
      <c r="DY80" s="18">
        <f t="shared" si="21"/>
        <v>312</v>
      </c>
      <c r="DZ80" s="18">
        <f t="shared" si="21"/>
        <v>973.5</v>
      </c>
      <c r="EA80" s="18">
        <f t="shared" si="22"/>
        <v>484</v>
      </c>
      <c r="EB80" s="18">
        <f t="shared" si="22"/>
        <v>569</v>
      </c>
      <c r="EC80" s="18">
        <f t="shared" si="22"/>
        <v>280</v>
      </c>
      <c r="ED80" s="18">
        <f t="shared" si="22"/>
        <v>1625.5</v>
      </c>
      <c r="EE80" s="18">
        <f t="shared" si="22"/>
        <v>199</v>
      </c>
      <c r="EF80" s="18">
        <f t="shared" si="22"/>
        <v>1497</v>
      </c>
      <c r="EG80" s="18">
        <f t="shared" si="22"/>
        <v>262.5</v>
      </c>
      <c r="EH80" s="18">
        <f t="shared" si="22"/>
        <v>219.5</v>
      </c>
      <c r="EI80" s="18">
        <f t="shared" si="22"/>
        <v>15938.5</v>
      </c>
      <c r="EJ80" s="18">
        <f t="shared" si="22"/>
        <v>8554</v>
      </c>
      <c r="EK80" s="18">
        <f t="shared" si="22"/>
        <v>625.5</v>
      </c>
      <c r="EL80" s="18">
        <f t="shared" si="22"/>
        <v>473</v>
      </c>
      <c r="EM80" s="18">
        <f t="shared" si="22"/>
        <v>457</v>
      </c>
      <c r="EN80" s="18">
        <f t="shared" si="22"/>
        <v>978.5</v>
      </c>
      <c r="EO80" s="18">
        <f t="shared" si="22"/>
        <v>434.5</v>
      </c>
      <c r="EP80" s="18">
        <f t="shared" si="22"/>
        <v>357</v>
      </c>
      <c r="EQ80" s="18">
        <f t="shared" si="22"/>
        <v>2242</v>
      </c>
      <c r="ER80" s="18">
        <f t="shared" si="22"/>
        <v>371.5</v>
      </c>
      <c r="ES80" s="18">
        <f t="shared" si="22"/>
        <v>100</v>
      </c>
      <c r="ET80" s="18">
        <f t="shared" si="22"/>
        <v>183</v>
      </c>
      <c r="EU80" s="18">
        <f t="shared" si="22"/>
        <v>567.5</v>
      </c>
      <c r="EV80" s="18">
        <f t="shared" si="22"/>
        <v>58.5</v>
      </c>
      <c r="EW80" s="18">
        <f t="shared" si="22"/>
        <v>764</v>
      </c>
      <c r="EX80" s="18">
        <f t="shared" si="22"/>
        <v>243.5</v>
      </c>
      <c r="EY80" s="18">
        <f t="shared" si="22"/>
        <v>233.5</v>
      </c>
      <c r="EZ80" s="18">
        <f t="shared" si="22"/>
        <v>115.5</v>
      </c>
      <c r="FA80" s="18">
        <f t="shared" si="22"/>
        <v>2881</v>
      </c>
      <c r="FB80" s="18">
        <f t="shared" si="22"/>
        <v>323</v>
      </c>
      <c r="FC80" s="18">
        <f t="shared" si="22"/>
        <v>2416.5</v>
      </c>
      <c r="FD80" s="18">
        <f t="shared" si="22"/>
        <v>331</v>
      </c>
      <c r="FE80" s="18">
        <f t="shared" si="22"/>
        <v>99</v>
      </c>
      <c r="FF80" s="18">
        <f t="shared" si="22"/>
        <v>172</v>
      </c>
      <c r="FG80" s="18">
        <f t="shared" si="22"/>
        <v>112.5</v>
      </c>
      <c r="FH80" s="18">
        <f t="shared" si="22"/>
        <v>79.5</v>
      </c>
      <c r="FI80" s="18">
        <f t="shared" si="22"/>
        <v>1759.5</v>
      </c>
      <c r="FJ80" s="18">
        <f t="shared" si="22"/>
        <v>1743.5</v>
      </c>
      <c r="FK80" s="18">
        <f t="shared" si="22"/>
        <v>2084</v>
      </c>
      <c r="FL80" s="18">
        <f t="shared" si="22"/>
        <v>4428</v>
      </c>
      <c r="FM80" s="18">
        <f t="shared" si="22"/>
        <v>3094.5</v>
      </c>
      <c r="FN80" s="18">
        <f t="shared" si="22"/>
        <v>18845</v>
      </c>
      <c r="FO80" s="18">
        <f t="shared" si="22"/>
        <v>1027</v>
      </c>
      <c r="FP80" s="18">
        <f t="shared" si="22"/>
        <v>2126</v>
      </c>
      <c r="FQ80" s="18">
        <f t="shared" si="22"/>
        <v>743</v>
      </c>
      <c r="FR80" s="18">
        <f t="shared" si="22"/>
        <v>148.5</v>
      </c>
      <c r="FS80" s="18">
        <f t="shared" si="22"/>
        <v>165.5</v>
      </c>
      <c r="FT80" s="21">
        <f t="shared" si="22"/>
        <v>79.5</v>
      </c>
      <c r="FU80" s="18">
        <f t="shared" si="22"/>
        <v>743.5</v>
      </c>
      <c r="FV80" s="18">
        <f t="shared" si="22"/>
        <v>669</v>
      </c>
      <c r="FW80" s="18">
        <f t="shared" si="22"/>
        <v>149.5</v>
      </c>
      <c r="FX80" s="18">
        <f t="shared" si="22"/>
        <v>67</v>
      </c>
      <c r="FY80" s="18"/>
      <c r="FZ80" s="18">
        <f t="shared" si="19"/>
        <v>773718</v>
      </c>
      <c r="GA80" s="17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</row>
    <row r="81" spans="1:256" x14ac:dyDescent="0.2">
      <c r="A81" s="3" t="s">
        <v>370</v>
      </c>
      <c r="B81" s="2" t="s">
        <v>371</v>
      </c>
      <c r="C81" s="18">
        <f t="shared" si="20"/>
        <v>5197.5</v>
      </c>
      <c r="D81" s="18">
        <f t="shared" si="20"/>
        <v>35733.5</v>
      </c>
      <c r="E81" s="18">
        <f t="shared" si="20"/>
        <v>6414</v>
      </c>
      <c r="F81" s="18">
        <f t="shared" si="20"/>
        <v>14504</v>
      </c>
      <c r="G81" s="18">
        <f t="shared" si="20"/>
        <v>994.5</v>
      </c>
      <c r="H81" s="18">
        <f t="shared" si="20"/>
        <v>926</v>
      </c>
      <c r="I81" s="18">
        <f t="shared" si="20"/>
        <v>9150.5</v>
      </c>
      <c r="J81" s="18">
        <f t="shared" si="20"/>
        <v>2008.5</v>
      </c>
      <c r="K81" s="18">
        <f t="shared" si="20"/>
        <v>279</v>
      </c>
      <c r="L81" s="18">
        <f t="shared" si="20"/>
        <v>2631</v>
      </c>
      <c r="M81" s="18">
        <f t="shared" si="20"/>
        <v>1431</v>
      </c>
      <c r="N81" s="18">
        <f t="shared" si="20"/>
        <v>49307.5</v>
      </c>
      <c r="O81" s="18">
        <f t="shared" si="20"/>
        <v>14554</v>
      </c>
      <c r="P81" s="18">
        <f t="shared" si="20"/>
        <v>153.5</v>
      </c>
      <c r="Q81" s="18">
        <f t="shared" si="20"/>
        <v>35492.5</v>
      </c>
      <c r="R81" s="18">
        <f t="shared" si="20"/>
        <v>426.5</v>
      </c>
      <c r="S81" s="18">
        <f t="shared" si="20"/>
        <v>1354</v>
      </c>
      <c r="T81" s="18">
        <f t="shared" si="20"/>
        <v>132.5</v>
      </c>
      <c r="U81" s="18">
        <f t="shared" si="20"/>
        <v>65.5</v>
      </c>
      <c r="V81" s="18">
        <f t="shared" si="20"/>
        <v>249.5</v>
      </c>
      <c r="W81" s="21">
        <f t="shared" si="20"/>
        <v>53.5</v>
      </c>
      <c r="X81" s="18">
        <f t="shared" si="20"/>
        <v>47.5</v>
      </c>
      <c r="Y81" s="18">
        <f t="shared" si="20"/>
        <v>478</v>
      </c>
      <c r="Z81" s="18">
        <f t="shared" si="20"/>
        <v>257</v>
      </c>
      <c r="AA81" s="18">
        <f t="shared" si="20"/>
        <v>25788.5</v>
      </c>
      <c r="AB81" s="18">
        <f t="shared" si="20"/>
        <v>27865.5</v>
      </c>
      <c r="AC81" s="18">
        <f t="shared" si="20"/>
        <v>921</v>
      </c>
      <c r="AD81" s="18">
        <f t="shared" si="20"/>
        <v>1022.5</v>
      </c>
      <c r="AE81" s="18">
        <f t="shared" si="20"/>
        <v>113.5</v>
      </c>
      <c r="AF81" s="18">
        <f t="shared" si="20"/>
        <v>167.5</v>
      </c>
      <c r="AG81" s="18">
        <f t="shared" si="20"/>
        <v>880.5</v>
      </c>
      <c r="AH81" s="18">
        <f t="shared" si="20"/>
        <v>963</v>
      </c>
      <c r="AI81" s="18">
        <f t="shared" si="20"/>
        <v>315.5</v>
      </c>
      <c r="AJ81" s="18">
        <f t="shared" si="20"/>
        <v>214</v>
      </c>
      <c r="AK81" s="18">
        <f t="shared" si="20"/>
        <v>229.5</v>
      </c>
      <c r="AL81" s="18">
        <f t="shared" si="20"/>
        <v>261.5</v>
      </c>
      <c r="AM81" s="18">
        <f t="shared" si="20"/>
        <v>467</v>
      </c>
      <c r="AN81" s="18">
        <f t="shared" si="20"/>
        <v>398</v>
      </c>
      <c r="AO81" s="18">
        <f t="shared" si="20"/>
        <v>4808</v>
      </c>
      <c r="AP81" s="18">
        <f t="shared" si="20"/>
        <v>72231</v>
      </c>
      <c r="AQ81" s="18">
        <f t="shared" si="20"/>
        <v>253.5</v>
      </c>
      <c r="AR81" s="18">
        <f t="shared" si="20"/>
        <v>56063.5</v>
      </c>
      <c r="AS81" s="18">
        <f t="shared" si="20"/>
        <v>5888</v>
      </c>
      <c r="AT81" s="18">
        <f t="shared" si="20"/>
        <v>2444.5</v>
      </c>
      <c r="AU81" s="18">
        <f t="shared" si="20"/>
        <v>351</v>
      </c>
      <c r="AV81" s="18">
        <f t="shared" si="20"/>
        <v>295.5</v>
      </c>
      <c r="AW81" s="18">
        <f t="shared" si="20"/>
        <v>182</v>
      </c>
      <c r="AX81" s="18">
        <f t="shared" si="20"/>
        <v>34.5</v>
      </c>
      <c r="AY81" s="18">
        <f t="shared" si="20"/>
        <v>489</v>
      </c>
      <c r="AZ81" s="18">
        <f t="shared" si="20"/>
        <v>10082.5</v>
      </c>
      <c r="BA81" s="18">
        <f t="shared" si="20"/>
        <v>8451</v>
      </c>
      <c r="BB81" s="18">
        <f t="shared" si="20"/>
        <v>7083.5</v>
      </c>
      <c r="BC81" s="18">
        <f t="shared" si="20"/>
        <v>27173.5</v>
      </c>
      <c r="BD81" s="18">
        <f t="shared" si="20"/>
        <v>4332</v>
      </c>
      <c r="BE81" s="18">
        <f t="shared" si="20"/>
        <v>1426</v>
      </c>
      <c r="BF81" s="18">
        <f t="shared" si="20"/>
        <v>22009</v>
      </c>
      <c r="BG81" s="18">
        <f t="shared" si="20"/>
        <v>902.5</v>
      </c>
      <c r="BH81" s="18">
        <f t="shared" si="20"/>
        <v>607.5</v>
      </c>
      <c r="BI81" s="18">
        <f t="shared" si="20"/>
        <v>189</v>
      </c>
      <c r="BJ81" s="18">
        <f t="shared" si="20"/>
        <v>5617.5</v>
      </c>
      <c r="BK81" s="18">
        <f t="shared" si="20"/>
        <v>13709.5</v>
      </c>
      <c r="BL81" s="18">
        <f t="shared" si="20"/>
        <v>151.5</v>
      </c>
      <c r="BM81" s="18">
        <f t="shared" si="20"/>
        <v>280</v>
      </c>
      <c r="BN81" s="18">
        <f t="shared" si="20"/>
        <v>3633.5</v>
      </c>
      <c r="BO81" s="18">
        <f t="shared" si="21"/>
        <v>1540</v>
      </c>
      <c r="BP81" s="18">
        <f t="shared" si="21"/>
        <v>186.5</v>
      </c>
      <c r="BQ81" s="18">
        <f t="shared" si="21"/>
        <v>5020.5</v>
      </c>
      <c r="BR81" s="18">
        <f t="shared" si="21"/>
        <v>4447</v>
      </c>
      <c r="BS81" s="18">
        <f t="shared" si="21"/>
        <v>1033.5</v>
      </c>
      <c r="BT81" s="18">
        <f t="shared" si="21"/>
        <v>321.5</v>
      </c>
      <c r="BU81" s="18">
        <f t="shared" si="21"/>
        <v>411.5</v>
      </c>
      <c r="BV81" s="18">
        <f t="shared" si="21"/>
        <v>1173.5</v>
      </c>
      <c r="BW81" s="18">
        <f t="shared" si="21"/>
        <v>1683.5</v>
      </c>
      <c r="BX81" s="18">
        <f t="shared" si="21"/>
        <v>72.5</v>
      </c>
      <c r="BY81" s="18">
        <f t="shared" si="21"/>
        <v>504.5</v>
      </c>
      <c r="BZ81" s="18">
        <f t="shared" si="21"/>
        <v>207</v>
      </c>
      <c r="CA81" s="18">
        <f t="shared" si="21"/>
        <v>166</v>
      </c>
      <c r="CB81" s="18">
        <f t="shared" si="21"/>
        <v>79186.5</v>
      </c>
      <c r="CC81" s="18">
        <f t="shared" si="21"/>
        <v>169</v>
      </c>
      <c r="CD81" s="18">
        <f t="shared" si="21"/>
        <v>72.5</v>
      </c>
      <c r="CE81" s="18">
        <f t="shared" si="21"/>
        <v>135.5</v>
      </c>
      <c r="CF81" s="18">
        <f t="shared" si="21"/>
        <v>113</v>
      </c>
      <c r="CG81" s="18">
        <f t="shared" si="21"/>
        <v>140.5</v>
      </c>
      <c r="CH81" s="18">
        <f t="shared" si="21"/>
        <v>119</v>
      </c>
      <c r="CI81" s="18">
        <f t="shared" si="21"/>
        <v>711</v>
      </c>
      <c r="CJ81" s="18">
        <f t="shared" si="21"/>
        <v>1042</v>
      </c>
      <c r="CK81" s="18">
        <f t="shared" si="21"/>
        <v>4154</v>
      </c>
      <c r="CL81" s="18">
        <f t="shared" si="21"/>
        <v>1282</v>
      </c>
      <c r="CM81" s="18">
        <f t="shared" si="21"/>
        <v>718.5</v>
      </c>
      <c r="CN81" s="18">
        <f t="shared" si="21"/>
        <v>25479.5</v>
      </c>
      <c r="CO81" s="18">
        <f t="shared" si="21"/>
        <v>14455</v>
      </c>
      <c r="CP81" s="18">
        <f t="shared" si="21"/>
        <v>1081</v>
      </c>
      <c r="CQ81" s="18">
        <f t="shared" si="21"/>
        <v>1319</v>
      </c>
      <c r="CR81" s="18">
        <f t="shared" si="21"/>
        <v>165.5</v>
      </c>
      <c r="CS81" s="18">
        <f t="shared" si="21"/>
        <v>331</v>
      </c>
      <c r="CT81" s="18">
        <f t="shared" si="21"/>
        <v>70.5</v>
      </c>
      <c r="CU81" s="18">
        <f t="shared" si="21"/>
        <v>25</v>
      </c>
      <c r="CV81" s="18">
        <f t="shared" si="21"/>
        <v>49.5</v>
      </c>
      <c r="CW81" s="18">
        <f t="shared" si="21"/>
        <v>162</v>
      </c>
      <c r="CX81" s="18">
        <f t="shared" si="21"/>
        <v>425.5</v>
      </c>
      <c r="CY81" s="18">
        <f t="shared" si="21"/>
        <v>36</v>
      </c>
      <c r="CZ81" s="18">
        <f t="shared" si="21"/>
        <v>2120.5</v>
      </c>
      <c r="DA81" s="18">
        <f t="shared" si="21"/>
        <v>169.5</v>
      </c>
      <c r="DB81" s="18">
        <f t="shared" si="21"/>
        <v>302</v>
      </c>
      <c r="DC81" s="18">
        <f t="shared" si="21"/>
        <v>169</v>
      </c>
      <c r="DD81" s="18">
        <f t="shared" si="21"/>
        <v>90</v>
      </c>
      <c r="DE81" s="18">
        <f t="shared" si="21"/>
        <v>445.5</v>
      </c>
      <c r="DF81" s="18">
        <f t="shared" si="21"/>
        <v>20516</v>
      </c>
      <c r="DG81" s="18">
        <f t="shared" si="21"/>
        <v>79</v>
      </c>
      <c r="DH81" s="18">
        <f t="shared" si="21"/>
        <v>2063</v>
      </c>
      <c r="DI81" s="18">
        <f t="shared" si="21"/>
        <v>2652</v>
      </c>
      <c r="DJ81" s="18">
        <f t="shared" si="21"/>
        <v>653.5</v>
      </c>
      <c r="DK81" s="18">
        <f t="shared" si="21"/>
        <v>358</v>
      </c>
      <c r="DL81" s="18">
        <f t="shared" si="21"/>
        <v>5783.5</v>
      </c>
      <c r="DM81" s="18">
        <f t="shared" si="21"/>
        <v>296.5</v>
      </c>
      <c r="DN81" s="18">
        <f t="shared" si="21"/>
        <v>1365.5</v>
      </c>
      <c r="DO81" s="18">
        <f t="shared" si="21"/>
        <v>2890</v>
      </c>
      <c r="DP81" s="18">
        <f t="shared" si="21"/>
        <v>189.5</v>
      </c>
      <c r="DQ81" s="18">
        <f t="shared" si="21"/>
        <v>458</v>
      </c>
      <c r="DR81" s="18">
        <f t="shared" si="21"/>
        <v>1253</v>
      </c>
      <c r="DS81" s="18">
        <f t="shared" si="21"/>
        <v>797</v>
      </c>
      <c r="DT81" s="18">
        <f t="shared" si="21"/>
        <v>155</v>
      </c>
      <c r="DU81" s="18">
        <f t="shared" si="21"/>
        <v>396</v>
      </c>
      <c r="DV81" s="18">
        <f t="shared" si="21"/>
        <v>191.5</v>
      </c>
      <c r="DW81" s="18">
        <f t="shared" si="21"/>
        <v>345.5</v>
      </c>
      <c r="DX81" s="18">
        <f t="shared" si="21"/>
        <v>171</v>
      </c>
      <c r="DY81" s="18">
        <f t="shared" si="21"/>
        <v>326.5</v>
      </c>
      <c r="DZ81" s="18">
        <f t="shared" si="21"/>
        <v>979</v>
      </c>
      <c r="EA81" s="18">
        <f t="shared" si="22"/>
        <v>477</v>
      </c>
      <c r="EB81" s="18">
        <f t="shared" si="22"/>
        <v>576</v>
      </c>
      <c r="EC81" s="18">
        <f t="shared" si="22"/>
        <v>279.5</v>
      </c>
      <c r="ED81" s="18">
        <f t="shared" si="22"/>
        <v>1612.5</v>
      </c>
      <c r="EE81" s="18">
        <f t="shared" si="22"/>
        <v>223.5</v>
      </c>
      <c r="EF81" s="18">
        <f t="shared" si="22"/>
        <v>1488.5</v>
      </c>
      <c r="EG81" s="18">
        <f t="shared" si="22"/>
        <v>260.5</v>
      </c>
      <c r="EH81" s="18">
        <f t="shared" si="22"/>
        <v>207</v>
      </c>
      <c r="EI81" s="18">
        <f t="shared" si="22"/>
        <v>16170.5</v>
      </c>
      <c r="EJ81" s="18">
        <f t="shared" si="22"/>
        <v>8428</v>
      </c>
      <c r="EK81" s="18">
        <f t="shared" si="22"/>
        <v>628</v>
      </c>
      <c r="EL81" s="18">
        <f t="shared" si="22"/>
        <v>438.5</v>
      </c>
      <c r="EM81" s="18">
        <f t="shared" si="22"/>
        <v>505</v>
      </c>
      <c r="EN81" s="18">
        <f t="shared" si="22"/>
        <v>1008</v>
      </c>
      <c r="EO81" s="18">
        <f t="shared" si="22"/>
        <v>439</v>
      </c>
      <c r="EP81" s="18">
        <f t="shared" si="22"/>
        <v>334</v>
      </c>
      <c r="EQ81" s="18">
        <f t="shared" si="22"/>
        <v>2207</v>
      </c>
      <c r="ER81" s="18">
        <f t="shared" si="22"/>
        <v>346.5</v>
      </c>
      <c r="ES81" s="18">
        <f t="shared" si="22"/>
        <v>103</v>
      </c>
      <c r="ET81" s="18">
        <f t="shared" si="22"/>
        <v>186</v>
      </c>
      <c r="EU81" s="18">
        <f t="shared" si="22"/>
        <v>562</v>
      </c>
      <c r="EV81" s="18">
        <f t="shared" si="22"/>
        <v>63.5</v>
      </c>
      <c r="EW81" s="18">
        <f t="shared" si="22"/>
        <v>706</v>
      </c>
      <c r="EX81" s="18">
        <f t="shared" si="22"/>
        <v>237.5</v>
      </c>
      <c r="EY81" s="18">
        <f t="shared" si="22"/>
        <v>221.5</v>
      </c>
      <c r="EZ81" s="18">
        <f t="shared" si="22"/>
        <v>118.5</v>
      </c>
      <c r="FA81" s="18">
        <f t="shared" si="22"/>
        <v>2866.5</v>
      </c>
      <c r="FB81" s="18">
        <f t="shared" si="22"/>
        <v>339</v>
      </c>
      <c r="FC81" s="18">
        <f t="shared" si="22"/>
        <v>2537.5</v>
      </c>
      <c r="FD81" s="18">
        <f t="shared" si="22"/>
        <v>334.5</v>
      </c>
      <c r="FE81" s="18">
        <f t="shared" si="22"/>
        <v>95</v>
      </c>
      <c r="FF81" s="18">
        <f t="shared" si="22"/>
        <v>169.5</v>
      </c>
      <c r="FG81" s="18">
        <f t="shared" si="22"/>
        <v>106</v>
      </c>
      <c r="FH81" s="18">
        <f t="shared" si="22"/>
        <v>85</v>
      </c>
      <c r="FI81" s="18">
        <f t="shared" si="22"/>
        <v>1710.5</v>
      </c>
      <c r="FJ81" s="18">
        <f t="shared" si="22"/>
        <v>1707.5</v>
      </c>
      <c r="FK81" s="18">
        <f t="shared" si="22"/>
        <v>2081.5</v>
      </c>
      <c r="FL81" s="18">
        <f t="shared" si="22"/>
        <v>4263</v>
      </c>
      <c r="FM81" s="18">
        <f t="shared" si="22"/>
        <v>3009</v>
      </c>
      <c r="FN81" s="18">
        <f t="shared" si="22"/>
        <v>18478.5</v>
      </c>
      <c r="FO81" s="18">
        <f t="shared" si="22"/>
        <v>1048</v>
      </c>
      <c r="FP81" s="18">
        <f t="shared" si="22"/>
        <v>2192.5</v>
      </c>
      <c r="FQ81" s="18">
        <f t="shared" si="22"/>
        <v>775.5</v>
      </c>
      <c r="FR81" s="18">
        <f t="shared" si="22"/>
        <v>143.5</v>
      </c>
      <c r="FS81" s="18">
        <f t="shared" si="22"/>
        <v>155</v>
      </c>
      <c r="FT81" s="21">
        <f t="shared" si="22"/>
        <v>81.5</v>
      </c>
      <c r="FU81" s="18">
        <f t="shared" si="22"/>
        <v>753.5</v>
      </c>
      <c r="FV81" s="18">
        <f t="shared" si="22"/>
        <v>654.5</v>
      </c>
      <c r="FW81" s="18">
        <f t="shared" si="22"/>
        <v>130.5</v>
      </c>
      <c r="FX81" s="18">
        <f t="shared" si="22"/>
        <v>74.5</v>
      </c>
      <c r="FY81" s="18"/>
      <c r="FZ81" s="18">
        <f t="shared" si="19"/>
        <v>765182.5</v>
      </c>
      <c r="GA81" s="16"/>
      <c r="GB81" s="18"/>
      <c r="GC81" s="18"/>
      <c r="GD81" s="18"/>
      <c r="GE81" s="18"/>
      <c r="GF81" s="18"/>
      <c r="GG81" s="5"/>
      <c r="GH81" s="5"/>
      <c r="GI81" s="5"/>
      <c r="GJ81" s="5"/>
      <c r="GK81" s="5"/>
      <c r="GL81" s="5"/>
      <c r="GM81" s="5"/>
    </row>
    <row r="82" spans="1:256" x14ac:dyDescent="0.2">
      <c r="A82" s="3" t="s">
        <v>372</v>
      </c>
      <c r="B82" s="2" t="s">
        <v>373</v>
      </c>
      <c r="C82" s="18">
        <f t="shared" si="20"/>
        <v>5165.5</v>
      </c>
      <c r="D82" s="18">
        <f t="shared" si="20"/>
        <v>34828.5</v>
      </c>
      <c r="E82" s="18">
        <f t="shared" si="20"/>
        <v>6219.5</v>
      </c>
      <c r="F82" s="18">
        <f t="shared" si="20"/>
        <v>13907.5</v>
      </c>
      <c r="G82" s="18">
        <f t="shared" si="20"/>
        <v>1053</v>
      </c>
      <c r="H82" s="18">
        <f t="shared" si="20"/>
        <v>938</v>
      </c>
      <c r="I82" s="18">
        <f t="shared" si="20"/>
        <v>9135</v>
      </c>
      <c r="J82" s="18">
        <f t="shared" si="20"/>
        <v>1976</v>
      </c>
      <c r="K82" s="18">
        <f t="shared" si="20"/>
        <v>286</v>
      </c>
      <c r="L82" s="18">
        <f t="shared" si="20"/>
        <v>2649.5</v>
      </c>
      <c r="M82" s="18">
        <f t="shared" si="20"/>
        <v>1439</v>
      </c>
      <c r="N82" s="18">
        <f t="shared" si="20"/>
        <v>48916.5</v>
      </c>
      <c r="O82" s="18">
        <f t="shared" si="20"/>
        <v>14733</v>
      </c>
      <c r="P82" s="18">
        <f t="shared" si="20"/>
        <v>149.5</v>
      </c>
      <c r="Q82" s="18">
        <f t="shared" si="20"/>
        <v>34531.5</v>
      </c>
      <c r="R82" s="18">
        <f t="shared" si="20"/>
        <v>423.5</v>
      </c>
      <c r="S82" s="18">
        <f t="shared" si="20"/>
        <v>1439.5</v>
      </c>
      <c r="T82" s="18">
        <f t="shared" si="20"/>
        <v>148.5</v>
      </c>
      <c r="U82" s="18">
        <f t="shared" si="20"/>
        <v>60.5</v>
      </c>
      <c r="V82" s="18">
        <f t="shared" si="20"/>
        <v>254</v>
      </c>
      <c r="W82" s="18">
        <f t="shared" si="20"/>
        <v>57.5</v>
      </c>
      <c r="X82" s="18">
        <f t="shared" si="20"/>
        <v>46.5</v>
      </c>
      <c r="Y82" s="18">
        <f t="shared" si="20"/>
        <v>488</v>
      </c>
      <c r="Z82" s="18">
        <f t="shared" si="20"/>
        <v>267</v>
      </c>
      <c r="AA82" s="18">
        <f t="shared" si="20"/>
        <v>25164.5</v>
      </c>
      <c r="AB82" s="18">
        <f t="shared" si="20"/>
        <v>27742</v>
      </c>
      <c r="AC82" s="18">
        <f t="shared" si="20"/>
        <v>891</v>
      </c>
      <c r="AD82" s="18">
        <f t="shared" si="20"/>
        <v>1039</v>
      </c>
      <c r="AE82" s="18">
        <f t="shared" si="20"/>
        <v>104.5</v>
      </c>
      <c r="AF82" s="18">
        <f t="shared" si="20"/>
        <v>169</v>
      </c>
      <c r="AG82" s="18">
        <f t="shared" si="20"/>
        <v>862</v>
      </c>
      <c r="AH82" s="18">
        <f t="shared" si="20"/>
        <v>992.5</v>
      </c>
      <c r="AI82" s="18">
        <f t="shared" si="20"/>
        <v>308.5</v>
      </c>
      <c r="AJ82" s="18">
        <f t="shared" si="20"/>
        <v>229.5</v>
      </c>
      <c r="AK82" s="18">
        <f t="shared" si="20"/>
        <v>221</v>
      </c>
      <c r="AL82" s="18">
        <f t="shared" si="20"/>
        <v>250</v>
      </c>
      <c r="AM82" s="18">
        <f t="shared" si="20"/>
        <v>468</v>
      </c>
      <c r="AN82" s="18">
        <f t="shared" si="20"/>
        <v>417</v>
      </c>
      <c r="AO82" s="18">
        <f t="shared" si="20"/>
        <v>4836</v>
      </c>
      <c r="AP82" s="18">
        <f t="shared" si="20"/>
        <v>69999.5</v>
      </c>
      <c r="AQ82" s="18">
        <f t="shared" si="20"/>
        <v>262</v>
      </c>
      <c r="AR82" s="18">
        <f t="shared" si="20"/>
        <v>54517</v>
      </c>
      <c r="AS82" s="18">
        <f t="shared" si="20"/>
        <v>5723.5</v>
      </c>
      <c r="AT82" s="18">
        <f t="shared" si="20"/>
        <v>2417.5</v>
      </c>
      <c r="AU82" s="18">
        <f t="shared" si="20"/>
        <v>333</v>
      </c>
      <c r="AV82" s="18">
        <f t="shared" si="20"/>
        <v>295</v>
      </c>
      <c r="AW82" s="18">
        <f t="shared" si="20"/>
        <v>206.5</v>
      </c>
      <c r="AX82" s="18">
        <f t="shared" si="20"/>
        <v>32</v>
      </c>
      <c r="AY82" s="18">
        <f t="shared" si="20"/>
        <v>512</v>
      </c>
      <c r="AZ82" s="18">
        <f t="shared" si="20"/>
        <v>10064</v>
      </c>
      <c r="BA82" s="18">
        <f t="shared" si="20"/>
        <v>8228</v>
      </c>
      <c r="BB82" s="18">
        <f t="shared" si="20"/>
        <v>6953.5</v>
      </c>
      <c r="BC82" s="18">
        <f t="shared" si="20"/>
        <v>27231</v>
      </c>
      <c r="BD82" s="18">
        <f t="shared" si="20"/>
        <v>4302.5</v>
      </c>
      <c r="BE82" s="18">
        <f t="shared" si="20"/>
        <v>1334.5</v>
      </c>
      <c r="BF82" s="18">
        <f t="shared" si="20"/>
        <v>21521</v>
      </c>
      <c r="BG82" s="18">
        <f t="shared" si="20"/>
        <v>897</v>
      </c>
      <c r="BH82" s="18">
        <f t="shared" si="20"/>
        <v>648</v>
      </c>
      <c r="BI82" s="18">
        <f t="shared" si="20"/>
        <v>204.5</v>
      </c>
      <c r="BJ82" s="18">
        <f t="shared" si="20"/>
        <v>5570.5</v>
      </c>
      <c r="BK82" s="18">
        <f t="shared" si="20"/>
        <v>13870.5</v>
      </c>
      <c r="BL82" s="18">
        <f t="shared" si="20"/>
        <v>174.5</v>
      </c>
      <c r="BM82" s="18">
        <f t="shared" si="20"/>
        <v>293.5</v>
      </c>
      <c r="BN82" s="18">
        <f t="shared" ref="BN82:CS82" si="23">BN20</f>
        <v>3601</v>
      </c>
      <c r="BO82" s="18">
        <f t="shared" si="21"/>
        <v>1567.5</v>
      </c>
      <c r="BP82" s="18">
        <f t="shared" si="21"/>
        <v>199</v>
      </c>
      <c r="BQ82" s="18">
        <f t="shared" si="21"/>
        <v>4948.5</v>
      </c>
      <c r="BR82" s="18">
        <f t="shared" si="21"/>
        <v>4414</v>
      </c>
      <c r="BS82" s="18">
        <f t="shared" si="21"/>
        <v>990.5</v>
      </c>
      <c r="BT82" s="18">
        <f t="shared" si="21"/>
        <v>326</v>
      </c>
      <c r="BU82" s="18">
        <f t="shared" si="21"/>
        <v>416</v>
      </c>
      <c r="BV82" s="18">
        <f t="shared" si="21"/>
        <v>1223.5</v>
      </c>
      <c r="BW82" s="18">
        <f t="shared" si="21"/>
        <v>1689</v>
      </c>
      <c r="BX82" s="18">
        <f t="shared" si="21"/>
        <v>77</v>
      </c>
      <c r="BY82" s="18">
        <f t="shared" si="21"/>
        <v>523.5</v>
      </c>
      <c r="BZ82" s="18">
        <f t="shared" si="21"/>
        <v>206</v>
      </c>
      <c r="CA82" s="18">
        <f t="shared" si="21"/>
        <v>178.5</v>
      </c>
      <c r="CB82" s="18">
        <f t="shared" si="21"/>
        <v>79473</v>
      </c>
      <c r="CC82" s="18">
        <f t="shared" si="21"/>
        <v>160.5</v>
      </c>
      <c r="CD82" s="18">
        <f t="shared" si="21"/>
        <v>73</v>
      </c>
      <c r="CE82" s="18">
        <f t="shared" si="21"/>
        <v>144</v>
      </c>
      <c r="CF82" s="18">
        <f t="shared" si="21"/>
        <v>99.5</v>
      </c>
      <c r="CG82" s="18">
        <f t="shared" si="21"/>
        <v>175</v>
      </c>
      <c r="CH82" s="18">
        <f t="shared" si="21"/>
        <v>115</v>
      </c>
      <c r="CI82" s="18">
        <f t="shared" si="21"/>
        <v>715</v>
      </c>
      <c r="CJ82" s="18">
        <f t="shared" si="21"/>
        <v>1006</v>
      </c>
      <c r="CK82" s="18">
        <f t="shared" si="21"/>
        <v>4269</v>
      </c>
      <c r="CL82" s="18">
        <f t="shared" si="21"/>
        <v>1318</v>
      </c>
      <c r="CM82" s="18">
        <f t="shared" si="21"/>
        <v>711.5</v>
      </c>
      <c r="CN82" s="18">
        <f t="shared" si="21"/>
        <v>25035</v>
      </c>
      <c r="CO82" s="18">
        <f t="shared" si="21"/>
        <v>14195</v>
      </c>
      <c r="CP82" s="18">
        <f t="shared" si="21"/>
        <v>1072</v>
      </c>
      <c r="CQ82" s="18">
        <f t="shared" si="21"/>
        <v>1300</v>
      </c>
      <c r="CR82" s="18">
        <f t="shared" si="21"/>
        <v>199.5</v>
      </c>
      <c r="CS82" s="18">
        <f t="shared" si="21"/>
        <v>315</v>
      </c>
      <c r="CT82" s="18">
        <f t="shared" si="21"/>
        <v>93</v>
      </c>
      <c r="CU82" s="18">
        <f t="shared" si="21"/>
        <v>25.5</v>
      </c>
      <c r="CV82" s="18">
        <f t="shared" si="21"/>
        <v>54.5</v>
      </c>
      <c r="CW82" s="18">
        <f t="shared" si="21"/>
        <v>151</v>
      </c>
      <c r="CX82" s="18">
        <f t="shared" si="21"/>
        <v>423</v>
      </c>
      <c r="CY82" s="18">
        <f t="shared" si="21"/>
        <v>48</v>
      </c>
      <c r="CZ82" s="18">
        <f t="shared" si="21"/>
        <v>2211</v>
      </c>
      <c r="DA82" s="18">
        <f t="shared" si="21"/>
        <v>181.5</v>
      </c>
      <c r="DB82" s="18">
        <f t="shared" si="21"/>
        <v>303</v>
      </c>
      <c r="DC82" s="18">
        <f t="shared" si="21"/>
        <v>158.5</v>
      </c>
      <c r="DD82" s="18">
        <f t="shared" si="21"/>
        <v>105.5</v>
      </c>
      <c r="DE82" s="18">
        <f t="shared" si="21"/>
        <v>430</v>
      </c>
      <c r="DF82" s="18">
        <f t="shared" si="21"/>
        <v>20678</v>
      </c>
      <c r="DG82" s="18">
        <f t="shared" si="21"/>
        <v>84.5</v>
      </c>
      <c r="DH82" s="18">
        <f t="shared" si="21"/>
        <v>2151</v>
      </c>
      <c r="DI82" s="18">
        <f t="shared" si="21"/>
        <v>2717</v>
      </c>
      <c r="DJ82" s="18">
        <f t="shared" si="21"/>
        <v>616.5</v>
      </c>
      <c r="DK82" s="18">
        <f t="shared" si="21"/>
        <v>357.5</v>
      </c>
      <c r="DL82" s="18">
        <f t="shared" si="21"/>
        <v>5895.5</v>
      </c>
      <c r="DM82" s="18">
        <f t="shared" si="21"/>
        <v>302</v>
      </c>
      <c r="DN82" s="18">
        <f t="shared" si="21"/>
        <v>1383</v>
      </c>
      <c r="DO82" s="18">
        <f t="shared" si="21"/>
        <v>2914.5</v>
      </c>
      <c r="DP82" s="18">
        <f t="shared" si="21"/>
        <v>191.5</v>
      </c>
      <c r="DQ82" s="18">
        <f t="shared" si="21"/>
        <v>467</v>
      </c>
      <c r="DR82" s="18">
        <f t="shared" si="21"/>
        <v>1251</v>
      </c>
      <c r="DS82" s="18">
        <f t="shared" si="21"/>
        <v>772</v>
      </c>
      <c r="DT82" s="18">
        <f t="shared" si="21"/>
        <v>165</v>
      </c>
      <c r="DU82" s="18">
        <f t="shared" si="21"/>
        <v>405</v>
      </c>
      <c r="DV82" s="18">
        <f t="shared" si="21"/>
        <v>194</v>
      </c>
      <c r="DW82" s="18">
        <f t="shared" si="21"/>
        <v>363</v>
      </c>
      <c r="DX82" s="18">
        <f t="shared" si="21"/>
        <v>196</v>
      </c>
      <c r="DY82" s="18">
        <f t="shared" si="21"/>
        <v>314</v>
      </c>
      <c r="DZ82" s="18">
        <f t="shared" si="21"/>
        <v>1077.5</v>
      </c>
      <c r="EA82" s="18">
        <f t="shared" si="22"/>
        <v>492.5</v>
      </c>
      <c r="EB82" s="18">
        <f t="shared" si="22"/>
        <v>551.5</v>
      </c>
      <c r="EC82" s="18">
        <f t="shared" si="22"/>
        <v>282.5</v>
      </c>
      <c r="ED82" s="18">
        <f t="shared" si="22"/>
        <v>1622</v>
      </c>
      <c r="EE82" s="18">
        <f t="shared" si="22"/>
        <v>217</v>
      </c>
      <c r="EF82" s="18">
        <f t="shared" si="22"/>
        <v>1491</v>
      </c>
      <c r="EG82" s="18">
        <f t="shared" si="22"/>
        <v>259</v>
      </c>
      <c r="EH82" s="18">
        <f t="shared" si="22"/>
        <v>210.5</v>
      </c>
      <c r="EI82" s="18">
        <f t="shared" si="22"/>
        <v>16305</v>
      </c>
      <c r="EJ82" s="18">
        <f t="shared" si="22"/>
        <v>8329.5</v>
      </c>
      <c r="EK82" s="18">
        <f t="shared" si="22"/>
        <v>586.5</v>
      </c>
      <c r="EL82" s="18">
        <f t="shared" si="22"/>
        <v>421</v>
      </c>
      <c r="EM82" s="18">
        <f t="shared" si="22"/>
        <v>545.5</v>
      </c>
      <c r="EN82" s="18">
        <f t="shared" si="22"/>
        <v>999.5</v>
      </c>
      <c r="EO82" s="18">
        <f t="shared" si="22"/>
        <v>460.5</v>
      </c>
      <c r="EP82" s="18">
        <f t="shared" si="22"/>
        <v>366.5</v>
      </c>
      <c r="EQ82" s="18">
        <f t="shared" si="22"/>
        <v>2154</v>
      </c>
      <c r="ER82" s="18">
        <f t="shared" si="22"/>
        <v>359</v>
      </c>
      <c r="ES82" s="18">
        <f t="shared" si="22"/>
        <v>102</v>
      </c>
      <c r="ET82" s="18">
        <f t="shared" si="22"/>
        <v>185</v>
      </c>
      <c r="EU82" s="18">
        <f t="shared" si="22"/>
        <v>528</v>
      </c>
      <c r="EV82" s="18">
        <f t="shared" si="22"/>
        <v>61.5</v>
      </c>
      <c r="EW82" s="18">
        <f t="shared" si="22"/>
        <v>662.5</v>
      </c>
      <c r="EX82" s="18">
        <f t="shared" si="22"/>
        <v>220</v>
      </c>
      <c r="EY82" s="18">
        <f t="shared" si="22"/>
        <v>218.5</v>
      </c>
      <c r="EZ82" s="18">
        <f t="shared" si="22"/>
        <v>116</v>
      </c>
      <c r="FA82" s="18">
        <f t="shared" si="22"/>
        <v>2850</v>
      </c>
      <c r="FB82" s="18">
        <f t="shared" si="22"/>
        <v>370</v>
      </c>
      <c r="FC82" s="18">
        <f t="shared" si="22"/>
        <v>2541.5</v>
      </c>
      <c r="FD82" s="18">
        <f t="shared" si="22"/>
        <v>360</v>
      </c>
      <c r="FE82" s="18">
        <f t="shared" si="22"/>
        <v>100</v>
      </c>
      <c r="FF82" s="18">
        <f t="shared" si="22"/>
        <v>186</v>
      </c>
      <c r="FG82" s="18">
        <f t="shared" si="22"/>
        <v>100.5</v>
      </c>
      <c r="FH82" s="18">
        <f t="shared" si="22"/>
        <v>98.5</v>
      </c>
      <c r="FI82" s="18">
        <f t="shared" si="22"/>
        <v>1805</v>
      </c>
      <c r="FJ82" s="18">
        <f t="shared" si="22"/>
        <v>1694</v>
      </c>
      <c r="FK82" s="18">
        <f t="shared" si="22"/>
        <v>2096</v>
      </c>
      <c r="FL82" s="18">
        <f t="shared" si="22"/>
        <v>4076.5</v>
      </c>
      <c r="FM82" s="18">
        <f t="shared" si="22"/>
        <v>2892</v>
      </c>
      <c r="FN82" s="18">
        <f t="shared" si="22"/>
        <v>18187</v>
      </c>
      <c r="FO82" s="18">
        <f t="shared" si="22"/>
        <v>1044.5</v>
      </c>
      <c r="FP82" s="18">
        <f t="shared" si="22"/>
        <v>2107</v>
      </c>
      <c r="FQ82" s="18">
        <f t="shared" si="22"/>
        <v>822.5</v>
      </c>
      <c r="FR82" s="18">
        <f t="shared" si="22"/>
        <v>138.5</v>
      </c>
      <c r="FS82" s="18">
        <f t="shared" si="22"/>
        <v>162.5</v>
      </c>
      <c r="FT82" s="21">
        <f t="shared" si="22"/>
        <v>74</v>
      </c>
      <c r="FU82" s="18">
        <f t="shared" si="22"/>
        <v>771.5</v>
      </c>
      <c r="FV82" s="18">
        <f t="shared" si="22"/>
        <v>641.5</v>
      </c>
      <c r="FW82" s="18">
        <f t="shared" si="22"/>
        <v>125.5</v>
      </c>
      <c r="FX82" s="18">
        <f t="shared" si="22"/>
        <v>76</v>
      </c>
      <c r="FY82" s="18"/>
      <c r="FZ82" s="18">
        <f t="shared" si="19"/>
        <v>756881.5</v>
      </c>
      <c r="GA82" s="22"/>
      <c r="GB82" s="18"/>
      <c r="GC82" s="18"/>
      <c r="GD82" s="18"/>
      <c r="GE82" s="18"/>
      <c r="GF82" s="18"/>
      <c r="GG82" s="5"/>
      <c r="GH82" s="5"/>
      <c r="GI82" s="5"/>
      <c r="GJ82" s="5"/>
      <c r="GK82" s="5"/>
      <c r="GL82" s="5"/>
      <c r="GM82" s="5"/>
      <c r="GN82" s="47"/>
      <c r="GO82" s="47"/>
    </row>
    <row r="83" spans="1:256" x14ac:dyDescent="0.2">
      <c r="A83" s="4" t="s">
        <v>374</v>
      </c>
      <c r="B83" s="2" t="s">
        <v>375</v>
      </c>
      <c r="C83" s="18">
        <f>MAX(C78,ROUND(AVERAGE(C78:C79),1),ROUND(AVERAGE(C78:C80),1),ROUND(AVERAGE(C78:C81),1),ROUND(AVERAGE(C78:C82),1))</f>
        <v>5666</v>
      </c>
      <c r="D83" s="18">
        <f>MAX(D78,ROUND(AVERAGE(D78:D79),1),ROUND(AVERAGE(D78:D80),1),ROUND(AVERAGE(D78:D81),1),ROUND(AVERAGE(D78:D82),1))</f>
        <v>36355.5</v>
      </c>
      <c r="E83" s="18">
        <f t="shared" ref="E83:BP83" si="24">MAX(E78,ROUND(AVERAGE(E78:E79),1),ROUND(AVERAGE(E78:E80),1),ROUND(AVERAGE(E78:E81),1),ROUND(AVERAGE(E78:E82),1))</f>
        <v>6685</v>
      </c>
      <c r="F83" s="18">
        <f t="shared" si="24"/>
        <v>15947</v>
      </c>
      <c r="G83" s="18">
        <f t="shared" si="24"/>
        <v>978.9</v>
      </c>
      <c r="H83" s="18">
        <f t="shared" si="24"/>
        <v>963.8</v>
      </c>
      <c r="I83" s="18">
        <f t="shared" si="24"/>
        <v>9247.5</v>
      </c>
      <c r="J83" s="18">
        <f t="shared" si="24"/>
        <v>2040</v>
      </c>
      <c r="K83" s="18">
        <f t="shared" si="24"/>
        <v>313</v>
      </c>
      <c r="L83" s="18">
        <f t="shared" si="24"/>
        <v>2598</v>
      </c>
      <c r="M83" s="18">
        <f t="shared" si="24"/>
        <v>1393.6</v>
      </c>
      <c r="N83" s="18">
        <f t="shared" si="24"/>
        <v>50897.5</v>
      </c>
      <c r="O83" s="18">
        <f t="shared" si="24"/>
        <v>14612.4</v>
      </c>
      <c r="P83" s="18">
        <f t="shared" si="24"/>
        <v>160.5</v>
      </c>
      <c r="Q83" s="18">
        <f t="shared" si="24"/>
        <v>37707</v>
      </c>
      <c r="R83" s="18">
        <f t="shared" si="24"/>
        <v>438.8</v>
      </c>
      <c r="S83" s="18">
        <f t="shared" si="24"/>
        <v>1332.1</v>
      </c>
      <c r="T83" s="18">
        <f t="shared" si="24"/>
        <v>132.19999999999999</v>
      </c>
      <c r="U83" s="18">
        <f t="shared" si="24"/>
        <v>49.9</v>
      </c>
      <c r="V83" s="18">
        <f t="shared" si="24"/>
        <v>257</v>
      </c>
      <c r="W83" s="18">
        <f t="shared" si="24"/>
        <v>50.4</v>
      </c>
      <c r="X83" s="18">
        <f t="shared" si="24"/>
        <v>43.2</v>
      </c>
      <c r="Y83" s="18">
        <f t="shared" si="24"/>
        <v>460</v>
      </c>
      <c r="Z83" s="18">
        <f t="shared" si="24"/>
        <v>252.1</v>
      </c>
      <c r="AA83" s="18">
        <f t="shared" si="24"/>
        <v>28340</v>
      </c>
      <c r="AB83" s="18">
        <f t="shared" si="24"/>
        <v>28861</v>
      </c>
      <c r="AC83" s="18">
        <f t="shared" si="24"/>
        <v>887.8</v>
      </c>
      <c r="AD83" s="18">
        <f t="shared" si="24"/>
        <v>1080</v>
      </c>
      <c r="AE83" s="18">
        <f t="shared" si="24"/>
        <v>107.9</v>
      </c>
      <c r="AF83" s="18">
        <f t="shared" si="24"/>
        <v>165</v>
      </c>
      <c r="AG83" s="18">
        <f t="shared" si="24"/>
        <v>841.1</v>
      </c>
      <c r="AH83" s="18">
        <f t="shared" si="24"/>
        <v>972</v>
      </c>
      <c r="AI83" s="18">
        <f t="shared" si="24"/>
        <v>354.8</v>
      </c>
      <c r="AJ83" s="18">
        <f t="shared" si="24"/>
        <v>214</v>
      </c>
      <c r="AK83" s="18">
        <f t="shared" si="24"/>
        <v>199.6</v>
      </c>
      <c r="AL83" s="18">
        <f t="shared" si="24"/>
        <v>251.9</v>
      </c>
      <c r="AM83" s="18">
        <f t="shared" si="24"/>
        <v>444.8</v>
      </c>
      <c r="AN83" s="18">
        <f t="shared" si="24"/>
        <v>376.5</v>
      </c>
      <c r="AO83" s="18">
        <f t="shared" si="24"/>
        <v>4747.7</v>
      </c>
      <c r="AP83" s="18">
        <f t="shared" si="24"/>
        <v>80055</v>
      </c>
      <c r="AQ83" s="18">
        <f t="shared" si="24"/>
        <v>251.7</v>
      </c>
      <c r="AR83" s="18">
        <f t="shared" si="24"/>
        <v>59780</v>
      </c>
      <c r="AS83" s="18">
        <f t="shared" si="24"/>
        <v>6239</v>
      </c>
      <c r="AT83" s="18">
        <f t="shared" si="24"/>
        <v>2420.6</v>
      </c>
      <c r="AU83" s="18">
        <f t="shared" si="24"/>
        <v>316</v>
      </c>
      <c r="AV83" s="18">
        <f t="shared" si="24"/>
        <v>282.5</v>
      </c>
      <c r="AW83" s="18">
        <f t="shared" si="24"/>
        <v>205</v>
      </c>
      <c r="AX83" s="18">
        <f t="shared" si="24"/>
        <v>29.1</v>
      </c>
      <c r="AY83" s="18">
        <f t="shared" si="24"/>
        <v>466.4</v>
      </c>
      <c r="AZ83" s="18">
        <f t="shared" si="24"/>
        <v>10812</v>
      </c>
      <c r="BA83" s="18">
        <f t="shared" si="24"/>
        <v>8549.2999999999993</v>
      </c>
      <c r="BB83" s="18">
        <f t="shared" si="24"/>
        <v>7442.5</v>
      </c>
      <c r="BC83" s="18">
        <f t="shared" si="24"/>
        <v>26704.9</v>
      </c>
      <c r="BD83" s="18">
        <f t="shared" si="24"/>
        <v>4842.5</v>
      </c>
      <c r="BE83" s="18">
        <f t="shared" si="24"/>
        <v>1407.6</v>
      </c>
      <c r="BF83" s="18">
        <f t="shared" si="24"/>
        <v>22751.3</v>
      </c>
      <c r="BG83" s="18">
        <f t="shared" si="24"/>
        <v>955.5</v>
      </c>
      <c r="BH83" s="18">
        <f t="shared" si="24"/>
        <v>605.20000000000005</v>
      </c>
      <c r="BI83" s="18">
        <f t="shared" si="24"/>
        <v>230</v>
      </c>
      <c r="BJ83" s="18">
        <f t="shared" si="24"/>
        <v>5804.3</v>
      </c>
      <c r="BK83" s="18">
        <f t="shared" si="24"/>
        <v>14654</v>
      </c>
      <c r="BL83" s="18">
        <f t="shared" si="24"/>
        <v>190</v>
      </c>
      <c r="BM83" s="18">
        <f t="shared" si="24"/>
        <v>265.89999999999998</v>
      </c>
      <c r="BN83" s="18">
        <f t="shared" si="24"/>
        <v>3554.5</v>
      </c>
      <c r="BO83" s="18">
        <f t="shared" si="24"/>
        <v>1469.8</v>
      </c>
      <c r="BP83" s="18">
        <f t="shared" si="24"/>
        <v>199.5</v>
      </c>
      <c r="BQ83" s="18">
        <f t="shared" ref="BQ83:EB83" si="25">MAX(BQ78,ROUND(AVERAGE(BQ78:BQ79),1),ROUND(AVERAGE(BQ78:BQ80),1),ROUND(AVERAGE(BQ78:BQ81),1),ROUND(AVERAGE(BQ78:BQ82),1))</f>
        <v>5271</v>
      </c>
      <c r="BR83" s="18">
        <f t="shared" si="25"/>
        <v>4565.5</v>
      </c>
      <c r="BS83" s="18">
        <f t="shared" si="25"/>
        <v>973.2</v>
      </c>
      <c r="BT83" s="18">
        <f t="shared" si="25"/>
        <v>387.5</v>
      </c>
      <c r="BU83" s="18">
        <f t="shared" si="25"/>
        <v>420.3</v>
      </c>
      <c r="BV83" s="18">
        <f t="shared" si="25"/>
        <v>1196.5</v>
      </c>
      <c r="BW83" s="18">
        <f t="shared" si="25"/>
        <v>1775.3</v>
      </c>
      <c r="BX83" s="18">
        <f t="shared" si="25"/>
        <v>83.5</v>
      </c>
      <c r="BY83" s="18">
        <f t="shared" si="25"/>
        <v>485.7</v>
      </c>
      <c r="BZ83" s="18">
        <f t="shared" si="25"/>
        <v>198.7</v>
      </c>
      <c r="CA83" s="18">
        <f t="shared" si="25"/>
        <v>176.2</v>
      </c>
      <c r="CB83" s="18">
        <f t="shared" si="25"/>
        <v>79453.5</v>
      </c>
      <c r="CC83" s="18">
        <f t="shared" si="25"/>
        <v>157</v>
      </c>
      <c r="CD83" s="18">
        <f t="shared" si="25"/>
        <v>68</v>
      </c>
      <c r="CE83" s="18">
        <f t="shared" si="25"/>
        <v>165</v>
      </c>
      <c r="CF83" s="18">
        <f t="shared" si="25"/>
        <v>108.1</v>
      </c>
      <c r="CG83" s="18">
        <f t="shared" si="25"/>
        <v>166</v>
      </c>
      <c r="CH83" s="18">
        <f t="shared" si="25"/>
        <v>115.5</v>
      </c>
      <c r="CI83" s="18">
        <f t="shared" si="25"/>
        <v>701.9</v>
      </c>
      <c r="CJ83" s="18">
        <f t="shared" si="25"/>
        <v>992</v>
      </c>
      <c r="CK83" s="18">
        <f t="shared" si="25"/>
        <v>4187.3999999999996</v>
      </c>
      <c r="CL83" s="18">
        <f t="shared" si="25"/>
        <v>1277.7</v>
      </c>
      <c r="CM83" s="18">
        <f t="shared" si="25"/>
        <v>741</v>
      </c>
      <c r="CN83" s="18">
        <f t="shared" si="25"/>
        <v>26904.5</v>
      </c>
      <c r="CO83" s="18">
        <f t="shared" si="25"/>
        <v>14863.5</v>
      </c>
      <c r="CP83" s="18">
        <f t="shared" si="25"/>
        <v>1052.2</v>
      </c>
      <c r="CQ83" s="18">
        <f t="shared" si="25"/>
        <v>1148.8</v>
      </c>
      <c r="CR83" s="18">
        <f t="shared" si="25"/>
        <v>179</v>
      </c>
      <c r="CS83" s="18">
        <f t="shared" si="25"/>
        <v>352</v>
      </c>
      <c r="CT83" s="18">
        <f t="shared" si="25"/>
        <v>109.5</v>
      </c>
      <c r="CU83" s="18">
        <f t="shared" si="25"/>
        <v>50</v>
      </c>
      <c r="CV83" s="18">
        <f t="shared" si="25"/>
        <v>46</v>
      </c>
      <c r="CW83" s="18">
        <f t="shared" si="25"/>
        <v>153.9</v>
      </c>
      <c r="CX83" s="18">
        <f t="shared" si="25"/>
        <v>464</v>
      </c>
      <c r="CY83" s="18">
        <f t="shared" si="25"/>
        <v>37</v>
      </c>
      <c r="CZ83" s="18">
        <f t="shared" si="25"/>
        <v>2109.5</v>
      </c>
      <c r="DA83" s="18">
        <f t="shared" si="25"/>
        <v>182</v>
      </c>
      <c r="DB83" s="18">
        <f t="shared" si="25"/>
        <v>308.2</v>
      </c>
      <c r="DC83" s="18">
        <f t="shared" si="25"/>
        <v>173.7</v>
      </c>
      <c r="DD83" s="18">
        <f t="shared" si="25"/>
        <v>132</v>
      </c>
      <c r="DE83" s="18">
        <f t="shared" si="25"/>
        <v>436.5</v>
      </c>
      <c r="DF83" s="18">
        <f t="shared" si="25"/>
        <v>20471.400000000001</v>
      </c>
      <c r="DG83" s="18">
        <f t="shared" si="25"/>
        <v>78.5</v>
      </c>
      <c r="DH83" s="18">
        <f t="shared" si="25"/>
        <v>2032.9</v>
      </c>
      <c r="DI83" s="18">
        <f t="shared" si="25"/>
        <v>2614.6</v>
      </c>
      <c r="DJ83" s="18">
        <f t="shared" si="25"/>
        <v>704.5</v>
      </c>
      <c r="DK83" s="18">
        <f t="shared" si="25"/>
        <v>405.5</v>
      </c>
      <c r="DL83" s="18">
        <f t="shared" si="25"/>
        <v>5744.3</v>
      </c>
      <c r="DM83" s="18">
        <f t="shared" si="25"/>
        <v>261.3</v>
      </c>
      <c r="DN83" s="18">
        <f t="shared" si="25"/>
        <v>1417.8</v>
      </c>
      <c r="DO83" s="18">
        <f t="shared" si="25"/>
        <v>2868.1</v>
      </c>
      <c r="DP83" s="18">
        <f t="shared" si="25"/>
        <v>211</v>
      </c>
      <c r="DQ83" s="18">
        <f t="shared" si="25"/>
        <v>497.5</v>
      </c>
      <c r="DR83" s="18">
        <f t="shared" si="25"/>
        <v>1270</v>
      </c>
      <c r="DS83" s="18">
        <f t="shared" si="25"/>
        <v>769.1</v>
      </c>
      <c r="DT83" s="18">
        <f t="shared" si="25"/>
        <v>142.9</v>
      </c>
      <c r="DU83" s="18">
        <f t="shared" si="25"/>
        <v>396.3</v>
      </c>
      <c r="DV83" s="18">
        <f t="shared" si="25"/>
        <v>201.3</v>
      </c>
      <c r="DW83" s="18">
        <f t="shared" si="25"/>
        <v>341.7</v>
      </c>
      <c r="DX83" s="18">
        <f t="shared" si="25"/>
        <v>175.7</v>
      </c>
      <c r="DY83" s="18">
        <f t="shared" si="25"/>
        <v>332.5</v>
      </c>
      <c r="DZ83" s="18">
        <f t="shared" si="25"/>
        <v>972.8</v>
      </c>
      <c r="EA83" s="18">
        <f t="shared" si="25"/>
        <v>547</v>
      </c>
      <c r="EB83" s="18">
        <f t="shared" si="25"/>
        <v>572</v>
      </c>
      <c r="EC83" s="18">
        <f t="shared" ref="EC83:FX83" si="26">MAX(EC78,ROUND(AVERAGE(EC78:EC79),1),ROUND(AVERAGE(EC78:EC80),1),ROUND(AVERAGE(EC78:EC81),1),ROUND(AVERAGE(EC78:EC82),1))</f>
        <v>293</v>
      </c>
      <c r="ED83" s="18">
        <f t="shared" si="26"/>
        <v>1646</v>
      </c>
      <c r="EE83" s="18">
        <f t="shared" si="26"/>
        <v>201.9</v>
      </c>
      <c r="EF83" s="18">
        <f t="shared" si="26"/>
        <v>1476.7</v>
      </c>
      <c r="EG83" s="18">
        <f t="shared" si="26"/>
        <v>267</v>
      </c>
      <c r="EH83" s="18">
        <f t="shared" si="26"/>
        <v>219</v>
      </c>
      <c r="EI83" s="18">
        <f t="shared" si="26"/>
        <v>16230.5</v>
      </c>
      <c r="EJ83" s="18">
        <f t="shared" si="26"/>
        <v>8770.5</v>
      </c>
      <c r="EK83" s="18">
        <f t="shared" si="26"/>
        <v>625.4</v>
      </c>
      <c r="EL83" s="18">
        <f t="shared" si="26"/>
        <v>479.5</v>
      </c>
      <c r="EM83" s="18">
        <f t="shared" si="26"/>
        <v>470.2</v>
      </c>
      <c r="EN83" s="18">
        <f t="shared" si="26"/>
        <v>980.3</v>
      </c>
      <c r="EO83" s="18">
        <f t="shared" si="26"/>
        <v>436</v>
      </c>
      <c r="EP83" s="18">
        <f t="shared" si="26"/>
        <v>369.5</v>
      </c>
      <c r="EQ83" s="18">
        <f t="shared" si="26"/>
        <v>2374</v>
      </c>
      <c r="ER83" s="18">
        <f t="shared" si="26"/>
        <v>362</v>
      </c>
      <c r="ES83" s="18">
        <f t="shared" si="26"/>
        <v>122</v>
      </c>
      <c r="ET83" s="18">
        <f t="shared" si="26"/>
        <v>178.1</v>
      </c>
      <c r="EU83" s="18">
        <f t="shared" si="26"/>
        <v>599</v>
      </c>
      <c r="EV83" s="18">
        <f t="shared" si="26"/>
        <v>61.3</v>
      </c>
      <c r="EW83" s="18">
        <f t="shared" si="26"/>
        <v>844.5</v>
      </c>
      <c r="EX83" s="18">
        <f t="shared" si="26"/>
        <v>251.5</v>
      </c>
      <c r="EY83" s="18">
        <f t="shared" si="26"/>
        <v>235.5</v>
      </c>
      <c r="EZ83" s="18">
        <f t="shared" si="26"/>
        <v>112.3</v>
      </c>
      <c r="FA83" s="18">
        <f t="shared" si="26"/>
        <v>3061.5</v>
      </c>
      <c r="FB83" s="18">
        <f t="shared" si="26"/>
        <v>333.5</v>
      </c>
      <c r="FC83" s="18">
        <f t="shared" si="26"/>
        <v>2437</v>
      </c>
      <c r="FD83" s="18">
        <f t="shared" si="26"/>
        <v>338.2</v>
      </c>
      <c r="FE83" s="18">
        <f t="shared" si="26"/>
        <v>104.3</v>
      </c>
      <c r="FF83" s="18">
        <f t="shared" si="26"/>
        <v>200.5</v>
      </c>
      <c r="FG83" s="18">
        <f t="shared" si="26"/>
        <v>108.3</v>
      </c>
      <c r="FH83" s="18">
        <f t="shared" si="26"/>
        <v>87</v>
      </c>
      <c r="FI83" s="18">
        <f t="shared" si="26"/>
        <v>1810</v>
      </c>
      <c r="FJ83" s="18">
        <f t="shared" si="26"/>
        <v>1840</v>
      </c>
      <c r="FK83" s="18">
        <f t="shared" si="26"/>
        <v>2195.5</v>
      </c>
      <c r="FL83" s="18">
        <f t="shared" si="26"/>
        <v>4793.5</v>
      </c>
      <c r="FM83" s="18">
        <f t="shared" si="26"/>
        <v>3443</v>
      </c>
      <c r="FN83" s="18">
        <f t="shared" si="26"/>
        <v>20014.5</v>
      </c>
      <c r="FO83" s="18">
        <f t="shared" si="26"/>
        <v>1105</v>
      </c>
      <c r="FP83" s="18">
        <f t="shared" si="26"/>
        <v>2132</v>
      </c>
      <c r="FQ83" s="18">
        <f t="shared" si="26"/>
        <v>764.6</v>
      </c>
      <c r="FR83" s="18">
        <f t="shared" si="26"/>
        <v>160</v>
      </c>
      <c r="FS83" s="18">
        <f t="shared" si="26"/>
        <v>178.5</v>
      </c>
      <c r="FT83" s="18">
        <f t="shared" si="26"/>
        <v>78.3</v>
      </c>
      <c r="FU83" s="18">
        <f t="shared" si="26"/>
        <v>754</v>
      </c>
      <c r="FV83" s="18">
        <f t="shared" si="26"/>
        <v>648.5</v>
      </c>
      <c r="FW83" s="18">
        <f t="shared" si="26"/>
        <v>166</v>
      </c>
      <c r="FX83" s="18">
        <f t="shared" si="26"/>
        <v>68.400000000000006</v>
      </c>
      <c r="FY83" s="18"/>
      <c r="FZ83" s="18">
        <f t="shared" si="19"/>
        <v>796734.90000000014</v>
      </c>
      <c r="GA83" s="22"/>
      <c r="GB83" s="18"/>
      <c r="GC83" s="18"/>
      <c r="GD83" s="18"/>
      <c r="GE83" s="18"/>
      <c r="GF83" s="18"/>
      <c r="GG83" s="5"/>
      <c r="GH83" s="5"/>
      <c r="GI83" s="5"/>
      <c r="GJ83" s="5"/>
      <c r="GK83" s="5"/>
      <c r="GL83" s="5"/>
      <c r="GM83" s="5"/>
      <c r="GN83" s="47"/>
      <c r="GO83" s="47"/>
    </row>
    <row r="84" spans="1:256" x14ac:dyDescent="0.2">
      <c r="A84" s="55"/>
      <c r="B84" s="2" t="s">
        <v>376</v>
      </c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3"/>
      <c r="BR84" s="53"/>
      <c r="BS84" s="53"/>
      <c r="BT84" s="53"/>
      <c r="BU84" s="53"/>
      <c r="BV84" s="53"/>
      <c r="BW84" s="53"/>
      <c r="BX84" s="53"/>
      <c r="BY84" s="53"/>
      <c r="BZ84" s="53"/>
      <c r="CA84" s="53"/>
      <c r="CB84" s="53"/>
      <c r="CC84" s="53"/>
      <c r="CD84" s="53"/>
      <c r="CE84" s="53"/>
      <c r="CF84" s="53"/>
      <c r="CG84" s="53"/>
      <c r="CH84" s="53"/>
      <c r="CI84" s="53"/>
      <c r="CJ84" s="53"/>
      <c r="CK84" s="53"/>
      <c r="CL84" s="53"/>
      <c r="CM84" s="53"/>
      <c r="CN84" s="53"/>
      <c r="CO84" s="53"/>
      <c r="CP84" s="53"/>
      <c r="CQ84" s="53"/>
      <c r="CR84" s="53"/>
      <c r="CS84" s="53"/>
      <c r="CT84" s="53"/>
      <c r="CU84" s="53"/>
      <c r="CV84" s="53"/>
      <c r="CW84" s="53"/>
      <c r="CX84" s="53"/>
      <c r="CY84" s="53"/>
      <c r="CZ84" s="53"/>
      <c r="DA84" s="53"/>
      <c r="DB84" s="53"/>
      <c r="DC84" s="53"/>
      <c r="DD84" s="53"/>
      <c r="DE84" s="53"/>
      <c r="DF84" s="53"/>
      <c r="DG84" s="53"/>
      <c r="DH84" s="53"/>
      <c r="DI84" s="53"/>
      <c r="DJ84" s="53"/>
      <c r="DK84" s="53"/>
      <c r="DL84" s="53"/>
      <c r="DM84" s="53"/>
      <c r="DN84" s="53"/>
      <c r="DO84" s="53"/>
      <c r="DP84" s="53"/>
      <c r="DQ84" s="53"/>
      <c r="DR84" s="53"/>
      <c r="DS84" s="53"/>
      <c r="DT84" s="53"/>
      <c r="DU84" s="53"/>
      <c r="DV84" s="53"/>
      <c r="DW84" s="53"/>
      <c r="DX84" s="53"/>
      <c r="DY84" s="53"/>
      <c r="DZ84" s="53"/>
      <c r="EA84" s="53"/>
      <c r="EB84" s="53"/>
      <c r="EC84" s="53"/>
      <c r="ED84" s="53"/>
      <c r="EE84" s="53"/>
      <c r="EF84" s="53"/>
      <c r="EG84" s="53"/>
      <c r="EH84" s="53"/>
      <c r="EI84" s="53"/>
      <c r="EJ84" s="53"/>
      <c r="EK84" s="53"/>
      <c r="EL84" s="53"/>
      <c r="EM84" s="53"/>
      <c r="EN84" s="53"/>
      <c r="EO84" s="53"/>
      <c r="EP84" s="53"/>
      <c r="EQ84" s="53"/>
      <c r="ER84" s="53"/>
      <c r="ES84" s="53"/>
      <c r="ET84" s="53"/>
      <c r="EU84" s="53"/>
      <c r="EV84" s="53"/>
      <c r="EW84" s="53"/>
      <c r="EX84" s="53"/>
      <c r="EY84" s="53"/>
      <c r="EZ84" s="53"/>
      <c r="FA84" s="53"/>
      <c r="FB84" s="53"/>
      <c r="FC84" s="53"/>
      <c r="FD84" s="53"/>
      <c r="FE84" s="53"/>
      <c r="FF84" s="53"/>
      <c r="FG84" s="53"/>
      <c r="FH84" s="53"/>
      <c r="FI84" s="53"/>
      <c r="FJ84" s="53"/>
      <c r="FK84" s="53"/>
      <c r="FL84" s="53"/>
      <c r="FM84" s="53"/>
      <c r="FN84" s="53"/>
      <c r="FO84" s="53"/>
      <c r="FP84" s="53"/>
      <c r="FQ84" s="53"/>
      <c r="FR84" s="53"/>
      <c r="FS84" s="53"/>
      <c r="FT84" s="53"/>
      <c r="FU84" s="53"/>
      <c r="FV84" s="53"/>
      <c r="FW84" s="53"/>
      <c r="FX84" s="53"/>
      <c r="FY84" s="18"/>
      <c r="FZ84" s="16"/>
      <c r="GA84" s="23"/>
      <c r="GB84" s="18"/>
      <c r="GC84" s="18"/>
      <c r="GD84" s="18"/>
      <c r="GE84" s="18"/>
      <c r="GF84" s="18"/>
      <c r="GG84" s="5"/>
      <c r="GH84" s="5"/>
      <c r="GI84" s="5"/>
      <c r="GJ84" s="5"/>
      <c r="GK84" s="5"/>
      <c r="GL84" s="5"/>
      <c r="GM84" s="5"/>
      <c r="GN84" s="47"/>
      <c r="GO84" s="47"/>
    </row>
    <row r="85" spans="1:256" s="19" customFormat="1" ht="14.25" customHeight="1" x14ac:dyDescent="0.2">
      <c r="A85" s="2"/>
      <c r="B85" s="2" t="s">
        <v>377</v>
      </c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4"/>
      <c r="CO85" s="54"/>
      <c r="CP85" s="54"/>
      <c r="CQ85" s="54"/>
      <c r="CR85" s="54"/>
      <c r="CS85" s="54"/>
      <c r="CT85" s="54"/>
      <c r="CU85" s="54"/>
      <c r="CV85" s="54"/>
      <c r="CW85" s="54"/>
      <c r="CX85" s="54"/>
      <c r="CY85" s="54"/>
      <c r="CZ85" s="54"/>
      <c r="DA85" s="54"/>
      <c r="DB85" s="54"/>
      <c r="DC85" s="54"/>
      <c r="DD85" s="54"/>
      <c r="DE85" s="54"/>
      <c r="DF85" s="54"/>
      <c r="DG85" s="54"/>
      <c r="DH85" s="54"/>
      <c r="DI85" s="54"/>
      <c r="DJ85" s="54"/>
      <c r="DK85" s="54"/>
      <c r="DL85" s="54"/>
      <c r="DM85" s="54"/>
      <c r="DN85" s="54"/>
      <c r="DO85" s="54"/>
      <c r="DP85" s="54"/>
      <c r="DQ85" s="54"/>
      <c r="DR85" s="54"/>
      <c r="DS85" s="54"/>
      <c r="DT85" s="54"/>
      <c r="DU85" s="54"/>
      <c r="DV85" s="54"/>
      <c r="DW85" s="54"/>
      <c r="DX85" s="54"/>
      <c r="DY85" s="54"/>
      <c r="DZ85" s="54"/>
      <c r="EA85" s="54"/>
      <c r="EB85" s="54"/>
      <c r="EC85" s="54"/>
      <c r="ED85" s="54"/>
      <c r="EE85" s="54"/>
      <c r="EF85" s="54"/>
      <c r="EG85" s="54"/>
      <c r="EH85" s="54"/>
      <c r="EI85" s="54"/>
      <c r="EJ85" s="54"/>
      <c r="EK85" s="54"/>
      <c r="EL85" s="54"/>
      <c r="EM85" s="54"/>
      <c r="EN85" s="54"/>
      <c r="EO85" s="54"/>
      <c r="EP85" s="54"/>
      <c r="EQ85" s="54"/>
      <c r="ER85" s="54"/>
      <c r="ES85" s="54"/>
      <c r="ET85" s="54"/>
      <c r="EU85" s="54"/>
      <c r="EV85" s="54"/>
      <c r="EW85" s="54"/>
      <c r="EX85" s="54"/>
      <c r="EY85" s="54"/>
      <c r="EZ85" s="54"/>
      <c r="FA85" s="54"/>
      <c r="FB85" s="54"/>
      <c r="FC85" s="54"/>
      <c r="FD85" s="54"/>
      <c r="FE85" s="54"/>
      <c r="FF85" s="54"/>
      <c r="FG85" s="54"/>
      <c r="FH85" s="54"/>
      <c r="FI85" s="54"/>
      <c r="FJ85" s="54"/>
      <c r="FK85" s="54"/>
      <c r="FL85" s="54"/>
      <c r="FM85" s="54"/>
      <c r="FN85" s="54"/>
      <c r="FO85" s="54"/>
      <c r="FP85" s="54"/>
      <c r="FQ85" s="54"/>
      <c r="FR85" s="54"/>
      <c r="FS85" s="54"/>
      <c r="FT85" s="54"/>
      <c r="FU85" s="54"/>
      <c r="FV85" s="54"/>
      <c r="FW85" s="54"/>
      <c r="FX85" s="54"/>
      <c r="FY85" s="21"/>
      <c r="FZ85" s="17"/>
      <c r="GA85" s="23"/>
      <c r="GB85" s="21"/>
      <c r="GC85" s="21"/>
      <c r="GD85" s="21"/>
      <c r="GE85" s="21"/>
      <c r="GF85" s="21"/>
      <c r="GG85" s="24"/>
      <c r="GH85" s="24"/>
      <c r="GI85" s="24"/>
      <c r="GJ85" s="24"/>
      <c r="GK85" s="24"/>
      <c r="GL85" s="24"/>
      <c r="GM85" s="24"/>
      <c r="GN85" s="25"/>
      <c r="GO85" s="25"/>
    </row>
    <row r="86" spans="1:256" x14ac:dyDescent="0.2">
      <c r="A86" s="3" t="s">
        <v>378</v>
      </c>
      <c r="B86" s="2" t="s">
        <v>379</v>
      </c>
      <c r="C86" s="22">
        <f t="shared" ref="C86:BN86" si="27">ROUND(C4*2*$A$76,1)</f>
        <v>42.4</v>
      </c>
      <c r="D86" s="22">
        <f t="shared" si="27"/>
        <v>231.8</v>
      </c>
      <c r="E86" s="22">
        <f t="shared" si="27"/>
        <v>45.7</v>
      </c>
      <c r="F86" s="22">
        <f t="shared" si="27"/>
        <v>106.1</v>
      </c>
      <c r="G86" s="22">
        <f t="shared" si="27"/>
        <v>5.7</v>
      </c>
      <c r="H86" s="22">
        <f t="shared" si="27"/>
        <v>4.5</v>
      </c>
      <c r="I86" s="22">
        <f t="shared" si="27"/>
        <v>64.400000000000006</v>
      </c>
      <c r="J86" s="22">
        <f t="shared" si="27"/>
        <v>15.8</v>
      </c>
      <c r="K86" s="22">
        <f t="shared" si="27"/>
        <v>1.4</v>
      </c>
      <c r="L86" s="22">
        <f t="shared" si="27"/>
        <v>19.5</v>
      </c>
      <c r="M86" s="22">
        <f t="shared" si="27"/>
        <v>9.1</v>
      </c>
      <c r="N86" s="22">
        <f t="shared" si="27"/>
        <v>296.2</v>
      </c>
      <c r="O86" s="22">
        <f t="shared" si="27"/>
        <v>84.4</v>
      </c>
      <c r="P86" s="22">
        <f t="shared" si="27"/>
        <v>0.6</v>
      </c>
      <c r="Q86" s="22">
        <f t="shared" si="27"/>
        <v>280.5</v>
      </c>
      <c r="R86" s="22">
        <f t="shared" si="27"/>
        <v>7.8</v>
      </c>
      <c r="S86" s="22">
        <f t="shared" si="27"/>
        <v>7.8</v>
      </c>
      <c r="T86" s="22">
        <f t="shared" si="27"/>
        <v>1</v>
      </c>
      <c r="U86" s="22">
        <f t="shared" si="27"/>
        <v>0.1</v>
      </c>
      <c r="V86" s="22">
        <f t="shared" si="27"/>
        <v>1.5</v>
      </c>
      <c r="W86" s="22">
        <f t="shared" si="27"/>
        <v>0.7</v>
      </c>
      <c r="X86" s="22">
        <f t="shared" si="27"/>
        <v>0.1</v>
      </c>
      <c r="Y86" s="22">
        <f t="shared" si="27"/>
        <v>4</v>
      </c>
      <c r="Z86" s="22">
        <f t="shared" si="27"/>
        <v>1.9</v>
      </c>
      <c r="AA86" s="22">
        <f t="shared" si="27"/>
        <v>184</v>
      </c>
      <c r="AB86" s="22">
        <f t="shared" si="27"/>
        <v>158.80000000000001</v>
      </c>
      <c r="AC86" s="22">
        <f t="shared" si="27"/>
        <v>4.8</v>
      </c>
      <c r="AD86" s="22">
        <f t="shared" si="27"/>
        <v>7.8</v>
      </c>
      <c r="AE86" s="22">
        <f t="shared" si="27"/>
        <v>0.8</v>
      </c>
      <c r="AF86" s="22">
        <f t="shared" si="27"/>
        <v>1.4</v>
      </c>
      <c r="AG86" s="22">
        <f t="shared" si="27"/>
        <v>5.3</v>
      </c>
      <c r="AH86" s="22">
        <f t="shared" si="27"/>
        <v>5.0999999999999996</v>
      </c>
      <c r="AI86" s="22">
        <f t="shared" si="27"/>
        <v>2.6</v>
      </c>
      <c r="AJ86" s="22">
        <f t="shared" si="27"/>
        <v>1.2</v>
      </c>
      <c r="AK86" s="22">
        <f t="shared" si="27"/>
        <v>1.3</v>
      </c>
      <c r="AL86" s="22">
        <f t="shared" si="27"/>
        <v>1.5</v>
      </c>
      <c r="AM86" s="22">
        <f t="shared" si="27"/>
        <v>2.9</v>
      </c>
      <c r="AN86" s="22">
        <f t="shared" si="27"/>
        <v>2.6</v>
      </c>
      <c r="AO86" s="22">
        <f t="shared" si="27"/>
        <v>25.1</v>
      </c>
      <c r="AP86" s="22">
        <f t="shared" si="27"/>
        <v>603.70000000000005</v>
      </c>
      <c r="AQ86" s="22">
        <f t="shared" si="27"/>
        <v>1.6</v>
      </c>
      <c r="AR86" s="22">
        <f t="shared" si="27"/>
        <v>373.2</v>
      </c>
      <c r="AS86" s="22">
        <f t="shared" si="27"/>
        <v>39</v>
      </c>
      <c r="AT86" s="22">
        <f t="shared" si="27"/>
        <v>12.3</v>
      </c>
      <c r="AU86" s="22">
        <f t="shared" si="27"/>
        <v>1.6</v>
      </c>
      <c r="AV86" s="22">
        <f t="shared" si="27"/>
        <v>1.5</v>
      </c>
      <c r="AW86" s="22">
        <f t="shared" si="27"/>
        <v>1.1000000000000001</v>
      </c>
      <c r="AX86" s="22">
        <f t="shared" si="27"/>
        <v>0.1</v>
      </c>
      <c r="AY86" s="22">
        <f t="shared" si="27"/>
        <v>1.6</v>
      </c>
      <c r="AZ86" s="22">
        <f t="shared" si="27"/>
        <v>91.2</v>
      </c>
      <c r="BA86" s="22">
        <f t="shared" si="27"/>
        <v>52.6</v>
      </c>
      <c r="BB86" s="22">
        <f t="shared" si="27"/>
        <v>63.2</v>
      </c>
      <c r="BC86" s="22">
        <f t="shared" si="27"/>
        <v>194.4</v>
      </c>
      <c r="BD86" s="22">
        <f t="shared" si="27"/>
        <v>28.7</v>
      </c>
      <c r="BE86" s="22">
        <f t="shared" si="27"/>
        <v>5.8</v>
      </c>
      <c r="BF86" s="22">
        <f t="shared" si="27"/>
        <v>122.6</v>
      </c>
      <c r="BG86" s="22">
        <f t="shared" si="27"/>
        <v>6.6</v>
      </c>
      <c r="BH86" s="22">
        <f t="shared" si="27"/>
        <v>2.1</v>
      </c>
      <c r="BI86" s="22">
        <f t="shared" si="27"/>
        <v>1.5</v>
      </c>
      <c r="BJ86" s="22">
        <f t="shared" si="27"/>
        <v>26.2</v>
      </c>
      <c r="BK86" s="22">
        <f t="shared" si="27"/>
        <v>112.5</v>
      </c>
      <c r="BL86" s="22">
        <f t="shared" si="27"/>
        <v>0.6</v>
      </c>
      <c r="BM86" s="22">
        <f t="shared" si="27"/>
        <v>1</v>
      </c>
      <c r="BN86" s="22">
        <f t="shared" si="27"/>
        <v>23.1</v>
      </c>
      <c r="BO86" s="22">
        <f t="shared" ref="BO86:DZ86" si="28">ROUND(BO4*2*$A$76,1)</f>
        <v>8.1999999999999993</v>
      </c>
      <c r="BP86" s="22">
        <f t="shared" si="28"/>
        <v>0.6</v>
      </c>
      <c r="BQ86" s="22">
        <f t="shared" si="28"/>
        <v>32</v>
      </c>
      <c r="BR86" s="22">
        <f t="shared" si="28"/>
        <v>30.5</v>
      </c>
      <c r="BS86" s="22">
        <f t="shared" si="28"/>
        <v>5.2</v>
      </c>
      <c r="BT86" s="22">
        <f t="shared" si="28"/>
        <v>2.4</v>
      </c>
      <c r="BU86" s="22">
        <f t="shared" si="28"/>
        <v>3</v>
      </c>
      <c r="BV86" s="22">
        <f t="shared" si="28"/>
        <v>6.5</v>
      </c>
      <c r="BW86" s="22">
        <f t="shared" si="28"/>
        <v>11.5</v>
      </c>
      <c r="BX86" s="22">
        <f t="shared" si="28"/>
        <v>0.4</v>
      </c>
      <c r="BY86" s="22">
        <f t="shared" si="28"/>
        <v>4.0999999999999996</v>
      </c>
      <c r="BZ86" s="22">
        <f t="shared" si="28"/>
        <v>0.9</v>
      </c>
      <c r="CA86" s="22">
        <f t="shared" si="28"/>
        <v>0.7</v>
      </c>
      <c r="CB86" s="22">
        <f t="shared" si="28"/>
        <v>489.8</v>
      </c>
      <c r="CC86" s="22">
        <f t="shared" si="28"/>
        <v>1</v>
      </c>
      <c r="CD86" s="22">
        <f t="shared" si="28"/>
        <v>0.5</v>
      </c>
      <c r="CE86" s="22">
        <f t="shared" si="28"/>
        <v>0.6</v>
      </c>
      <c r="CF86" s="22">
        <f t="shared" si="28"/>
        <v>0.6</v>
      </c>
      <c r="CG86" s="22">
        <f t="shared" si="28"/>
        <v>1.4</v>
      </c>
      <c r="CH86" s="22">
        <f t="shared" si="28"/>
        <v>0.5</v>
      </c>
      <c r="CI86" s="22">
        <f t="shared" si="28"/>
        <v>4.2</v>
      </c>
      <c r="CJ86" s="22">
        <f t="shared" si="28"/>
        <v>6.2</v>
      </c>
      <c r="CK86" s="22">
        <f t="shared" si="28"/>
        <v>28</v>
      </c>
      <c r="CL86" s="22">
        <f t="shared" si="28"/>
        <v>9.9</v>
      </c>
      <c r="CM86" s="22">
        <f t="shared" si="28"/>
        <v>4.2</v>
      </c>
      <c r="CN86" s="22">
        <f t="shared" si="28"/>
        <v>173.3</v>
      </c>
      <c r="CO86" s="22">
        <f t="shared" si="28"/>
        <v>94.8</v>
      </c>
      <c r="CP86" s="22">
        <f t="shared" si="28"/>
        <v>7</v>
      </c>
      <c r="CQ86" s="22">
        <f t="shared" si="28"/>
        <v>8.1</v>
      </c>
      <c r="CR86" s="22">
        <f t="shared" si="28"/>
        <v>1.1000000000000001</v>
      </c>
      <c r="CS86" s="22">
        <f t="shared" si="28"/>
        <v>1.7</v>
      </c>
      <c r="CT86" s="22">
        <f t="shared" si="28"/>
        <v>1</v>
      </c>
      <c r="CU86" s="22">
        <f t="shared" si="28"/>
        <v>1.4</v>
      </c>
      <c r="CV86" s="22">
        <f t="shared" si="28"/>
        <v>0.3</v>
      </c>
      <c r="CW86" s="22">
        <f t="shared" si="28"/>
        <v>0.8</v>
      </c>
      <c r="CX86" s="22">
        <f t="shared" si="28"/>
        <v>2.7</v>
      </c>
      <c r="CY86" s="22">
        <f t="shared" si="28"/>
        <v>0.3</v>
      </c>
      <c r="CZ86" s="22">
        <f t="shared" si="28"/>
        <v>13.4</v>
      </c>
      <c r="DA86" s="22">
        <f t="shared" si="28"/>
        <v>1.2</v>
      </c>
      <c r="DB86" s="22">
        <f t="shared" si="28"/>
        <v>1.7</v>
      </c>
      <c r="DC86" s="22">
        <f t="shared" si="28"/>
        <v>1</v>
      </c>
      <c r="DD86" s="22">
        <f t="shared" si="28"/>
        <v>1</v>
      </c>
      <c r="DE86" s="22">
        <f t="shared" si="28"/>
        <v>1.4</v>
      </c>
      <c r="DF86" s="22">
        <f t="shared" si="28"/>
        <v>116.2</v>
      </c>
      <c r="DG86" s="22">
        <f t="shared" si="28"/>
        <v>0.3</v>
      </c>
      <c r="DH86" s="22">
        <f t="shared" si="28"/>
        <v>12.6</v>
      </c>
      <c r="DI86" s="22">
        <f t="shared" si="28"/>
        <v>18.3</v>
      </c>
      <c r="DJ86" s="22">
        <f t="shared" si="28"/>
        <v>4.7</v>
      </c>
      <c r="DK86" s="22">
        <f t="shared" si="28"/>
        <v>3</v>
      </c>
      <c r="DL86" s="22">
        <f t="shared" si="28"/>
        <v>30.3</v>
      </c>
      <c r="DM86" s="22">
        <f t="shared" si="28"/>
        <v>1.4</v>
      </c>
      <c r="DN86" s="22">
        <f t="shared" si="28"/>
        <v>7.8</v>
      </c>
      <c r="DO86" s="22">
        <f t="shared" si="28"/>
        <v>19.600000000000001</v>
      </c>
      <c r="DP86" s="22">
        <f t="shared" si="28"/>
        <v>1.4</v>
      </c>
      <c r="DQ86" s="22">
        <f t="shared" si="28"/>
        <v>3.4</v>
      </c>
      <c r="DR86" s="22">
        <f t="shared" si="28"/>
        <v>7</v>
      </c>
      <c r="DS86" s="22">
        <f t="shared" si="28"/>
        <v>5</v>
      </c>
      <c r="DT86" s="22">
        <f t="shared" si="28"/>
        <v>1.1000000000000001</v>
      </c>
      <c r="DU86" s="22">
        <f t="shared" si="28"/>
        <v>2.6</v>
      </c>
      <c r="DV86" s="22">
        <f t="shared" si="28"/>
        <v>1.6</v>
      </c>
      <c r="DW86" s="22">
        <f t="shared" si="28"/>
        <v>2.2000000000000002</v>
      </c>
      <c r="DX86" s="22">
        <f t="shared" si="28"/>
        <v>1.1000000000000001</v>
      </c>
      <c r="DY86" s="22">
        <f t="shared" si="28"/>
        <v>1.1000000000000001</v>
      </c>
      <c r="DZ86" s="22">
        <f t="shared" si="28"/>
        <v>5</v>
      </c>
      <c r="EA86" s="22">
        <f t="shared" ref="EA86:FX86" si="29">ROUND(EA4*2*$A$76,1)</f>
        <v>3.8</v>
      </c>
      <c r="EB86" s="22">
        <f t="shared" si="29"/>
        <v>4</v>
      </c>
      <c r="EC86" s="22">
        <f t="shared" si="29"/>
        <v>1.7</v>
      </c>
      <c r="ED86" s="22">
        <f t="shared" si="29"/>
        <v>9.8000000000000007</v>
      </c>
      <c r="EE86" s="22">
        <f t="shared" si="29"/>
        <v>0.6</v>
      </c>
      <c r="EF86" s="22">
        <f t="shared" si="29"/>
        <v>10.9</v>
      </c>
      <c r="EG86" s="22">
        <f t="shared" si="29"/>
        <v>1.8</v>
      </c>
      <c r="EH86" s="22">
        <f t="shared" si="29"/>
        <v>1.2</v>
      </c>
      <c r="EI86" s="22">
        <f t="shared" si="29"/>
        <v>120.2</v>
      </c>
      <c r="EJ86" s="22">
        <f t="shared" si="29"/>
        <v>45.9</v>
      </c>
      <c r="EK86" s="22">
        <f t="shared" si="29"/>
        <v>3.9</v>
      </c>
      <c r="EL86" s="22">
        <f t="shared" si="29"/>
        <v>4.2</v>
      </c>
      <c r="EM86" s="22">
        <f t="shared" si="29"/>
        <v>2</v>
      </c>
      <c r="EN86" s="22">
        <f t="shared" si="29"/>
        <v>6.2</v>
      </c>
      <c r="EO86" s="22">
        <f t="shared" si="29"/>
        <v>2.6</v>
      </c>
      <c r="EP86" s="22">
        <f t="shared" si="29"/>
        <v>2.2000000000000002</v>
      </c>
      <c r="EQ86" s="22">
        <f t="shared" si="29"/>
        <v>15.2</v>
      </c>
      <c r="ER86" s="22">
        <f t="shared" si="29"/>
        <v>2.5</v>
      </c>
      <c r="ES86" s="22">
        <f t="shared" si="29"/>
        <v>0.7</v>
      </c>
      <c r="ET86" s="22">
        <f t="shared" si="29"/>
        <v>1.2</v>
      </c>
      <c r="EU86" s="22">
        <f t="shared" si="29"/>
        <v>3.4</v>
      </c>
      <c r="EV86" s="22">
        <f t="shared" si="29"/>
        <v>0.4</v>
      </c>
      <c r="EW86" s="22">
        <f t="shared" si="29"/>
        <v>5.8</v>
      </c>
      <c r="EX86" s="22">
        <f t="shared" si="29"/>
        <v>3</v>
      </c>
      <c r="EY86" s="22">
        <f t="shared" si="29"/>
        <v>2</v>
      </c>
      <c r="EZ86" s="22">
        <f t="shared" si="29"/>
        <v>0.8</v>
      </c>
      <c r="FA86" s="22">
        <f t="shared" si="29"/>
        <v>22.9</v>
      </c>
      <c r="FB86" s="22">
        <f t="shared" si="29"/>
        <v>2.6</v>
      </c>
      <c r="FC86" s="22">
        <f t="shared" si="29"/>
        <v>12.7</v>
      </c>
      <c r="FD86" s="22">
        <f t="shared" si="29"/>
        <v>3</v>
      </c>
      <c r="FE86" s="22">
        <f t="shared" si="29"/>
        <v>0.3</v>
      </c>
      <c r="FF86" s="22">
        <f t="shared" si="29"/>
        <v>1.7</v>
      </c>
      <c r="FG86" s="22">
        <f t="shared" si="29"/>
        <v>1.5</v>
      </c>
      <c r="FH86" s="22">
        <f t="shared" si="29"/>
        <v>0.8</v>
      </c>
      <c r="FI86" s="22">
        <f t="shared" si="29"/>
        <v>10.5</v>
      </c>
      <c r="FJ86" s="22">
        <f t="shared" si="29"/>
        <v>12.4</v>
      </c>
      <c r="FK86" s="22">
        <f t="shared" si="29"/>
        <v>13</v>
      </c>
      <c r="FL86" s="22">
        <f t="shared" si="29"/>
        <v>30.6</v>
      </c>
      <c r="FM86" s="22">
        <f t="shared" si="29"/>
        <v>25.2</v>
      </c>
      <c r="FN86" s="22">
        <f t="shared" si="29"/>
        <v>145.5</v>
      </c>
      <c r="FO86" s="22">
        <f t="shared" si="29"/>
        <v>5.9</v>
      </c>
      <c r="FP86" s="22">
        <f t="shared" si="29"/>
        <v>14.8</v>
      </c>
      <c r="FQ86" s="22">
        <f t="shared" si="29"/>
        <v>4.4000000000000004</v>
      </c>
      <c r="FR86" s="22">
        <f t="shared" si="29"/>
        <v>0.7</v>
      </c>
      <c r="FS86" s="22">
        <f t="shared" si="29"/>
        <v>0.9</v>
      </c>
      <c r="FT86" s="23">
        <f t="shared" si="29"/>
        <v>0.6</v>
      </c>
      <c r="FU86" s="22">
        <f t="shared" si="29"/>
        <v>4.4000000000000004</v>
      </c>
      <c r="FV86" s="22">
        <f t="shared" si="29"/>
        <v>5</v>
      </c>
      <c r="FW86" s="22">
        <f t="shared" si="29"/>
        <v>1.3</v>
      </c>
      <c r="FX86" s="22">
        <f t="shared" si="29"/>
        <v>1</v>
      </c>
      <c r="FY86" s="53"/>
      <c r="FZ86" s="16">
        <f>SUM(C86:FX86)</f>
        <v>5194.4999999999955</v>
      </c>
      <c r="GA86" s="23"/>
      <c r="GB86" s="16"/>
      <c r="GC86" s="16"/>
      <c r="GD86" s="16"/>
      <c r="GE86" s="16"/>
      <c r="GF86" s="5"/>
      <c r="GG86" s="5"/>
      <c r="GH86" s="18"/>
      <c r="GI86" s="18"/>
      <c r="GJ86" s="18"/>
      <c r="GK86" s="18"/>
      <c r="GL86" s="18"/>
      <c r="GM86" s="18"/>
      <c r="GN86" s="25"/>
      <c r="GO86" s="25"/>
      <c r="GP86" s="19"/>
      <c r="GQ86" s="19"/>
      <c r="GR86" s="19"/>
      <c r="GS86" s="19"/>
      <c r="GT86" s="19"/>
      <c r="GU86" s="19"/>
      <c r="GV86" s="19"/>
      <c r="GW86" s="19"/>
      <c r="GX86" s="19"/>
      <c r="GY86" s="19"/>
      <c r="GZ86" s="19"/>
      <c r="HA86" s="19"/>
      <c r="HB86" s="19"/>
      <c r="HC86" s="19"/>
      <c r="HD86" s="19"/>
      <c r="HE86" s="19"/>
      <c r="HF86" s="19"/>
      <c r="HG86" s="19"/>
      <c r="HH86" s="19"/>
      <c r="HI86" s="19"/>
      <c r="HJ86" s="19"/>
      <c r="HK86" s="19"/>
      <c r="HL86" s="19"/>
      <c r="HM86" s="19"/>
      <c r="HN86" s="19"/>
      <c r="HO86" s="19"/>
      <c r="HP86" s="19"/>
      <c r="HQ86" s="19"/>
      <c r="HR86" s="19"/>
      <c r="HS86" s="19"/>
      <c r="HT86" s="19"/>
      <c r="HU86" s="19"/>
      <c r="HV86" s="19"/>
      <c r="HW86" s="19"/>
      <c r="HX86" s="19"/>
      <c r="HY86" s="19"/>
      <c r="HZ86" s="19"/>
      <c r="IA86" s="19"/>
      <c r="IB86" s="19"/>
      <c r="IC86" s="19"/>
      <c r="ID86" s="19"/>
      <c r="IE86" s="19"/>
      <c r="IF86" s="19"/>
      <c r="IG86" s="19"/>
      <c r="IH86" s="19"/>
      <c r="II86" s="19"/>
      <c r="IJ86" s="19"/>
      <c r="IK86" s="19"/>
      <c r="IL86" s="19"/>
      <c r="IM86" s="19"/>
      <c r="IN86" s="19"/>
      <c r="IO86" s="19"/>
      <c r="IP86" s="19"/>
      <c r="IQ86" s="19"/>
      <c r="IR86" s="19"/>
      <c r="IS86" s="19"/>
      <c r="IT86" s="19"/>
      <c r="IU86" s="19"/>
      <c r="IV86" s="19"/>
    </row>
    <row r="87" spans="1:256" s="19" customFormat="1" x14ac:dyDescent="0.2">
      <c r="A87" s="3" t="s">
        <v>380</v>
      </c>
      <c r="B87" s="2" t="s">
        <v>381</v>
      </c>
      <c r="C87" s="22">
        <f t="shared" ref="C87:BN87" si="30">C22</f>
        <v>167</v>
      </c>
      <c r="D87" s="22">
        <f t="shared" si="30"/>
        <v>331</v>
      </c>
      <c r="E87" s="22">
        <f t="shared" si="30"/>
        <v>472.5</v>
      </c>
      <c r="F87" s="22">
        <f t="shared" si="30"/>
        <v>377.5</v>
      </c>
      <c r="G87" s="22">
        <f t="shared" si="30"/>
        <v>10</v>
      </c>
      <c r="H87" s="22">
        <f t="shared" si="30"/>
        <v>11</v>
      </c>
      <c r="I87" s="22">
        <f t="shared" si="30"/>
        <v>605</v>
      </c>
      <c r="J87" s="22">
        <f t="shared" si="30"/>
        <v>96.5</v>
      </c>
      <c r="K87" s="22">
        <f t="shared" si="30"/>
        <v>7</v>
      </c>
      <c r="L87" s="22">
        <f t="shared" si="30"/>
        <v>124.5</v>
      </c>
      <c r="M87" s="22">
        <f t="shared" si="30"/>
        <v>57</v>
      </c>
      <c r="N87" s="22">
        <f t="shared" si="30"/>
        <v>230.5</v>
      </c>
      <c r="O87" s="22">
        <f t="shared" si="30"/>
        <v>103</v>
      </c>
      <c r="P87" s="22">
        <f t="shared" si="30"/>
        <v>3</v>
      </c>
      <c r="Q87" s="22">
        <f t="shared" si="30"/>
        <v>868.5</v>
      </c>
      <c r="R87" s="22">
        <f t="shared" si="30"/>
        <v>6</v>
      </c>
      <c r="S87" s="22">
        <f t="shared" si="30"/>
        <v>37.5</v>
      </c>
      <c r="T87" s="22">
        <f t="shared" si="30"/>
        <v>4.5</v>
      </c>
      <c r="U87" s="22">
        <f t="shared" si="30"/>
        <v>0.5</v>
      </c>
      <c r="V87" s="22">
        <f t="shared" si="30"/>
        <v>12.5</v>
      </c>
      <c r="W87" s="23">
        <f t="shared" si="30"/>
        <v>1.5</v>
      </c>
      <c r="X87" s="22">
        <f t="shared" si="30"/>
        <v>1</v>
      </c>
      <c r="Y87" s="22">
        <f t="shared" si="30"/>
        <v>18.5</v>
      </c>
      <c r="Z87" s="22">
        <f t="shared" si="30"/>
        <v>9.5</v>
      </c>
      <c r="AA87" s="22">
        <f t="shared" si="30"/>
        <v>216.5</v>
      </c>
      <c r="AB87" s="22">
        <f t="shared" si="30"/>
        <v>252</v>
      </c>
      <c r="AC87" s="22">
        <f t="shared" si="30"/>
        <v>8</v>
      </c>
      <c r="AD87" s="22">
        <f t="shared" si="30"/>
        <v>26.5</v>
      </c>
      <c r="AE87" s="22">
        <f t="shared" si="30"/>
        <v>0</v>
      </c>
      <c r="AF87" s="22">
        <f t="shared" si="30"/>
        <v>4</v>
      </c>
      <c r="AG87" s="22">
        <f t="shared" si="30"/>
        <v>20.5</v>
      </c>
      <c r="AH87" s="22">
        <f t="shared" si="30"/>
        <v>35.5</v>
      </c>
      <c r="AI87" s="22">
        <f t="shared" si="30"/>
        <v>18.5</v>
      </c>
      <c r="AJ87" s="22">
        <f t="shared" si="30"/>
        <v>4</v>
      </c>
      <c r="AK87" s="22">
        <f t="shared" si="30"/>
        <v>23</v>
      </c>
      <c r="AL87" s="22">
        <f t="shared" si="30"/>
        <v>11</v>
      </c>
      <c r="AM87" s="22">
        <f t="shared" si="30"/>
        <v>22.5</v>
      </c>
      <c r="AN87" s="22">
        <f t="shared" si="30"/>
        <v>12</v>
      </c>
      <c r="AO87" s="22">
        <f t="shared" si="30"/>
        <v>123.5</v>
      </c>
      <c r="AP87" s="22">
        <f t="shared" si="30"/>
        <v>3166</v>
      </c>
      <c r="AQ87" s="22">
        <f t="shared" si="30"/>
        <v>6</v>
      </c>
      <c r="AR87" s="22">
        <f t="shared" si="30"/>
        <v>109.5</v>
      </c>
      <c r="AS87" s="22">
        <f t="shared" si="30"/>
        <v>119</v>
      </c>
      <c r="AT87" s="22">
        <f t="shared" si="30"/>
        <v>15.5</v>
      </c>
      <c r="AU87" s="22">
        <f t="shared" si="30"/>
        <v>4.5</v>
      </c>
      <c r="AV87" s="22">
        <f t="shared" si="30"/>
        <v>9</v>
      </c>
      <c r="AW87" s="22">
        <f t="shared" si="30"/>
        <v>3.5</v>
      </c>
      <c r="AX87" s="22">
        <f t="shared" si="30"/>
        <v>0</v>
      </c>
      <c r="AY87" s="22">
        <f t="shared" si="30"/>
        <v>11</v>
      </c>
      <c r="AZ87" s="22">
        <f t="shared" si="30"/>
        <v>244</v>
      </c>
      <c r="BA87" s="22">
        <f t="shared" si="30"/>
        <v>87.5</v>
      </c>
      <c r="BB87" s="22">
        <f t="shared" si="30"/>
        <v>133.5</v>
      </c>
      <c r="BC87" s="22">
        <f t="shared" si="30"/>
        <v>428.5</v>
      </c>
      <c r="BD87" s="22">
        <f t="shared" si="30"/>
        <v>6</v>
      </c>
      <c r="BE87" s="22">
        <f t="shared" si="30"/>
        <v>16.5</v>
      </c>
      <c r="BF87" s="22">
        <f t="shared" si="30"/>
        <v>40.5</v>
      </c>
      <c r="BG87" s="22">
        <f t="shared" si="30"/>
        <v>41.5</v>
      </c>
      <c r="BH87" s="22">
        <f t="shared" si="30"/>
        <v>9</v>
      </c>
      <c r="BI87" s="22">
        <f t="shared" si="30"/>
        <v>7.5</v>
      </c>
      <c r="BJ87" s="22">
        <f t="shared" si="30"/>
        <v>23</v>
      </c>
      <c r="BK87" s="22">
        <f t="shared" si="30"/>
        <v>64.5</v>
      </c>
      <c r="BL87" s="22">
        <f t="shared" si="30"/>
        <v>2.5</v>
      </c>
      <c r="BM87" s="22">
        <f t="shared" si="30"/>
        <v>7</v>
      </c>
      <c r="BN87" s="22">
        <f t="shared" si="30"/>
        <v>138</v>
      </c>
      <c r="BO87" s="22">
        <f t="shared" ref="BO87:DZ87" si="31">BO22</f>
        <v>35</v>
      </c>
      <c r="BP87" s="22">
        <f t="shared" si="31"/>
        <v>7</v>
      </c>
      <c r="BQ87" s="22">
        <f t="shared" si="31"/>
        <v>148.5</v>
      </c>
      <c r="BR87" s="22">
        <f t="shared" si="31"/>
        <v>67</v>
      </c>
      <c r="BS87" s="22">
        <f t="shared" si="31"/>
        <v>49.5</v>
      </c>
      <c r="BT87" s="22">
        <f t="shared" si="31"/>
        <v>3.5</v>
      </c>
      <c r="BU87" s="22">
        <f t="shared" si="31"/>
        <v>10</v>
      </c>
      <c r="BV87" s="22">
        <f t="shared" si="31"/>
        <v>19.5</v>
      </c>
      <c r="BW87" s="22">
        <f t="shared" si="31"/>
        <v>30.5</v>
      </c>
      <c r="BX87" s="22">
        <f t="shared" si="31"/>
        <v>4</v>
      </c>
      <c r="BY87" s="22">
        <f t="shared" si="31"/>
        <v>20.5</v>
      </c>
      <c r="BZ87" s="22">
        <f t="shared" si="31"/>
        <v>4.5</v>
      </c>
      <c r="CA87" s="22">
        <f t="shared" si="31"/>
        <v>5</v>
      </c>
      <c r="CB87" s="22">
        <f t="shared" si="31"/>
        <v>807</v>
      </c>
      <c r="CC87" s="22">
        <f t="shared" si="31"/>
        <v>4.5</v>
      </c>
      <c r="CD87" s="22">
        <f t="shared" si="31"/>
        <v>1.5</v>
      </c>
      <c r="CE87" s="22">
        <f t="shared" si="31"/>
        <v>3.5</v>
      </c>
      <c r="CF87" s="22">
        <f t="shared" si="31"/>
        <v>3</v>
      </c>
      <c r="CG87" s="22">
        <f t="shared" si="31"/>
        <v>7</v>
      </c>
      <c r="CH87" s="22">
        <f t="shared" si="31"/>
        <v>5</v>
      </c>
      <c r="CI87" s="22">
        <f t="shared" si="31"/>
        <v>16.5</v>
      </c>
      <c r="CJ87" s="22">
        <f t="shared" si="31"/>
        <v>37.5</v>
      </c>
      <c r="CK87" s="22">
        <f t="shared" si="31"/>
        <v>119</v>
      </c>
      <c r="CL87" s="22">
        <f t="shared" si="31"/>
        <v>10</v>
      </c>
      <c r="CM87" s="22">
        <f t="shared" si="31"/>
        <v>21</v>
      </c>
      <c r="CN87" s="22">
        <f t="shared" si="31"/>
        <v>184.5</v>
      </c>
      <c r="CO87" s="22">
        <f t="shared" si="31"/>
        <v>151.5</v>
      </c>
      <c r="CP87" s="22">
        <f t="shared" si="31"/>
        <v>11.5</v>
      </c>
      <c r="CQ87" s="22">
        <f t="shared" si="31"/>
        <v>56</v>
      </c>
      <c r="CR87" s="22">
        <f t="shared" si="31"/>
        <v>3.5</v>
      </c>
      <c r="CS87" s="22">
        <f t="shared" si="31"/>
        <v>4.5</v>
      </c>
      <c r="CT87" s="22">
        <f t="shared" si="31"/>
        <v>5</v>
      </c>
      <c r="CU87" s="22">
        <f t="shared" si="31"/>
        <v>0</v>
      </c>
      <c r="CV87" s="22">
        <f t="shared" si="31"/>
        <v>1.5</v>
      </c>
      <c r="CW87" s="22">
        <f t="shared" si="31"/>
        <v>2.5</v>
      </c>
      <c r="CX87" s="22">
        <f t="shared" si="31"/>
        <v>10</v>
      </c>
      <c r="CY87" s="22">
        <f t="shared" si="31"/>
        <v>1</v>
      </c>
      <c r="CZ87" s="22">
        <f t="shared" si="31"/>
        <v>60</v>
      </c>
      <c r="DA87" s="22">
        <f t="shared" si="31"/>
        <v>4.5</v>
      </c>
      <c r="DB87" s="22">
        <f t="shared" si="31"/>
        <v>5</v>
      </c>
      <c r="DC87" s="22">
        <f t="shared" si="31"/>
        <v>3</v>
      </c>
      <c r="DD87" s="22">
        <f t="shared" si="31"/>
        <v>6</v>
      </c>
      <c r="DE87" s="22">
        <f t="shared" si="31"/>
        <v>11.5</v>
      </c>
      <c r="DF87" s="22">
        <f t="shared" si="31"/>
        <v>422.5</v>
      </c>
      <c r="DG87" s="22">
        <f t="shared" si="31"/>
        <v>3</v>
      </c>
      <c r="DH87" s="22">
        <f t="shared" si="31"/>
        <v>99</v>
      </c>
      <c r="DI87" s="22">
        <f t="shared" si="31"/>
        <v>90</v>
      </c>
      <c r="DJ87" s="22">
        <f t="shared" si="31"/>
        <v>10</v>
      </c>
      <c r="DK87" s="22">
        <f t="shared" si="31"/>
        <v>13</v>
      </c>
      <c r="DL87" s="22">
        <f t="shared" si="31"/>
        <v>113.5</v>
      </c>
      <c r="DM87" s="22">
        <f t="shared" si="31"/>
        <v>11</v>
      </c>
      <c r="DN87" s="22">
        <f t="shared" si="31"/>
        <v>28</v>
      </c>
      <c r="DO87" s="22">
        <f t="shared" si="31"/>
        <v>103.5</v>
      </c>
      <c r="DP87" s="22">
        <f t="shared" si="31"/>
        <v>7</v>
      </c>
      <c r="DQ87" s="22">
        <f t="shared" si="31"/>
        <v>24</v>
      </c>
      <c r="DR87" s="22">
        <f t="shared" si="31"/>
        <v>45.5</v>
      </c>
      <c r="DS87" s="22">
        <f t="shared" si="31"/>
        <v>26</v>
      </c>
      <c r="DT87" s="22">
        <f t="shared" si="31"/>
        <v>0</v>
      </c>
      <c r="DU87" s="22">
        <f t="shared" si="31"/>
        <v>9.5</v>
      </c>
      <c r="DV87" s="22">
        <f t="shared" si="31"/>
        <v>5.5</v>
      </c>
      <c r="DW87" s="22">
        <f t="shared" si="31"/>
        <v>0</v>
      </c>
      <c r="DX87" s="22">
        <f t="shared" si="31"/>
        <v>4</v>
      </c>
      <c r="DY87" s="22">
        <f t="shared" si="31"/>
        <v>6</v>
      </c>
      <c r="DZ87" s="22">
        <f t="shared" si="31"/>
        <v>20.5</v>
      </c>
      <c r="EA87" s="22">
        <f t="shared" ref="EA87:FX87" si="32">EA22</f>
        <v>29.5</v>
      </c>
      <c r="EB87" s="22">
        <f t="shared" si="32"/>
        <v>12.5</v>
      </c>
      <c r="EC87" s="22">
        <f t="shared" si="32"/>
        <v>7.5</v>
      </c>
      <c r="ED87" s="22">
        <f t="shared" si="32"/>
        <v>22.5</v>
      </c>
      <c r="EE87" s="22">
        <f t="shared" si="32"/>
        <v>2.5</v>
      </c>
      <c r="EF87" s="22">
        <f t="shared" si="32"/>
        <v>51</v>
      </c>
      <c r="EG87" s="22">
        <f t="shared" si="32"/>
        <v>9.5</v>
      </c>
      <c r="EH87" s="22">
        <f t="shared" si="32"/>
        <v>6</v>
      </c>
      <c r="EI87" s="22">
        <f t="shared" si="32"/>
        <v>727.5</v>
      </c>
      <c r="EJ87" s="22">
        <f t="shared" si="32"/>
        <v>94.5</v>
      </c>
      <c r="EK87" s="22">
        <f t="shared" si="32"/>
        <v>14.5</v>
      </c>
      <c r="EL87" s="22">
        <f t="shared" si="32"/>
        <v>13</v>
      </c>
      <c r="EM87" s="22">
        <f t="shared" si="32"/>
        <v>20.5</v>
      </c>
      <c r="EN87" s="22">
        <f t="shared" si="32"/>
        <v>17.5</v>
      </c>
      <c r="EO87" s="22">
        <f t="shared" si="32"/>
        <v>12.5</v>
      </c>
      <c r="EP87" s="22">
        <f t="shared" si="32"/>
        <v>7.5</v>
      </c>
      <c r="EQ87" s="22">
        <f t="shared" si="32"/>
        <v>24.5</v>
      </c>
      <c r="ER87" s="22">
        <f t="shared" si="32"/>
        <v>9</v>
      </c>
      <c r="ES87" s="22">
        <f t="shared" si="32"/>
        <v>5.5</v>
      </c>
      <c r="ET87" s="22">
        <f t="shared" si="32"/>
        <v>8.5</v>
      </c>
      <c r="EU87" s="22">
        <f t="shared" si="32"/>
        <v>43</v>
      </c>
      <c r="EV87" s="22">
        <f t="shared" si="32"/>
        <v>4</v>
      </c>
      <c r="EW87" s="22">
        <f t="shared" si="32"/>
        <v>18.5</v>
      </c>
      <c r="EX87" s="22">
        <f t="shared" si="32"/>
        <v>9.5</v>
      </c>
      <c r="EY87" s="22">
        <f t="shared" si="32"/>
        <v>7</v>
      </c>
      <c r="EZ87" s="22">
        <f t="shared" si="32"/>
        <v>6</v>
      </c>
      <c r="FA87" s="22">
        <f t="shared" si="32"/>
        <v>57.5</v>
      </c>
      <c r="FB87" s="22">
        <f t="shared" si="32"/>
        <v>18.5</v>
      </c>
      <c r="FC87" s="22">
        <f t="shared" si="32"/>
        <v>32</v>
      </c>
      <c r="FD87" s="22">
        <f t="shared" si="32"/>
        <v>4.5</v>
      </c>
      <c r="FE87" s="22">
        <f t="shared" si="32"/>
        <v>4</v>
      </c>
      <c r="FF87" s="22">
        <f t="shared" si="32"/>
        <v>9</v>
      </c>
      <c r="FG87" s="22">
        <f t="shared" si="32"/>
        <v>0</v>
      </c>
      <c r="FH87" s="22">
        <f t="shared" si="32"/>
        <v>2</v>
      </c>
      <c r="FI87" s="22">
        <f t="shared" si="32"/>
        <v>41</v>
      </c>
      <c r="FJ87" s="22">
        <f t="shared" si="32"/>
        <v>32.5</v>
      </c>
      <c r="FK87" s="22">
        <f t="shared" si="32"/>
        <v>41.5</v>
      </c>
      <c r="FL87" s="22">
        <f t="shared" si="32"/>
        <v>23</v>
      </c>
      <c r="FM87" s="22">
        <f t="shared" si="32"/>
        <v>44</v>
      </c>
      <c r="FN87" s="22">
        <f t="shared" si="32"/>
        <v>306.5</v>
      </c>
      <c r="FO87" s="22">
        <f t="shared" si="32"/>
        <v>25</v>
      </c>
      <c r="FP87" s="22">
        <f t="shared" si="32"/>
        <v>90</v>
      </c>
      <c r="FQ87" s="22">
        <f t="shared" si="32"/>
        <v>15</v>
      </c>
      <c r="FR87" s="22">
        <f t="shared" si="32"/>
        <v>3.5</v>
      </c>
      <c r="FS87" s="22">
        <f t="shared" si="32"/>
        <v>3</v>
      </c>
      <c r="FT87" s="23">
        <f t="shared" si="32"/>
        <v>1.5</v>
      </c>
      <c r="FU87" s="22">
        <f t="shared" si="32"/>
        <v>15</v>
      </c>
      <c r="FV87" s="22">
        <f t="shared" si="32"/>
        <v>11</v>
      </c>
      <c r="FW87" s="22">
        <f t="shared" si="32"/>
        <v>5.5</v>
      </c>
      <c r="FX87" s="22">
        <f t="shared" si="32"/>
        <v>4</v>
      </c>
      <c r="FY87" s="53"/>
      <c r="FZ87" s="22">
        <f>SUM(C87:FX87)</f>
        <v>14003</v>
      </c>
      <c r="GA87" s="23"/>
      <c r="GB87" s="16"/>
      <c r="GC87" s="16"/>
      <c r="GD87" s="16"/>
      <c r="GE87" s="16"/>
      <c r="GF87" s="16"/>
      <c r="GG87" s="5"/>
      <c r="GH87" s="18"/>
      <c r="GI87" s="18"/>
      <c r="GJ87" s="18"/>
      <c r="GK87" s="18"/>
      <c r="GL87" s="18"/>
      <c r="GM87" s="18"/>
      <c r="GN87" s="25"/>
      <c r="GO87" s="25"/>
    </row>
    <row r="88" spans="1:256" s="19" customFormat="1" x14ac:dyDescent="0.2">
      <c r="A88" s="4" t="s">
        <v>382</v>
      </c>
      <c r="B88" s="2" t="s">
        <v>383</v>
      </c>
      <c r="C88" s="23">
        <f t="shared" ref="C88:BN88" si="33">C27</f>
        <v>0</v>
      </c>
      <c r="D88" s="23">
        <f t="shared" si="33"/>
        <v>7</v>
      </c>
      <c r="E88" s="23">
        <f t="shared" si="33"/>
        <v>57.5</v>
      </c>
      <c r="F88" s="23">
        <f t="shared" si="33"/>
        <v>58</v>
      </c>
      <c r="G88" s="23">
        <f t="shared" si="33"/>
        <v>0</v>
      </c>
      <c r="H88" s="23">
        <f t="shared" si="33"/>
        <v>0</v>
      </c>
      <c r="I88" s="23">
        <f t="shared" si="33"/>
        <v>10</v>
      </c>
      <c r="J88" s="23">
        <f t="shared" si="33"/>
        <v>0</v>
      </c>
      <c r="K88" s="23">
        <f t="shared" si="33"/>
        <v>0</v>
      </c>
      <c r="L88" s="23">
        <f t="shared" si="33"/>
        <v>0</v>
      </c>
      <c r="M88" s="23">
        <f t="shared" si="33"/>
        <v>0</v>
      </c>
      <c r="N88" s="23">
        <f t="shared" si="33"/>
        <v>0</v>
      </c>
      <c r="O88" s="23">
        <f t="shared" si="33"/>
        <v>0</v>
      </c>
      <c r="P88" s="23">
        <f t="shared" si="33"/>
        <v>0</v>
      </c>
      <c r="Q88" s="23">
        <f t="shared" si="33"/>
        <v>37</v>
      </c>
      <c r="R88" s="23">
        <f t="shared" si="33"/>
        <v>0</v>
      </c>
      <c r="S88" s="23">
        <f t="shared" si="33"/>
        <v>0</v>
      </c>
      <c r="T88" s="23">
        <f t="shared" si="33"/>
        <v>0</v>
      </c>
      <c r="U88" s="23">
        <f t="shared" si="33"/>
        <v>0</v>
      </c>
      <c r="V88" s="23">
        <f t="shared" si="33"/>
        <v>0</v>
      </c>
      <c r="W88" s="23">
        <f t="shared" si="33"/>
        <v>0</v>
      </c>
      <c r="X88" s="23">
        <f t="shared" si="33"/>
        <v>0</v>
      </c>
      <c r="Y88" s="23">
        <f t="shared" si="33"/>
        <v>0</v>
      </c>
      <c r="Z88" s="23">
        <f t="shared" si="33"/>
        <v>0</v>
      </c>
      <c r="AA88" s="23">
        <f t="shared" si="33"/>
        <v>0</v>
      </c>
      <c r="AB88" s="23">
        <f t="shared" si="33"/>
        <v>0</v>
      </c>
      <c r="AC88" s="23">
        <f t="shared" si="33"/>
        <v>0</v>
      </c>
      <c r="AD88" s="23">
        <f t="shared" si="33"/>
        <v>0</v>
      </c>
      <c r="AE88" s="23">
        <f t="shared" si="33"/>
        <v>0</v>
      </c>
      <c r="AF88" s="23">
        <f t="shared" si="33"/>
        <v>0</v>
      </c>
      <c r="AG88" s="23">
        <f t="shared" si="33"/>
        <v>0</v>
      </c>
      <c r="AH88" s="23">
        <f t="shared" si="33"/>
        <v>0</v>
      </c>
      <c r="AI88" s="23">
        <f t="shared" si="33"/>
        <v>0</v>
      </c>
      <c r="AJ88" s="23">
        <f t="shared" si="33"/>
        <v>0</v>
      </c>
      <c r="AK88" s="23">
        <f t="shared" si="33"/>
        <v>0</v>
      </c>
      <c r="AL88" s="23">
        <f t="shared" si="33"/>
        <v>0</v>
      </c>
      <c r="AM88" s="23">
        <f t="shared" si="33"/>
        <v>0</v>
      </c>
      <c r="AN88" s="23">
        <f t="shared" si="33"/>
        <v>0</v>
      </c>
      <c r="AO88" s="23">
        <f t="shared" si="33"/>
        <v>0</v>
      </c>
      <c r="AP88" s="23">
        <f t="shared" si="33"/>
        <v>0</v>
      </c>
      <c r="AQ88" s="23">
        <f t="shared" si="33"/>
        <v>0</v>
      </c>
      <c r="AR88" s="23">
        <f t="shared" si="33"/>
        <v>0</v>
      </c>
      <c r="AS88" s="23">
        <f t="shared" si="33"/>
        <v>0</v>
      </c>
      <c r="AT88" s="23">
        <f t="shared" si="33"/>
        <v>0</v>
      </c>
      <c r="AU88" s="23">
        <f t="shared" si="33"/>
        <v>0</v>
      </c>
      <c r="AV88" s="23">
        <f t="shared" si="33"/>
        <v>0</v>
      </c>
      <c r="AW88" s="23">
        <f t="shared" si="33"/>
        <v>0</v>
      </c>
      <c r="AX88" s="23">
        <f t="shared" si="33"/>
        <v>0</v>
      </c>
      <c r="AY88" s="23">
        <f t="shared" si="33"/>
        <v>0</v>
      </c>
      <c r="AZ88" s="23">
        <f t="shared" si="33"/>
        <v>0</v>
      </c>
      <c r="BA88" s="23">
        <f t="shared" si="33"/>
        <v>0</v>
      </c>
      <c r="BB88" s="23">
        <f t="shared" si="33"/>
        <v>0</v>
      </c>
      <c r="BC88" s="23">
        <f t="shared" si="33"/>
        <v>7.5</v>
      </c>
      <c r="BD88" s="23">
        <f t="shared" si="33"/>
        <v>0</v>
      </c>
      <c r="BE88" s="23">
        <f t="shared" si="33"/>
        <v>0</v>
      </c>
      <c r="BF88" s="23">
        <f t="shared" si="33"/>
        <v>0</v>
      </c>
      <c r="BG88" s="23">
        <f t="shared" si="33"/>
        <v>0</v>
      </c>
      <c r="BH88" s="23">
        <f t="shared" si="33"/>
        <v>0</v>
      </c>
      <c r="BI88" s="23">
        <f t="shared" si="33"/>
        <v>0</v>
      </c>
      <c r="BJ88" s="23">
        <f t="shared" si="33"/>
        <v>0</v>
      </c>
      <c r="BK88" s="23">
        <f t="shared" si="33"/>
        <v>0</v>
      </c>
      <c r="BL88" s="23">
        <f t="shared" si="33"/>
        <v>0</v>
      </c>
      <c r="BM88" s="23">
        <f t="shared" si="33"/>
        <v>0</v>
      </c>
      <c r="BN88" s="23">
        <f t="shared" si="33"/>
        <v>0</v>
      </c>
      <c r="BO88" s="23">
        <f t="shared" ref="BO88:DZ88" si="34">BO27</f>
        <v>0</v>
      </c>
      <c r="BP88" s="23">
        <f t="shared" si="34"/>
        <v>0</v>
      </c>
      <c r="BQ88" s="23">
        <f t="shared" si="34"/>
        <v>0</v>
      </c>
      <c r="BR88" s="23">
        <f t="shared" si="34"/>
        <v>0</v>
      </c>
      <c r="BS88" s="23">
        <f t="shared" si="34"/>
        <v>0</v>
      </c>
      <c r="BT88" s="23">
        <f t="shared" si="34"/>
        <v>0</v>
      </c>
      <c r="BU88" s="23">
        <f t="shared" si="34"/>
        <v>0</v>
      </c>
      <c r="BV88" s="23">
        <f t="shared" si="34"/>
        <v>0</v>
      </c>
      <c r="BW88" s="23">
        <f t="shared" si="34"/>
        <v>0</v>
      </c>
      <c r="BX88" s="23">
        <f t="shared" si="34"/>
        <v>0</v>
      </c>
      <c r="BY88" s="23">
        <f t="shared" si="34"/>
        <v>0</v>
      </c>
      <c r="BZ88" s="23">
        <f t="shared" si="34"/>
        <v>0</v>
      </c>
      <c r="CA88" s="23">
        <f t="shared" si="34"/>
        <v>0</v>
      </c>
      <c r="CB88" s="23">
        <f t="shared" si="34"/>
        <v>0</v>
      </c>
      <c r="CC88" s="23">
        <f t="shared" si="34"/>
        <v>0</v>
      </c>
      <c r="CD88" s="23">
        <f t="shared" si="34"/>
        <v>0</v>
      </c>
      <c r="CE88" s="23">
        <f t="shared" si="34"/>
        <v>0</v>
      </c>
      <c r="CF88" s="23">
        <f t="shared" si="34"/>
        <v>0</v>
      </c>
      <c r="CG88" s="23">
        <f t="shared" si="34"/>
        <v>0</v>
      </c>
      <c r="CH88" s="23">
        <f t="shared" si="34"/>
        <v>0</v>
      </c>
      <c r="CI88" s="23">
        <f t="shared" si="34"/>
        <v>0</v>
      </c>
      <c r="CJ88" s="23">
        <f t="shared" si="34"/>
        <v>0</v>
      </c>
      <c r="CK88" s="23">
        <f t="shared" si="34"/>
        <v>0</v>
      </c>
      <c r="CL88" s="23">
        <f t="shared" si="34"/>
        <v>0</v>
      </c>
      <c r="CM88" s="23">
        <f t="shared" si="34"/>
        <v>0</v>
      </c>
      <c r="CN88" s="23">
        <f t="shared" si="34"/>
        <v>0</v>
      </c>
      <c r="CO88" s="23">
        <f t="shared" si="34"/>
        <v>0</v>
      </c>
      <c r="CP88" s="23">
        <f t="shared" si="34"/>
        <v>0</v>
      </c>
      <c r="CQ88" s="23">
        <f t="shared" si="34"/>
        <v>0</v>
      </c>
      <c r="CR88" s="23">
        <f t="shared" si="34"/>
        <v>0</v>
      </c>
      <c r="CS88" s="23">
        <f t="shared" si="34"/>
        <v>0</v>
      </c>
      <c r="CT88" s="23">
        <f t="shared" si="34"/>
        <v>0</v>
      </c>
      <c r="CU88" s="23">
        <f t="shared" si="34"/>
        <v>0</v>
      </c>
      <c r="CV88" s="23">
        <f t="shared" si="34"/>
        <v>0</v>
      </c>
      <c r="CW88" s="23">
        <f t="shared" si="34"/>
        <v>0</v>
      </c>
      <c r="CX88" s="23">
        <f t="shared" si="34"/>
        <v>0</v>
      </c>
      <c r="CY88" s="23">
        <f t="shared" si="34"/>
        <v>0</v>
      </c>
      <c r="CZ88" s="23">
        <f t="shared" si="34"/>
        <v>0</v>
      </c>
      <c r="DA88" s="23">
        <f t="shared" si="34"/>
        <v>0</v>
      </c>
      <c r="DB88" s="23">
        <f t="shared" si="34"/>
        <v>0</v>
      </c>
      <c r="DC88" s="23">
        <f t="shared" si="34"/>
        <v>0</v>
      </c>
      <c r="DD88" s="23">
        <f t="shared" si="34"/>
        <v>0</v>
      </c>
      <c r="DE88" s="23">
        <f t="shared" si="34"/>
        <v>0</v>
      </c>
      <c r="DF88" s="23">
        <f t="shared" si="34"/>
        <v>0</v>
      </c>
      <c r="DG88" s="23">
        <f t="shared" si="34"/>
        <v>0</v>
      </c>
      <c r="DH88" s="23">
        <f t="shared" si="34"/>
        <v>0</v>
      </c>
      <c r="DI88" s="23">
        <f t="shared" si="34"/>
        <v>0</v>
      </c>
      <c r="DJ88" s="23">
        <f t="shared" si="34"/>
        <v>0</v>
      </c>
      <c r="DK88" s="23">
        <f t="shared" si="34"/>
        <v>0</v>
      </c>
      <c r="DL88" s="23">
        <f t="shared" si="34"/>
        <v>0</v>
      </c>
      <c r="DM88" s="23">
        <f t="shared" si="34"/>
        <v>0</v>
      </c>
      <c r="DN88" s="23">
        <f t="shared" si="34"/>
        <v>0</v>
      </c>
      <c r="DO88" s="23">
        <f t="shared" si="34"/>
        <v>0</v>
      </c>
      <c r="DP88" s="23">
        <f t="shared" si="34"/>
        <v>0</v>
      </c>
      <c r="DQ88" s="23">
        <f t="shared" si="34"/>
        <v>0</v>
      </c>
      <c r="DR88" s="23">
        <f t="shared" si="34"/>
        <v>0</v>
      </c>
      <c r="DS88" s="23">
        <f t="shared" si="34"/>
        <v>0</v>
      </c>
      <c r="DT88" s="23">
        <f t="shared" si="34"/>
        <v>0</v>
      </c>
      <c r="DU88" s="23">
        <f t="shared" si="34"/>
        <v>0</v>
      </c>
      <c r="DV88" s="23">
        <f t="shared" si="34"/>
        <v>0</v>
      </c>
      <c r="DW88" s="23">
        <f t="shared" si="34"/>
        <v>0</v>
      </c>
      <c r="DX88" s="23">
        <f t="shared" si="34"/>
        <v>0</v>
      </c>
      <c r="DY88" s="23">
        <f t="shared" si="34"/>
        <v>0</v>
      </c>
      <c r="DZ88" s="23">
        <f t="shared" si="34"/>
        <v>0</v>
      </c>
      <c r="EA88" s="23">
        <f t="shared" ref="EA88:FX88" si="35">EA27</f>
        <v>0</v>
      </c>
      <c r="EB88" s="23">
        <f t="shared" si="35"/>
        <v>0</v>
      </c>
      <c r="EC88" s="23">
        <f t="shared" si="35"/>
        <v>0</v>
      </c>
      <c r="ED88" s="23">
        <f t="shared" si="35"/>
        <v>0</v>
      </c>
      <c r="EE88" s="23">
        <f t="shared" si="35"/>
        <v>0</v>
      </c>
      <c r="EF88" s="23">
        <f t="shared" si="35"/>
        <v>0</v>
      </c>
      <c r="EG88" s="23">
        <f t="shared" si="35"/>
        <v>0</v>
      </c>
      <c r="EH88" s="23">
        <f t="shared" si="35"/>
        <v>0</v>
      </c>
      <c r="EI88" s="23">
        <f t="shared" si="35"/>
        <v>0</v>
      </c>
      <c r="EJ88" s="23">
        <f t="shared" si="35"/>
        <v>0</v>
      </c>
      <c r="EK88" s="23">
        <f t="shared" si="35"/>
        <v>0</v>
      </c>
      <c r="EL88" s="23">
        <f t="shared" si="35"/>
        <v>0</v>
      </c>
      <c r="EM88" s="23">
        <f t="shared" si="35"/>
        <v>0</v>
      </c>
      <c r="EN88" s="23">
        <f t="shared" si="35"/>
        <v>0</v>
      </c>
      <c r="EO88" s="23">
        <f t="shared" si="35"/>
        <v>0</v>
      </c>
      <c r="EP88" s="23">
        <f t="shared" si="35"/>
        <v>0</v>
      </c>
      <c r="EQ88" s="23">
        <f t="shared" si="35"/>
        <v>0</v>
      </c>
      <c r="ER88" s="23">
        <f t="shared" si="35"/>
        <v>0</v>
      </c>
      <c r="ES88" s="23">
        <f t="shared" si="35"/>
        <v>0</v>
      </c>
      <c r="ET88" s="23">
        <f t="shared" si="35"/>
        <v>0</v>
      </c>
      <c r="EU88" s="23">
        <f t="shared" si="35"/>
        <v>0</v>
      </c>
      <c r="EV88" s="23">
        <f t="shared" si="35"/>
        <v>0</v>
      </c>
      <c r="EW88" s="23">
        <f t="shared" si="35"/>
        <v>0</v>
      </c>
      <c r="EX88" s="23">
        <f t="shared" si="35"/>
        <v>0</v>
      </c>
      <c r="EY88" s="23">
        <f t="shared" si="35"/>
        <v>0</v>
      </c>
      <c r="EZ88" s="23">
        <f t="shared" si="35"/>
        <v>0</v>
      </c>
      <c r="FA88" s="23">
        <f t="shared" si="35"/>
        <v>0</v>
      </c>
      <c r="FB88" s="23">
        <f t="shared" si="35"/>
        <v>0</v>
      </c>
      <c r="FC88" s="23">
        <f t="shared" si="35"/>
        <v>0</v>
      </c>
      <c r="FD88" s="23">
        <f t="shared" si="35"/>
        <v>0</v>
      </c>
      <c r="FE88" s="23">
        <f t="shared" si="35"/>
        <v>0</v>
      </c>
      <c r="FF88" s="23">
        <f t="shared" si="35"/>
        <v>0</v>
      </c>
      <c r="FG88" s="23">
        <f t="shared" si="35"/>
        <v>0</v>
      </c>
      <c r="FH88" s="23">
        <f t="shared" si="35"/>
        <v>0</v>
      </c>
      <c r="FI88" s="23">
        <f t="shared" si="35"/>
        <v>0</v>
      </c>
      <c r="FJ88" s="23">
        <f t="shared" si="35"/>
        <v>0</v>
      </c>
      <c r="FK88" s="23">
        <f t="shared" si="35"/>
        <v>0</v>
      </c>
      <c r="FL88" s="23">
        <f t="shared" si="35"/>
        <v>0</v>
      </c>
      <c r="FM88" s="23">
        <f t="shared" si="35"/>
        <v>0</v>
      </c>
      <c r="FN88" s="23">
        <f t="shared" si="35"/>
        <v>0</v>
      </c>
      <c r="FO88" s="23">
        <f t="shared" si="35"/>
        <v>0</v>
      </c>
      <c r="FP88" s="23">
        <f t="shared" si="35"/>
        <v>0</v>
      </c>
      <c r="FQ88" s="23">
        <f t="shared" si="35"/>
        <v>0</v>
      </c>
      <c r="FR88" s="23">
        <f t="shared" si="35"/>
        <v>0</v>
      </c>
      <c r="FS88" s="23">
        <f t="shared" si="35"/>
        <v>0</v>
      </c>
      <c r="FT88" s="23">
        <f t="shared" si="35"/>
        <v>0</v>
      </c>
      <c r="FU88" s="23">
        <f t="shared" si="35"/>
        <v>0</v>
      </c>
      <c r="FV88" s="23">
        <f t="shared" si="35"/>
        <v>0</v>
      </c>
      <c r="FW88" s="23">
        <f t="shared" si="35"/>
        <v>0</v>
      </c>
      <c r="FX88" s="23">
        <f t="shared" si="35"/>
        <v>0</v>
      </c>
      <c r="FY88" s="23">
        <f>SUM(C88:FX88)</f>
        <v>177</v>
      </c>
      <c r="FZ88" s="22">
        <f>SUM(C88:FX88)</f>
        <v>177</v>
      </c>
      <c r="GA88" s="23"/>
      <c r="GB88" s="16"/>
      <c r="GC88" s="16"/>
      <c r="GD88" s="16"/>
      <c r="GE88" s="16"/>
      <c r="GF88" s="16"/>
      <c r="GG88" s="5"/>
      <c r="GH88" s="18"/>
      <c r="GI88" s="18"/>
      <c r="GJ88" s="18"/>
      <c r="GK88" s="18"/>
      <c r="GL88" s="18"/>
      <c r="GM88" s="18"/>
      <c r="GN88" s="25"/>
      <c r="GO88" s="25"/>
    </row>
    <row r="89" spans="1:256" s="19" customFormat="1" x14ac:dyDescent="0.2">
      <c r="A89" s="4" t="s">
        <v>384</v>
      </c>
      <c r="B89" s="2" t="s">
        <v>385</v>
      </c>
      <c r="C89" s="23">
        <f t="shared" ref="C89:BN89" si="36">C24</f>
        <v>0</v>
      </c>
      <c r="D89" s="23">
        <f t="shared" si="36"/>
        <v>4233.5</v>
      </c>
      <c r="E89" s="23">
        <f t="shared" si="36"/>
        <v>796</v>
      </c>
      <c r="F89" s="23">
        <f t="shared" si="36"/>
        <v>655.5</v>
      </c>
      <c r="G89" s="23">
        <f t="shared" si="36"/>
        <v>0</v>
      </c>
      <c r="H89" s="23">
        <f t="shared" si="36"/>
        <v>0</v>
      </c>
      <c r="I89" s="23">
        <f t="shared" si="36"/>
        <v>594.5</v>
      </c>
      <c r="J89" s="23">
        <f t="shared" si="36"/>
        <v>0</v>
      </c>
      <c r="K89" s="23">
        <f t="shared" si="36"/>
        <v>0</v>
      </c>
      <c r="L89" s="23">
        <f t="shared" si="36"/>
        <v>0</v>
      </c>
      <c r="M89" s="23">
        <f t="shared" si="36"/>
        <v>0</v>
      </c>
      <c r="N89" s="23">
        <f t="shared" si="36"/>
        <v>0</v>
      </c>
      <c r="O89" s="23">
        <f t="shared" si="36"/>
        <v>0</v>
      </c>
      <c r="P89" s="23">
        <f t="shared" si="36"/>
        <v>0</v>
      </c>
      <c r="Q89" s="23">
        <f t="shared" si="36"/>
        <v>571</v>
      </c>
      <c r="R89" s="23">
        <f t="shared" si="36"/>
        <v>0</v>
      </c>
      <c r="S89" s="23">
        <f t="shared" si="36"/>
        <v>0</v>
      </c>
      <c r="T89" s="23">
        <f t="shared" si="36"/>
        <v>0</v>
      </c>
      <c r="U89" s="23">
        <f t="shared" si="36"/>
        <v>0</v>
      </c>
      <c r="V89" s="23">
        <f t="shared" si="36"/>
        <v>0</v>
      </c>
      <c r="W89" s="23">
        <f t="shared" si="36"/>
        <v>0</v>
      </c>
      <c r="X89" s="23">
        <f t="shared" si="36"/>
        <v>0</v>
      </c>
      <c r="Y89" s="23">
        <f t="shared" si="36"/>
        <v>0</v>
      </c>
      <c r="Z89" s="23">
        <f t="shared" si="36"/>
        <v>0</v>
      </c>
      <c r="AA89" s="23">
        <f t="shared" si="36"/>
        <v>0</v>
      </c>
      <c r="AB89" s="23">
        <f t="shared" si="36"/>
        <v>0</v>
      </c>
      <c r="AC89" s="23">
        <f t="shared" si="36"/>
        <v>0</v>
      </c>
      <c r="AD89" s="23">
        <f t="shared" si="36"/>
        <v>0</v>
      </c>
      <c r="AE89" s="23">
        <f t="shared" si="36"/>
        <v>0</v>
      </c>
      <c r="AF89" s="23">
        <f t="shared" si="36"/>
        <v>0</v>
      </c>
      <c r="AG89" s="23">
        <f t="shared" si="36"/>
        <v>0</v>
      </c>
      <c r="AH89" s="23">
        <f t="shared" si="36"/>
        <v>0</v>
      </c>
      <c r="AI89" s="23">
        <f t="shared" si="36"/>
        <v>0</v>
      </c>
      <c r="AJ89" s="23">
        <f t="shared" si="36"/>
        <v>0</v>
      </c>
      <c r="AK89" s="23">
        <f t="shared" si="36"/>
        <v>0</v>
      </c>
      <c r="AL89" s="23">
        <f t="shared" si="36"/>
        <v>0</v>
      </c>
      <c r="AM89" s="23">
        <f t="shared" si="36"/>
        <v>0</v>
      </c>
      <c r="AN89" s="23">
        <f t="shared" si="36"/>
        <v>0</v>
      </c>
      <c r="AO89" s="23">
        <f t="shared" si="36"/>
        <v>0</v>
      </c>
      <c r="AP89" s="23">
        <f t="shared" si="36"/>
        <v>0</v>
      </c>
      <c r="AQ89" s="23">
        <f t="shared" si="36"/>
        <v>0</v>
      </c>
      <c r="AR89" s="23">
        <f t="shared" si="36"/>
        <v>317</v>
      </c>
      <c r="AS89" s="23">
        <f t="shared" si="36"/>
        <v>310.5</v>
      </c>
      <c r="AT89" s="23">
        <f t="shared" si="36"/>
        <v>0</v>
      </c>
      <c r="AU89" s="23">
        <f t="shared" si="36"/>
        <v>0</v>
      </c>
      <c r="AV89" s="23">
        <f t="shared" si="36"/>
        <v>0</v>
      </c>
      <c r="AW89" s="23">
        <f t="shared" si="36"/>
        <v>0</v>
      </c>
      <c r="AX89" s="23">
        <f t="shared" si="36"/>
        <v>0</v>
      </c>
      <c r="AY89" s="23">
        <f t="shared" si="36"/>
        <v>52.5</v>
      </c>
      <c r="AZ89" s="23">
        <f t="shared" si="36"/>
        <v>0</v>
      </c>
      <c r="BA89" s="23">
        <f t="shared" si="36"/>
        <v>0</v>
      </c>
      <c r="BB89" s="23">
        <f t="shared" si="36"/>
        <v>0</v>
      </c>
      <c r="BC89" s="23">
        <f t="shared" si="36"/>
        <v>2529</v>
      </c>
      <c r="BD89" s="23">
        <f t="shared" si="36"/>
        <v>0</v>
      </c>
      <c r="BE89" s="23">
        <f t="shared" si="36"/>
        <v>0</v>
      </c>
      <c r="BF89" s="23">
        <f t="shared" si="36"/>
        <v>0</v>
      </c>
      <c r="BG89" s="23">
        <f t="shared" si="36"/>
        <v>0</v>
      </c>
      <c r="BH89" s="23">
        <f t="shared" si="36"/>
        <v>0</v>
      </c>
      <c r="BI89" s="23">
        <f t="shared" si="36"/>
        <v>0</v>
      </c>
      <c r="BJ89" s="23">
        <f t="shared" si="36"/>
        <v>0</v>
      </c>
      <c r="BK89" s="23">
        <f t="shared" si="36"/>
        <v>0</v>
      </c>
      <c r="BL89" s="23">
        <f t="shared" si="36"/>
        <v>0</v>
      </c>
      <c r="BM89" s="23">
        <f t="shared" si="36"/>
        <v>0</v>
      </c>
      <c r="BN89" s="23">
        <f t="shared" si="36"/>
        <v>0</v>
      </c>
      <c r="BO89" s="23">
        <f t="shared" ref="BO89:DZ89" si="37">BO24</f>
        <v>0</v>
      </c>
      <c r="BP89" s="23">
        <f t="shared" si="37"/>
        <v>0</v>
      </c>
      <c r="BQ89" s="23">
        <f t="shared" si="37"/>
        <v>376</v>
      </c>
      <c r="BR89" s="23">
        <f t="shared" si="37"/>
        <v>0</v>
      </c>
      <c r="BS89" s="23">
        <f t="shared" si="37"/>
        <v>0</v>
      </c>
      <c r="BT89" s="23">
        <f t="shared" si="37"/>
        <v>0</v>
      </c>
      <c r="BU89" s="23">
        <f t="shared" si="37"/>
        <v>0</v>
      </c>
      <c r="BV89" s="23">
        <f t="shared" si="37"/>
        <v>0</v>
      </c>
      <c r="BW89" s="23">
        <f t="shared" si="37"/>
        <v>0</v>
      </c>
      <c r="BX89" s="23">
        <f t="shared" si="37"/>
        <v>0</v>
      </c>
      <c r="BY89" s="23">
        <f t="shared" si="37"/>
        <v>0</v>
      </c>
      <c r="BZ89" s="23">
        <f t="shared" si="37"/>
        <v>0</v>
      </c>
      <c r="CA89" s="23">
        <f t="shared" si="37"/>
        <v>0</v>
      </c>
      <c r="CB89" s="23">
        <f t="shared" si="37"/>
        <v>0</v>
      </c>
      <c r="CC89" s="23">
        <f t="shared" si="37"/>
        <v>0</v>
      </c>
      <c r="CD89" s="23">
        <f t="shared" si="37"/>
        <v>0</v>
      </c>
      <c r="CE89" s="23">
        <f t="shared" si="37"/>
        <v>0</v>
      </c>
      <c r="CF89" s="23">
        <f t="shared" si="37"/>
        <v>0</v>
      </c>
      <c r="CG89" s="23">
        <f t="shared" si="37"/>
        <v>0</v>
      </c>
      <c r="CH89" s="23">
        <f t="shared" si="37"/>
        <v>0</v>
      </c>
      <c r="CI89" s="23">
        <f t="shared" si="37"/>
        <v>0</v>
      </c>
      <c r="CJ89" s="23">
        <f t="shared" si="37"/>
        <v>0</v>
      </c>
      <c r="CK89" s="23">
        <f t="shared" si="37"/>
        <v>487</v>
      </c>
      <c r="CL89" s="23">
        <f t="shared" si="37"/>
        <v>0</v>
      </c>
      <c r="CM89" s="23">
        <f t="shared" si="37"/>
        <v>0</v>
      </c>
      <c r="CN89" s="23">
        <f t="shared" si="37"/>
        <v>974</v>
      </c>
      <c r="CO89" s="23">
        <f t="shared" si="37"/>
        <v>0</v>
      </c>
      <c r="CP89" s="23">
        <f t="shared" si="37"/>
        <v>0</v>
      </c>
      <c r="CQ89" s="23">
        <f t="shared" si="37"/>
        <v>0</v>
      </c>
      <c r="CR89" s="23">
        <f t="shared" si="37"/>
        <v>0</v>
      </c>
      <c r="CS89" s="23">
        <f t="shared" si="37"/>
        <v>0</v>
      </c>
      <c r="CT89" s="23">
        <f t="shared" si="37"/>
        <v>0</v>
      </c>
      <c r="CU89" s="23">
        <f t="shared" si="37"/>
        <v>0</v>
      </c>
      <c r="CV89" s="23">
        <f t="shared" si="37"/>
        <v>0</v>
      </c>
      <c r="CW89" s="23">
        <f t="shared" si="37"/>
        <v>0</v>
      </c>
      <c r="CX89" s="23">
        <f t="shared" si="37"/>
        <v>0</v>
      </c>
      <c r="CY89" s="23">
        <f t="shared" si="37"/>
        <v>0</v>
      </c>
      <c r="CZ89" s="23">
        <f t="shared" si="37"/>
        <v>0</v>
      </c>
      <c r="DA89" s="23">
        <f t="shared" si="37"/>
        <v>0</v>
      </c>
      <c r="DB89" s="23">
        <f t="shared" si="37"/>
        <v>0</v>
      </c>
      <c r="DC89" s="23">
        <f t="shared" si="37"/>
        <v>0</v>
      </c>
      <c r="DD89" s="23">
        <f t="shared" si="37"/>
        <v>0</v>
      </c>
      <c r="DE89" s="23">
        <f t="shared" si="37"/>
        <v>0</v>
      </c>
      <c r="DF89" s="23">
        <f t="shared" si="37"/>
        <v>649.5</v>
      </c>
      <c r="DG89" s="23">
        <f t="shared" si="37"/>
        <v>0</v>
      </c>
      <c r="DH89" s="23">
        <f t="shared" si="37"/>
        <v>0</v>
      </c>
      <c r="DI89" s="23">
        <f t="shared" si="37"/>
        <v>0</v>
      </c>
      <c r="DJ89" s="23">
        <f t="shared" si="37"/>
        <v>0</v>
      </c>
      <c r="DK89" s="23">
        <f t="shared" si="37"/>
        <v>0</v>
      </c>
      <c r="DL89" s="23">
        <f t="shared" si="37"/>
        <v>0</v>
      </c>
      <c r="DM89" s="23">
        <f t="shared" si="37"/>
        <v>0</v>
      </c>
      <c r="DN89" s="23">
        <f t="shared" si="37"/>
        <v>0</v>
      </c>
      <c r="DO89" s="23">
        <f t="shared" si="37"/>
        <v>0</v>
      </c>
      <c r="DP89" s="23">
        <f t="shared" si="37"/>
        <v>0</v>
      </c>
      <c r="DQ89" s="23">
        <f t="shared" si="37"/>
        <v>0</v>
      </c>
      <c r="DR89" s="23">
        <f t="shared" si="37"/>
        <v>0</v>
      </c>
      <c r="DS89" s="23">
        <f t="shared" si="37"/>
        <v>0</v>
      </c>
      <c r="DT89" s="23">
        <f t="shared" si="37"/>
        <v>0</v>
      </c>
      <c r="DU89" s="23">
        <f t="shared" si="37"/>
        <v>0</v>
      </c>
      <c r="DV89" s="23">
        <f t="shared" si="37"/>
        <v>0</v>
      </c>
      <c r="DW89" s="23">
        <f t="shared" si="37"/>
        <v>0</v>
      </c>
      <c r="DX89" s="23">
        <f t="shared" si="37"/>
        <v>0</v>
      </c>
      <c r="DY89" s="23">
        <f t="shared" si="37"/>
        <v>0</v>
      </c>
      <c r="DZ89" s="23">
        <f t="shared" si="37"/>
        <v>0</v>
      </c>
      <c r="EA89" s="23">
        <f t="shared" ref="EA89:FX89" si="38">EA24</f>
        <v>0</v>
      </c>
      <c r="EB89" s="23">
        <f t="shared" si="38"/>
        <v>0</v>
      </c>
      <c r="EC89" s="23">
        <f t="shared" si="38"/>
        <v>0</v>
      </c>
      <c r="ED89" s="23">
        <f t="shared" si="38"/>
        <v>0</v>
      </c>
      <c r="EE89" s="23">
        <f t="shared" si="38"/>
        <v>0</v>
      </c>
      <c r="EF89" s="23">
        <f t="shared" si="38"/>
        <v>0</v>
      </c>
      <c r="EG89" s="23">
        <f t="shared" si="38"/>
        <v>0</v>
      </c>
      <c r="EH89" s="23">
        <f t="shared" si="38"/>
        <v>0</v>
      </c>
      <c r="EI89" s="23">
        <f t="shared" si="38"/>
        <v>143</v>
      </c>
      <c r="EJ89" s="23">
        <f t="shared" si="38"/>
        <v>0</v>
      </c>
      <c r="EK89" s="23">
        <f t="shared" si="38"/>
        <v>0</v>
      </c>
      <c r="EL89" s="23">
        <f t="shared" si="38"/>
        <v>0</v>
      </c>
      <c r="EM89" s="23">
        <f t="shared" si="38"/>
        <v>0</v>
      </c>
      <c r="EN89" s="23">
        <f t="shared" si="38"/>
        <v>0</v>
      </c>
      <c r="EO89" s="23">
        <f t="shared" si="38"/>
        <v>0</v>
      </c>
      <c r="EP89" s="23">
        <f t="shared" si="38"/>
        <v>0</v>
      </c>
      <c r="EQ89" s="23">
        <f t="shared" si="38"/>
        <v>0</v>
      </c>
      <c r="ER89" s="23">
        <f t="shared" si="38"/>
        <v>0</v>
      </c>
      <c r="ES89" s="23">
        <f t="shared" si="38"/>
        <v>0</v>
      </c>
      <c r="ET89" s="23">
        <f t="shared" si="38"/>
        <v>0</v>
      </c>
      <c r="EU89" s="23">
        <f t="shared" si="38"/>
        <v>0</v>
      </c>
      <c r="EV89" s="23">
        <f t="shared" si="38"/>
        <v>0</v>
      </c>
      <c r="EW89" s="23">
        <f t="shared" si="38"/>
        <v>0</v>
      </c>
      <c r="EX89" s="23">
        <f t="shared" si="38"/>
        <v>0</v>
      </c>
      <c r="EY89" s="23">
        <f t="shared" si="38"/>
        <v>0</v>
      </c>
      <c r="EZ89" s="23">
        <f t="shared" si="38"/>
        <v>0</v>
      </c>
      <c r="FA89" s="23">
        <f t="shared" si="38"/>
        <v>0</v>
      </c>
      <c r="FB89" s="23">
        <f t="shared" si="38"/>
        <v>0</v>
      </c>
      <c r="FC89" s="23">
        <f t="shared" si="38"/>
        <v>0</v>
      </c>
      <c r="FD89" s="23">
        <f t="shared" si="38"/>
        <v>0</v>
      </c>
      <c r="FE89" s="23">
        <f t="shared" si="38"/>
        <v>0</v>
      </c>
      <c r="FF89" s="23">
        <f t="shared" si="38"/>
        <v>0</v>
      </c>
      <c r="FG89" s="23">
        <f t="shared" si="38"/>
        <v>0</v>
      </c>
      <c r="FH89" s="23">
        <f t="shared" si="38"/>
        <v>0</v>
      </c>
      <c r="FI89" s="23">
        <f t="shared" si="38"/>
        <v>0</v>
      </c>
      <c r="FJ89" s="23">
        <f t="shared" si="38"/>
        <v>0</v>
      </c>
      <c r="FK89" s="23">
        <f t="shared" si="38"/>
        <v>0</v>
      </c>
      <c r="FL89" s="23">
        <f t="shared" si="38"/>
        <v>0</v>
      </c>
      <c r="FM89" s="23">
        <f t="shared" si="38"/>
        <v>0</v>
      </c>
      <c r="FN89" s="23">
        <f t="shared" si="38"/>
        <v>0</v>
      </c>
      <c r="FO89" s="23">
        <f t="shared" si="38"/>
        <v>0</v>
      </c>
      <c r="FP89" s="23">
        <f t="shared" si="38"/>
        <v>0</v>
      </c>
      <c r="FQ89" s="23">
        <f t="shared" si="38"/>
        <v>0</v>
      </c>
      <c r="FR89" s="23">
        <f t="shared" si="38"/>
        <v>0</v>
      </c>
      <c r="FS89" s="23">
        <f t="shared" si="38"/>
        <v>0</v>
      </c>
      <c r="FT89" s="23">
        <f t="shared" si="38"/>
        <v>0</v>
      </c>
      <c r="FU89" s="23">
        <f t="shared" si="38"/>
        <v>0</v>
      </c>
      <c r="FV89" s="23">
        <f t="shared" si="38"/>
        <v>0</v>
      </c>
      <c r="FW89" s="23">
        <f t="shared" si="38"/>
        <v>0</v>
      </c>
      <c r="FX89" s="23">
        <f t="shared" si="38"/>
        <v>0</v>
      </c>
      <c r="FY89" s="23"/>
      <c r="FZ89" s="23"/>
      <c r="GA89" s="17"/>
      <c r="GB89" s="17"/>
      <c r="GC89" s="17"/>
      <c r="GD89" s="17"/>
      <c r="GE89" s="17"/>
      <c r="GF89" s="17"/>
      <c r="GG89" s="24"/>
      <c r="GH89" s="21"/>
      <c r="GI89" s="21"/>
      <c r="GJ89" s="21"/>
      <c r="GK89" s="21"/>
      <c r="GL89" s="21"/>
      <c r="GM89" s="21"/>
      <c r="GN89" s="25"/>
      <c r="GO89" s="25"/>
    </row>
    <row r="90" spans="1:256" s="19" customFormat="1" x14ac:dyDescent="0.2">
      <c r="A90" s="4" t="s">
        <v>386</v>
      </c>
      <c r="B90" s="2" t="s">
        <v>387</v>
      </c>
      <c r="C90" s="23">
        <f t="shared" ref="C90:BN90" si="39">ROUND(C25*2*$A$76,1)</f>
        <v>0</v>
      </c>
      <c r="D90" s="23">
        <f t="shared" si="39"/>
        <v>22.1</v>
      </c>
      <c r="E90" s="23">
        <f t="shared" si="39"/>
        <v>7.1</v>
      </c>
      <c r="F90" s="23">
        <f t="shared" si="39"/>
        <v>5.0999999999999996</v>
      </c>
      <c r="G90" s="23">
        <f t="shared" si="39"/>
        <v>0</v>
      </c>
      <c r="H90" s="23">
        <f t="shared" si="39"/>
        <v>0</v>
      </c>
      <c r="I90" s="23">
        <f t="shared" si="39"/>
        <v>3.8</v>
      </c>
      <c r="J90" s="23">
        <f t="shared" si="39"/>
        <v>0</v>
      </c>
      <c r="K90" s="23">
        <f t="shared" si="39"/>
        <v>0</v>
      </c>
      <c r="L90" s="23">
        <f t="shared" si="39"/>
        <v>0</v>
      </c>
      <c r="M90" s="23">
        <f t="shared" si="39"/>
        <v>0</v>
      </c>
      <c r="N90" s="23">
        <f t="shared" si="39"/>
        <v>0</v>
      </c>
      <c r="O90" s="23">
        <f t="shared" si="39"/>
        <v>0</v>
      </c>
      <c r="P90" s="23">
        <f t="shared" si="39"/>
        <v>0</v>
      </c>
      <c r="Q90" s="23">
        <f t="shared" si="39"/>
        <v>4</v>
      </c>
      <c r="R90" s="23">
        <f t="shared" si="39"/>
        <v>0</v>
      </c>
      <c r="S90" s="23">
        <f t="shared" si="39"/>
        <v>0</v>
      </c>
      <c r="T90" s="23">
        <f t="shared" si="39"/>
        <v>0</v>
      </c>
      <c r="U90" s="23">
        <f t="shared" si="39"/>
        <v>0</v>
      </c>
      <c r="V90" s="23">
        <f t="shared" si="39"/>
        <v>0</v>
      </c>
      <c r="W90" s="23">
        <f t="shared" si="39"/>
        <v>0</v>
      </c>
      <c r="X90" s="23">
        <f t="shared" si="39"/>
        <v>0</v>
      </c>
      <c r="Y90" s="23">
        <f t="shared" si="39"/>
        <v>0</v>
      </c>
      <c r="Z90" s="23">
        <f t="shared" si="39"/>
        <v>0</v>
      </c>
      <c r="AA90" s="23">
        <f t="shared" si="39"/>
        <v>0</v>
      </c>
      <c r="AB90" s="23">
        <f t="shared" si="39"/>
        <v>0</v>
      </c>
      <c r="AC90" s="23">
        <f t="shared" si="39"/>
        <v>0</v>
      </c>
      <c r="AD90" s="23">
        <f t="shared" si="39"/>
        <v>0</v>
      </c>
      <c r="AE90" s="23">
        <f t="shared" si="39"/>
        <v>0</v>
      </c>
      <c r="AF90" s="23">
        <f t="shared" si="39"/>
        <v>0</v>
      </c>
      <c r="AG90" s="23">
        <f t="shared" si="39"/>
        <v>0</v>
      </c>
      <c r="AH90" s="23">
        <f t="shared" si="39"/>
        <v>0</v>
      </c>
      <c r="AI90" s="23">
        <f t="shared" si="39"/>
        <v>0</v>
      </c>
      <c r="AJ90" s="23">
        <f t="shared" si="39"/>
        <v>0</v>
      </c>
      <c r="AK90" s="23">
        <f t="shared" si="39"/>
        <v>0</v>
      </c>
      <c r="AL90" s="23">
        <f t="shared" si="39"/>
        <v>0</v>
      </c>
      <c r="AM90" s="23">
        <f t="shared" si="39"/>
        <v>0</v>
      </c>
      <c r="AN90" s="23">
        <f t="shared" si="39"/>
        <v>0</v>
      </c>
      <c r="AO90" s="23">
        <f t="shared" si="39"/>
        <v>0</v>
      </c>
      <c r="AP90" s="23">
        <f t="shared" si="39"/>
        <v>0</v>
      </c>
      <c r="AQ90" s="23">
        <f t="shared" si="39"/>
        <v>0</v>
      </c>
      <c r="AR90" s="23">
        <f t="shared" si="39"/>
        <v>0</v>
      </c>
      <c r="AS90" s="23">
        <f t="shared" si="39"/>
        <v>3</v>
      </c>
      <c r="AT90" s="23">
        <f t="shared" si="39"/>
        <v>0</v>
      </c>
      <c r="AU90" s="23">
        <f t="shared" si="39"/>
        <v>0</v>
      </c>
      <c r="AV90" s="23">
        <f t="shared" si="39"/>
        <v>0</v>
      </c>
      <c r="AW90" s="23">
        <f t="shared" si="39"/>
        <v>0</v>
      </c>
      <c r="AX90" s="23">
        <f t="shared" si="39"/>
        <v>0</v>
      </c>
      <c r="AY90" s="23">
        <f t="shared" si="39"/>
        <v>1</v>
      </c>
      <c r="AZ90" s="23">
        <f t="shared" si="39"/>
        <v>0</v>
      </c>
      <c r="BA90" s="23">
        <f t="shared" si="39"/>
        <v>0</v>
      </c>
      <c r="BB90" s="23">
        <f t="shared" si="39"/>
        <v>0</v>
      </c>
      <c r="BC90" s="23">
        <f t="shared" si="39"/>
        <v>20.399999999999999</v>
      </c>
      <c r="BD90" s="23">
        <f t="shared" si="39"/>
        <v>0</v>
      </c>
      <c r="BE90" s="23">
        <f t="shared" si="39"/>
        <v>0</v>
      </c>
      <c r="BF90" s="23">
        <f t="shared" si="39"/>
        <v>0</v>
      </c>
      <c r="BG90" s="23">
        <f t="shared" si="39"/>
        <v>0</v>
      </c>
      <c r="BH90" s="23">
        <f t="shared" si="39"/>
        <v>0</v>
      </c>
      <c r="BI90" s="23">
        <f t="shared" si="39"/>
        <v>0</v>
      </c>
      <c r="BJ90" s="23">
        <f t="shared" si="39"/>
        <v>0</v>
      </c>
      <c r="BK90" s="23">
        <f t="shared" si="39"/>
        <v>0</v>
      </c>
      <c r="BL90" s="23">
        <f t="shared" si="39"/>
        <v>0</v>
      </c>
      <c r="BM90" s="23">
        <f t="shared" si="39"/>
        <v>0</v>
      </c>
      <c r="BN90" s="23">
        <f t="shared" si="39"/>
        <v>0</v>
      </c>
      <c r="BO90" s="23">
        <f t="shared" ref="BO90:DZ90" si="40">ROUND(BO25*2*$A$76,1)</f>
        <v>0</v>
      </c>
      <c r="BP90" s="23">
        <f t="shared" si="40"/>
        <v>0</v>
      </c>
      <c r="BQ90" s="23">
        <f t="shared" si="40"/>
        <v>5</v>
      </c>
      <c r="BR90" s="23">
        <f t="shared" si="40"/>
        <v>0</v>
      </c>
      <c r="BS90" s="23">
        <f t="shared" si="40"/>
        <v>0</v>
      </c>
      <c r="BT90" s="23">
        <f t="shared" si="40"/>
        <v>0</v>
      </c>
      <c r="BU90" s="23">
        <f t="shared" si="40"/>
        <v>0</v>
      </c>
      <c r="BV90" s="23">
        <f t="shared" si="40"/>
        <v>0</v>
      </c>
      <c r="BW90" s="23">
        <f t="shared" si="40"/>
        <v>0</v>
      </c>
      <c r="BX90" s="23">
        <f t="shared" si="40"/>
        <v>0</v>
      </c>
      <c r="BY90" s="23">
        <f t="shared" si="40"/>
        <v>0</v>
      </c>
      <c r="BZ90" s="23">
        <f t="shared" si="40"/>
        <v>0</v>
      </c>
      <c r="CA90" s="23">
        <f t="shared" si="40"/>
        <v>0</v>
      </c>
      <c r="CB90" s="23">
        <f t="shared" si="40"/>
        <v>0</v>
      </c>
      <c r="CC90" s="23">
        <f t="shared" si="40"/>
        <v>0</v>
      </c>
      <c r="CD90" s="23">
        <f t="shared" si="40"/>
        <v>0</v>
      </c>
      <c r="CE90" s="23">
        <f t="shared" si="40"/>
        <v>0</v>
      </c>
      <c r="CF90" s="23">
        <f t="shared" si="40"/>
        <v>0</v>
      </c>
      <c r="CG90" s="23">
        <f t="shared" si="40"/>
        <v>0</v>
      </c>
      <c r="CH90" s="23">
        <f t="shared" si="40"/>
        <v>0</v>
      </c>
      <c r="CI90" s="23">
        <f t="shared" si="40"/>
        <v>0</v>
      </c>
      <c r="CJ90" s="23">
        <f t="shared" si="40"/>
        <v>0</v>
      </c>
      <c r="CK90" s="23">
        <f t="shared" si="40"/>
        <v>0</v>
      </c>
      <c r="CL90" s="23">
        <f t="shared" si="40"/>
        <v>0</v>
      </c>
      <c r="CM90" s="23">
        <f t="shared" si="40"/>
        <v>0</v>
      </c>
      <c r="CN90" s="23">
        <f t="shared" si="40"/>
        <v>14.7</v>
      </c>
      <c r="CO90" s="23">
        <f t="shared" si="40"/>
        <v>0</v>
      </c>
      <c r="CP90" s="23">
        <f t="shared" si="40"/>
        <v>0</v>
      </c>
      <c r="CQ90" s="23">
        <f t="shared" si="40"/>
        <v>0</v>
      </c>
      <c r="CR90" s="23">
        <f t="shared" si="40"/>
        <v>0</v>
      </c>
      <c r="CS90" s="23">
        <f t="shared" si="40"/>
        <v>0</v>
      </c>
      <c r="CT90" s="23">
        <f t="shared" si="40"/>
        <v>0</v>
      </c>
      <c r="CU90" s="23">
        <f t="shared" si="40"/>
        <v>0</v>
      </c>
      <c r="CV90" s="23">
        <f t="shared" si="40"/>
        <v>0</v>
      </c>
      <c r="CW90" s="23">
        <f t="shared" si="40"/>
        <v>0</v>
      </c>
      <c r="CX90" s="23">
        <f t="shared" si="40"/>
        <v>0</v>
      </c>
      <c r="CY90" s="23">
        <f t="shared" si="40"/>
        <v>0</v>
      </c>
      <c r="CZ90" s="23">
        <f t="shared" si="40"/>
        <v>0</v>
      </c>
      <c r="DA90" s="23">
        <f t="shared" si="40"/>
        <v>0</v>
      </c>
      <c r="DB90" s="23">
        <f t="shared" si="40"/>
        <v>0</v>
      </c>
      <c r="DC90" s="23">
        <f t="shared" si="40"/>
        <v>0</v>
      </c>
      <c r="DD90" s="23">
        <f t="shared" si="40"/>
        <v>0</v>
      </c>
      <c r="DE90" s="23">
        <f t="shared" si="40"/>
        <v>0</v>
      </c>
      <c r="DF90" s="23">
        <f t="shared" si="40"/>
        <v>6.6</v>
      </c>
      <c r="DG90" s="23">
        <f t="shared" si="40"/>
        <v>0</v>
      </c>
      <c r="DH90" s="23">
        <f t="shared" si="40"/>
        <v>0</v>
      </c>
      <c r="DI90" s="23">
        <f t="shared" si="40"/>
        <v>0</v>
      </c>
      <c r="DJ90" s="23">
        <f t="shared" si="40"/>
        <v>0</v>
      </c>
      <c r="DK90" s="23">
        <f t="shared" si="40"/>
        <v>0</v>
      </c>
      <c r="DL90" s="23">
        <f t="shared" si="40"/>
        <v>0</v>
      </c>
      <c r="DM90" s="23">
        <f t="shared" si="40"/>
        <v>0</v>
      </c>
      <c r="DN90" s="23">
        <f t="shared" si="40"/>
        <v>0</v>
      </c>
      <c r="DO90" s="23">
        <f t="shared" si="40"/>
        <v>0</v>
      </c>
      <c r="DP90" s="23">
        <f t="shared" si="40"/>
        <v>0</v>
      </c>
      <c r="DQ90" s="23">
        <f t="shared" si="40"/>
        <v>0</v>
      </c>
      <c r="DR90" s="23">
        <f t="shared" si="40"/>
        <v>0</v>
      </c>
      <c r="DS90" s="23">
        <f t="shared" si="40"/>
        <v>0</v>
      </c>
      <c r="DT90" s="23">
        <f t="shared" si="40"/>
        <v>0</v>
      </c>
      <c r="DU90" s="23">
        <f t="shared" si="40"/>
        <v>0</v>
      </c>
      <c r="DV90" s="23">
        <f t="shared" si="40"/>
        <v>0</v>
      </c>
      <c r="DW90" s="23">
        <f t="shared" si="40"/>
        <v>0</v>
      </c>
      <c r="DX90" s="23">
        <f t="shared" si="40"/>
        <v>0</v>
      </c>
      <c r="DY90" s="23">
        <f t="shared" si="40"/>
        <v>0</v>
      </c>
      <c r="DZ90" s="23">
        <f t="shared" si="40"/>
        <v>0</v>
      </c>
      <c r="EA90" s="23">
        <f t="shared" ref="EA90:FX90" si="41">ROUND(EA25*2*$A$76,1)</f>
        <v>0</v>
      </c>
      <c r="EB90" s="23">
        <f t="shared" si="41"/>
        <v>0</v>
      </c>
      <c r="EC90" s="23">
        <f t="shared" si="41"/>
        <v>0</v>
      </c>
      <c r="ED90" s="23">
        <f t="shared" si="41"/>
        <v>0</v>
      </c>
      <c r="EE90" s="23">
        <f t="shared" si="41"/>
        <v>0</v>
      </c>
      <c r="EF90" s="23">
        <f t="shared" si="41"/>
        <v>0</v>
      </c>
      <c r="EG90" s="23">
        <f t="shared" si="41"/>
        <v>0</v>
      </c>
      <c r="EH90" s="23">
        <f t="shared" si="41"/>
        <v>0</v>
      </c>
      <c r="EI90" s="23">
        <f t="shared" si="41"/>
        <v>0</v>
      </c>
      <c r="EJ90" s="23">
        <f t="shared" si="41"/>
        <v>0</v>
      </c>
      <c r="EK90" s="23">
        <f t="shared" si="41"/>
        <v>0</v>
      </c>
      <c r="EL90" s="23">
        <f t="shared" si="41"/>
        <v>0</v>
      </c>
      <c r="EM90" s="23">
        <f t="shared" si="41"/>
        <v>0</v>
      </c>
      <c r="EN90" s="23">
        <f t="shared" si="41"/>
        <v>0</v>
      </c>
      <c r="EO90" s="23">
        <f t="shared" si="41"/>
        <v>0</v>
      </c>
      <c r="EP90" s="23">
        <f t="shared" si="41"/>
        <v>0</v>
      </c>
      <c r="EQ90" s="23">
        <f t="shared" si="41"/>
        <v>0</v>
      </c>
      <c r="ER90" s="23">
        <f t="shared" si="41"/>
        <v>0</v>
      </c>
      <c r="ES90" s="23">
        <f t="shared" si="41"/>
        <v>0</v>
      </c>
      <c r="ET90" s="23">
        <f t="shared" si="41"/>
        <v>0</v>
      </c>
      <c r="EU90" s="23">
        <f t="shared" si="41"/>
        <v>0</v>
      </c>
      <c r="EV90" s="23">
        <f t="shared" si="41"/>
        <v>0</v>
      </c>
      <c r="EW90" s="23">
        <f t="shared" si="41"/>
        <v>0</v>
      </c>
      <c r="EX90" s="23">
        <f t="shared" si="41"/>
        <v>0</v>
      </c>
      <c r="EY90" s="23">
        <f t="shared" si="41"/>
        <v>0</v>
      </c>
      <c r="EZ90" s="23">
        <f t="shared" si="41"/>
        <v>0</v>
      </c>
      <c r="FA90" s="23">
        <f t="shared" si="41"/>
        <v>0</v>
      </c>
      <c r="FB90" s="23">
        <f t="shared" si="41"/>
        <v>0</v>
      </c>
      <c r="FC90" s="23">
        <f t="shared" si="41"/>
        <v>0</v>
      </c>
      <c r="FD90" s="23">
        <f t="shared" si="41"/>
        <v>0</v>
      </c>
      <c r="FE90" s="23">
        <f t="shared" si="41"/>
        <v>0</v>
      </c>
      <c r="FF90" s="23">
        <f t="shared" si="41"/>
        <v>0</v>
      </c>
      <c r="FG90" s="23">
        <f t="shared" si="41"/>
        <v>0</v>
      </c>
      <c r="FH90" s="23">
        <f t="shared" si="41"/>
        <v>0</v>
      </c>
      <c r="FI90" s="23">
        <f t="shared" si="41"/>
        <v>0</v>
      </c>
      <c r="FJ90" s="23">
        <f t="shared" si="41"/>
        <v>0</v>
      </c>
      <c r="FK90" s="23">
        <f t="shared" si="41"/>
        <v>0</v>
      </c>
      <c r="FL90" s="23">
        <f t="shared" si="41"/>
        <v>0</v>
      </c>
      <c r="FM90" s="23">
        <f t="shared" si="41"/>
        <v>0</v>
      </c>
      <c r="FN90" s="23">
        <f t="shared" si="41"/>
        <v>0</v>
      </c>
      <c r="FO90" s="23">
        <f t="shared" si="41"/>
        <v>0</v>
      </c>
      <c r="FP90" s="23">
        <f t="shared" si="41"/>
        <v>0</v>
      </c>
      <c r="FQ90" s="23">
        <f t="shared" si="41"/>
        <v>0</v>
      </c>
      <c r="FR90" s="23">
        <f t="shared" si="41"/>
        <v>0</v>
      </c>
      <c r="FS90" s="23">
        <f t="shared" si="41"/>
        <v>0</v>
      </c>
      <c r="FT90" s="23">
        <f t="shared" si="41"/>
        <v>0</v>
      </c>
      <c r="FU90" s="23">
        <f t="shared" si="41"/>
        <v>0</v>
      </c>
      <c r="FV90" s="23">
        <f t="shared" si="41"/>
        <v>0</v>
      </c>
      <c r="FW90" s="23">
        <f t="shared" si="41"/>
        <v>0</v>
      </c>
      <c r="FX90" s="23">
        <f t="shared" si="41"/>
        <v>0</v>
      </c>
      <c r="FY90" s="22">
        <f>SUM(C90:FX90)</f>
        <v>92.8</v>
      </c>
      <c r="FZ90" s="23"/>
      <c r="GA90" s="17"/>
      <c r="GB90" s="23"/>
      <c r="GC90" s="23"/>
      <c r="GD90" s="23"/>
      <c r="GE90" s="23"/>
      <c r="GF90" s="24"/>
      <c r="GG90" s="24"/>
      <c r="GH90" s="21"/>
      <c r="GI90" s="21"/>
      <c r="GJ90" s="21"/>
      <c r="GK90" s="21"/>
      <c r="GL90" s="21"/>
      <c r="GM90" s="21"/>
      <c r="GN90" s="25"/>
      <c r="GO90" s="25"/>
    </row>
    <row r="91" spans="1:256" s="19" customFormat="1" x14ac:dyDescent="0.2">
      <c r="A91" s="4" t="s">
        <v>388</v>
      </c>
      <c r="B91" s="2" t="s">
        <v>389</v>
      </c>
      <c r="C91" s="40">
        <f t="shared" ref="C91:W91" si="42">IF(AND((C83+C86+C87+C88+C89+C90)&lt;50,(C7=0)),50,(C83+C86+C87+C88+C89+C90))</f>
        <v>5875.4</v>
      </c>
      <c r="D91" s="40">
        <f t="shared" si="42"/>
        <v>41180.9</v>
      </c>
      <c r="E91" s="40">
        <f t="shared" si="42"/>
        <v>8063.8</v>
      </c>
      <c r="F91" s="40">
        <f t="shared" si="42"/>
        <v>17149.199999999997</v>
      </c>
      <c r="G91" s="40">
        <f t="shared" si="42"/>
        <v>994.6</v>
      </c>
      <c r="H91" s="40">
        <f t="shared" si="42"/>
        <v>979.3</v>
      </c>
      <c r="I91" s="40">
        <f t="shared" si="42"/>
        <v>10525.199999999999</v>
      </c>
      <c r="J91" s="40">
        <f t="shared" si="42"/>
        <v>2152.3000000000002</v>
      </c>
      <c r="K91" s="40">
        <f t="shared" si="42"/>
        <v>321.39999999999998</v>
      </c>
      <c r="L91" s="40">
        <f t="shared" si="42"/>
        <v>2742</v>
      </c>
      <c r="M91" s="40">
        <f t="shared" si="42"/>
        <v>1459.6999999999998</v>
      </c>
      <c r="N91" s="40">
        <f t="shared" si="42"/>
        <v>51424.2</v>
      </c>
      <c r="O91" s="40">
        <f t="shared" si="42"/>
        <v>14799.8</v>
      </c>
      <c r="P91" s="40">
        <f t="shared" si="42"/>
        <v>164.1</v>
      </c>
      <c r="Q91" s="40">
        <f t="shared" si="42"/>
        <v>39468</v>
      </c>
      <c r="R91" s="40">
        <f t="shared" si="42"/>
        <v>452.6</v>
      </c>
      <c r="S91" s="40">
        <f t="shared" si="42"/>
        <v>1377.3999999999999</v>
      </c>
      <c r="T91" s="40">
        <f t="shared" si="42"/>
        <v>137.69999999999999</v>
      </c>
      <c r="U91" s="40">
        <f t="shared" si="42"/>
        <v>50.5</v>
      </c>
      <c r="V91" s="40">
        <f t="shared" si="42"/>
        <v>271</v>
      </c>
      <c r="W91" s="40">
        <f t="shared" si="42"/>
        <v>52.6</v>
      </c>
      <c r="X91" s="40">
        <v>50</v>
      </c>
      <c r="Y91" s="40">
        <f t="shared" ref="Y91:CJ91" si="43">IF(AND((Y83+Y86+Y87+Y88+Y89+Y90)&lt;50,(Y7=0)),50,(Y83+Y86+Y87+Y88+Y89+Y90))</f>
        <v>482.5</v>
      </c>
      <c r="Z91" s="40">
        <f t="shared" si="43"/>
        <v>263.5</v>
      </c>
      <c r="AA91" s="40">
        <f t="shared" si="43"/>
        <v>28740.5</v>
      </c>
      <c r="AB91" s="40">
        <f t="shared" si="43"/>
        <v>29271.8</v>
      </c>
      <c r="AC91" s="40">
        <f t="shared" si="43"/>
        <v>900.59999999999991</v>
      </c>
      <c r="AD91" s="40">
        <f t="shared" si="43"/>
        <v>1114.3</v>
      </c>
      <c r="AE91" s="40">
        <f t="shared" si="43"/>
        <v>108.7</v>
      </c>
      <c r="AF91" s="40">
        <f t="shared" si="43"/>
        <v>170.4</v>
      </c>
      <c r="AG91" s="40">
        <f t="shared" si="43"/>
        <v>866.9</v>
      </c>
      <c r="AH91" s="40">
        <f t="shared" si="43"/>
        <v>1012.6</v>
      </c>
      <c r="AI91" s="40">
        <f t="shared" si="43"/>
        <v>375.90000000000003</v>
      </c>
      <c r="AJ91" s="40">
        <f t="shared" si="43"/>
        <v>219.2</v>
      </c>
      <c r="AK91" s="40">
        <f t="shared" si="43"/>
        <v>223.9</v>
      </c>
      <c r="AL91" s="40">
        <f t="shared" si="43"/>
        <v>264.39999999999998</v>
      </c>
      <c r="AM91" s="40">
        <f t="shared" si="43"/>
        <v>470.2</v>
      </c>
      <c r="AN91" s="40">
        <f t="shared" si="43"/>
        <v>391.1</v>
      </c>
      <c r="AO91" s="40">
        <f t="shared" si="43"/>
        <v>4896.3</v>
      </c>
      <c r="AP91" s="40">
        <f t="shared" si="43"/>
        <v>83824.7</v>
      </c>
      <c r="AQ91" s="40">
        <f t="shared" si="43"/>
        <v>259.29999999999995</v>
      </c>
      <c r="AR91" s="40">
        <f t="shared" si="43"/>
        <v>60579.7</v>
      </c>
      <c r="AS91" s="40">
        <f t="shared" si="43"/>
        <v>6710.5</v>
      </c>
      <c r="AT91" s="40">
        <f t="shared" si="43"/>
        <v>2448.4</v>
      </c>
      <c r="AU91" s="40">
        <f t="shared" si="43"/>
        <v>322.10000000000002</v>
      </c>
      <c r="AV91" s="40">
        <f t="shared" si="43"/>
        <v>293</v>
      </c>
      <c r="AW91" s="40">
        <f t="shared" si="43"/>
        <v>209.6</v>
      </c>
      <c r="AX91" s="40">
        <f t="shared" si="43"/>
        <v>50</v>
      </c>
      <c r="AY91" s="40">
        <f t="shared" si="43"/>
        <v>532.5</v>
      </c>
      <c r="AZ91" s="40">
        <f t="shared" si="43"/>
        <v>11147.2</v>
      </c>
      <c r="BA91" s="40">
        <f t="shared" si="43"/>
        <v>8689.4</v>
      </c>
      <c r="BB91" s="40">
        <f t="shared" si="43"/>
        <v>7639.2</v>
      </c>
      <c r="BC91" s="40">
        <f t="shared" si="43"/>
        <v>29884.700000000004</v>
      </c>
      <c r="BD91" s="40">
        <f t="shared" si="43"/>
        <v>4877.2</v>
      </c>
      <c r="BE91" s="40">
        <f t="shared" si="43"/>
        <v>1429.8999999999999</v>
      </c>
      <c r="BF91" s="40">
        <f t="shared" si="43"/>
        <v>22914.399999999998</v>
      </c>
      <c r="BG91" s="40">
        <f t="shared" si="43"/>
        <v>1003.6</v>
      </c>
      <c r="BH91" s="40">
        <f t="shared" si="43"/>
        <v>616.30000000000007</v>
      </c>
      <c r="BI91" s="40">
        <f t="shared" si="43"/>
        <v>239</v>
      </c>
      <c r="BJ91" s="40">
        <f t="shared" si="43"/>
        <v>5853.5</v>
      </c>
      <c r="BK91" s="40">
        <f t="shared" si="43"/>
        <v>14831</v>
      </c>
      <c r="BL91" s="40">
        <f t="shared" si="43"/>
        <v>193.1</v>
      </c>
      <c r="BM91" s="40">
        <f t="shared" si="43"/>
        <v>273.89999999999998</v>
      </c>
      <c r="BN91" s="40">
        <f t="shared" si="43"/>
        <v>3715.6</v>
      </c>
      <c r="BO91" s="40">
        <f t="shared" si="43"/>
        <v>1513</v>
      </c>
      <c r="BP91" s="40">
        <f t="shared" si="43"/>
        <v>207.1</v>
      </c>
      <c r="BQ91" s="40">
        <f t="shared" si="43"/>
        <v>5832.5</v>
      </c>
      <c r="BR91" s="40">
        <f t="shared" si="43"/>
        <v>4663</v>
      </c>
      <c r="BS91" s="40">
        <f t="shared" si="43"/>
        <v>1027.9000000000001</v>
      </c>
      <c r="BT91" s="40">
        <f t="shared" si="43"/>
        <v>393.4</v>
      </c>
      <c r="BU91" s="40">
        <f t="shared" si="43"/>
        <v>433.3</v>
      </c>
      <c r="BV91" s="40">
        <f t="shared" si="43"/>
        <v>1222.5</v>
      </c>
      <c r="BW91" s="40">
        <f t="shared" si="43"/>
        <v>1817.3</v>
      </c>
      <c r="BX91" s="40">
        <f t="shared" si="43"/>
        <v>87.9</v>
      </c>
      <c r="BY91" s="40">
        <f t="shared" si="43"/>
        <v>510.3</v>
      </c>
      <c r="BZ91" s="40">
        <f t="shared" si="43"/>
        <v>204.1</v>
      </c>
      <c r="CA91" s="40">
        <f t="shared" si="43"/>
        <v>181.89999999999998</v>
      </c>
      <c r="CB91" s="40">
        <f t="shared" si="43"/>
        <v>80750.3</v>
      </c>
      <c r="CC91" s="40">
        <f t="shared" si="43"/>
        <v>162.5</v>
      </c>
      <c r="CD91" s="40">
        <f t="shared" si="43"/>
        <v>70</v>
      </c>
      <c r="CE91" s="40">
        <f t="shared" si="43"/>
        <v>169.1</v>
      </c>
      <c r="CF91" s="40">
        <f t="shared" si="43"/>
        <v>111.69999999999999</v>
      </c>
      <c r="CG91" s="40">
        <f t="shared" si="43"/>
        <v>174.4</v>
      </c>
      <c r="CH91" s="40">
        <f t="shared" si="43"/>
        <v>121</v>
      </c>
      <c r="CI91" s="40">
        <f t="shared" si="43"/>
        <v>722.6</v>
      </c>
      <c r="CJ91" s="40">
        <f t="shared" si="43"/>
        <v>1035.7</v>
      </c>
      <c r="CK91" s="40">
        <f t="shared" ref="CK91:EV91" si="44">IF(AND((CK83+CK86+CK87+CK88+CK89+CK90)&lt;50,(CK7=0)),50,(CK83+CK86+CK87+CK88+CK89+CK90))</f>
        <v>4821.3999999999996</v>
      </c>
      <c r="CL91" s="40">
        <f t="shared" si="44"/>
        <v>1297.6000000000001</v>
      </c>
      <c r="CM91" s="40">
        <f t="shared" si="44"/>
        <v>766.2</v>
      </c>
      <c r="CN91" s="40">
        <f t="shared" si="44"/>
        <v>28251</v>
      </c>
      <c r="CO91" s="40">
        <f t="shared" si="44"/>
        <v>15109.8</v>
      </c>
      <c r="CP91" s="40">
        <f t="shared" si="44"/>
        <v>1070.7</v>
      </c>
      <c r="CQ91" s="40">
        <f t="shared" si="44"/>
        <v>1212.8999999999999</v>
      </c>
      <c r="CR91" s="40">
        <f t="shared" si="44"/>
        <v>183.6</v>
      </c>
      <c r="CS91" s="40">
        <f t="shared" si="44"/>
        <v>358.2</v>
      </c>
      <c r="CT91" s="40">
        <f t="shared" si="44"/>
        <v>115.5</v>
      </c>
      <c r="CU91" s="40">
        <f t="shared" si="44"/>
        <v>51.4</v>
      </c>
      <c r="CV91" s="40">
        <f t="shared" si="44"/>
        <v>50</v>
      </c>
      <c r="CW91" s="40">
        <f t="shared" si="44"/>
        <v>157.20000000000002</v>
      </c>
      <c r="CX91" s="40">
        <f t="shared" si="44"/>
        <v>476.7</v>
      </c>
      <c r="CY91" s="40">
        <f t="shared" si="44"/>
        <v>50</v>
      </c>
      <c r="CZ91" s="40">
        <f t="shared" si="44"/>
        <v>2182.9</v>
      </c>
      <c r="DA91" s="40">
        <f t="shared" si="44"/>
        <v>187.7</v>
      </c>
      <c r="DB91" s="40">
        <f t="shared" si="44"/>
        <v>314.89999999999998</v>
      </c>
      <c r="DC91" s="40">
        <f t="shared" si="44"/>
        <v>177.7</v>
      </c>
      <c r="DD91" s="40">
        <f t="shared" si="44"/>
        <v>139</v>
      </c>
      <c r="DE91" s="40">
        <f t="shared" si="44"/>
        <v>449.4</v>
      </c>
      <c r="DF91" s="40">
        <f t="shared" si="44"/>
        <v>21666.2</v>
      </c>
      <c r="DG91" s="40">
        <f t="shared" si="44"/>
        <v>81.8</v>
      </c>
      <c r="DH91" s="40">
        <f t="shared" si="44"/>
        <v>2144.5</v>
      </c>
      <c r="DI91" s="40">
        <f t="shared" si="44"/>
        <v>2722.9</v>
      </c>
      <c r="DJ91" s="40">
        <f t="shared" si="44"/>
        <v>719.2</v>
      </c>
      <c r="DK91" s="40">
        <f t="shared" si="44"/>
        <v>421.5</v>
      </c>
      <c r="DL91" s="40">
        <f t="shared" si="44"/>
        <v>5888.1</v>
      </c>
      <c r="DM91" s="40">
        <f t="shared" si="44"/>
        <v>273.7</v>
      </c>
      <c r="DN91" s="40">
        <f t="shared" si="44"/>
        <v>1453.6</v>
      </c>
      <c r="DO91" s="40">
        <f t="shared" si="44"/>
        <v>2991.2</v>
      </c>
      <c r="DP91" s="40">
        <f t="shared" si="44"/>
        <v>219.4</v>
      </c>
      <c r="DQ91" s="40">
        <f t="shared" si="44"/>
        <v>524.9</v>
      </c>
      <c r="DR91" s="40">
        <f t="shared" si="44"/>
        <v>1322.5</v>
      </c>
      <c r="DS91" s="40">
        <f t="shared" si="44"/>
        <v>800.1</v>
      </c>
      <c r="DT91" s="40">
        <f t="shared" si="44"/>
        <v>144</v>
      </c>
      <c r="DU91" s="40">
        <f t="shared" si="44"/>
        <v>408.40000000000003</v>
      </c>
      <c r="DV91" s="40">
        <f t="shared" si="44"/>
        <v>208.4</v>
      </c>
      <c r="DW91" s="40">
        <f t="shared" si="44"/>
        <v>343.9</v>
      </c>
      <c r="DX91" s="40">
        <f t="shared" si="44"/>
        <v>180.79999999999998</v>
      </c>
      <c r="DY91" s="40">
        <f t="shared" si="44"/>
        <v>339.6</v>
      </c>
      <c r="DZ91" s="40">
        <f t="shared" si="44"/>
        <v>998.3</v>
      </c>
      <c r="EA91" s="40">
        <f t="shared" si="44"/>
        <v>580.29999999999995</v>
      </c>
      <c r="EB91" s="40">
        <f t="shared" si="44"/>
        <v>588.5</v>
      </c>
      <c r="EC91" s="40">
        <f t="shared" si="44"/>
        <v>302.2</v>
      </c>
      <c r="ED91" s="40">
        <f t="shared" si="44"/>
        <v>1678.3</v>
      </c>
      <c r="EE91" s="40">
        <f t="shared" si="44"/>
        <v>205</v>
      </c>
      <c r="EF91" s="40">
        <f t="shared" si="44"/>
        <v>1538.6000000000001</v>
      </c>
      <c r="EG91" s="40">
        <f t="shared" si="44"/>
        <v>278.3</v>
      </c>
      <c r="EH91" s="40">
        <f t="shared" si="44"/>
        <v>226.2</v>
      </c>
      <c r="EI91" s="40">
        <f t="shared" si="44"/>
        <v>17221.2</v>
      </c>
      <c r="EJ91" s="40">
        <f t="shared" si="44"/>
        <v>8910.9</v>
      </c>
      <c r="EK91" s="40">
        <f t="shared" si="44"/>
        <v>643.79999999999995</v>
      </c>
      <c r="EL91" s="40">
        <f t="shared" si="44"/>
        <v>496.7</v>
      </c>
      <c r="EM91" s="40">
        <f t="shared" si="44"/>
        <v>492.7</v>
      </c>
      <c r="EN91" s="40">
        <f t="shared" si="44"/>
        <v>1004</v>
      </c>
      <c r="EO91" s="40">
        <f t="shared" si="44"/>
        <v>451.1</v>
      </c>
      <c r="EP91" s="40">
        <f t="shared" si="44"/>
        <v>379.2</v>
      </c>
      <c r="EQ91" s="40">
        <f t="shared" si="44"/>
        <v>2413.6999999999998</v>
      </c>
      <c r="ER91" s="40">
        <f t="shared" si="44"/>
        <v>373.5</v>
      </c>
      <c r="ES91" s="40">
        <f t="shared" si="44"/>
        <v>128.19999999999999</v>
      </c>
      <c r="ET91" s="40">
        <f t="shared" si="44"/>
        <v>187.79999999999998</v>
      </c>
      <c r="EU91" s="40">
        <f t="shared" si="44"/>
        <v>645.4</v>
      </c>
      <c r="EV91" s="40">
        <f t="shared" si="44"/>
        <v>65.699999999999989</v>
      </c>
      <c r="EW91" s="40">
        <f t="shared" ref="EW91:FX91" si="45">IF(AND((EW83+EW86+EW87+EW88+EW89+EW90)&lt;50,(EW7=0)),50,(EW83+EW86+EW87+EW88+EW89+EW90))</f>
        <v>868.8</v>
      </c>
      <c r="EX91" s="40">
        <f t="shared" si="45"/>
        <v>264</v>
      </c>
      <c r="EY91" s="40">
        <f t="shared" si="45"/>
        <v>244.5</v>
      </c>
      <c r="EZ91" s="40">
        <f t="shared" si="45"/>
        <v>119.1</v>
      </c>
      <c r="FA91" s="40">
        <f t="shared" si="45"/>
        <v>3141.9</v>
      </c>
      <c r="FB91" s="40">
        <f t="shared" si="45"/>
        <v>354.6</v>
      </c>
      <c r="FC91" s="40">
        <f t="shared" si="45"/>
        <v>2481.6999999999998</v>
      </c>
      <c r="FD91" s="40">
        <f t="shared" si="45"/>
        <v>345.7</v>
      </c>
      <c r="FE91" s="40">
        <f t="shared" si="45"/>
        <v>108.6</v>
      </c>
      <c r="FF91" s="40">
        <f t="shared" si="45"/>
        <v>211.2</v>
      </c>
      <c r="FG91" s="40">
        <f t="shared" si="45"/>
        <v>109.8</v>
      </c>
      <c r="FH91" s="40">
        <f t="shared" si="45"/>
        <v>89.8</v>
      </c>
      <c r="FI91" s="40">
        <f t="shared" si="45"/>
        <v>1861.5</v>
      </c>
      <c r="FJ91" s="40">
        <f t="shared" si="45"/>
        <v>1884.9</v>
      </c>
      <c r="FK91" s="40">
        <f t="shared" si="45"/>
        <v>2250</v>
      </c>
      <c r="FL91" s="40">
        <f t="shared" si="45"/>
        <v>4847.1000000000004</v>
      </c>
      <c r="FM91" s="40">
        <f t="shared" si="45"/>
        <v>3512.2</v>
      </c>
      <c r="FN91" s="40">
        <f t="shared" si="45"/>
        <v>20466.5</v>
      </c>
      <c r="FO91" s="40">
        <f t="shared" si="45"/>
        <v>1135.9000000000001</v>
      </c>
      <c r="FP91" s="40">
        <f t="shared" si="45"/>
        <v>2236.8000000000002</v>
      </c>
      <c r="FQ91" s="40">
        <f t="shared" si="45"/>
        <v>784</v>
      </c>
      <c r="FR91" s="40">
        <f t="shared" si="45"/>
        <v>164.2</v>
      </c>
      <c r="FS91" s="40">
        <f t="shared" si="45"/>
        <v>182.4</v>
      </c>
      <c r="FT91" s="40">
        <f t="shared" si="45"/>
        <v>80.399999999999991</v>
      </c>
      <c r="FU91" s="40">
        <f t="shared" si="45"/>
        <v>773.4</v>
      </c>
      <c r="FV91" s="40">
        <f t="shared" si="45"/>
        <v>664.5</v>
      </c>
      <c r="FW91" s="40">
        <f t="shared" si="45"/>
        <v>172.8</v>
      </c>
      <c r="FX91" s="40">
        <f t="shared" si="45"/>
        <v>73.400000000000006</v>
      </c>
      <c r="FY91" s="22">
        <f>SUM(C89:FX89)</f>
        <v>12689</v>
      </c>
      <c r="FZ91" s="23">
        <f t="shared" ref="FZ91:FZ98" si="46">SUM(C91:FX91)</f>
        <v>828931.6</v>
      </c>
      <c r="GA91" s="17"/>
      <c r="GB91" s="23"/>
      <c r="GC91" s="23"/>
      <c r="GD91" s="23"/>
      <c r="GE91" s="23"/>
      <c r="GF91" s="24"/>
      <c r="GG91" s="24"/>
      <c r="GH91" s="21"/>
      <c r="GI91" s="21"/>
      <c r="GJ91" s="21"/>
      <c r="GK91" s="21"/>
      <c r="GL91" s="21"/>
      <c r="GM91" s="21"/>
      <c r="GN91" s="25"/>
      <c r="GO91" s="25"/>
    </row>
    <row r="92" spans="1:256" s="19" customFormat="1" x14ac:dyDescent="0.2">
      <c r="A92" s="4" t="s">
        <v>390</v>
      </c>
      <c r="B92" s="2" t="s">
        <v>391</v>
      </c>
      <c r="C92" s="23">
        <f t="shared" ref="C92:BN92" si="47">C8</f>
        <v>3</v>
      </c>
      <c r="D92" s="23">
        <f t="shared" si="47"/>
        <v>0</v>
      </c>
      <c r="E92" s="23">
        <f t="shared" si="47"/>
        <v>2</v>
      </c>
      <c r="F92" s="23">
        <f t="shared" si="47"/>
        <v>1</v>
      </c>
      <c r="G92" s="23">
        <f t="shared" si="47"/>
        <v>0</v>
      </c>
      <c r="H92" s="23">
        <f t="shared" si="47"/>
        <v>0</v>
      </c>
      <c r="I92" s="23">
        <f t="shared" si="47"/>
        <v>3.5</v>
      </c>
      <c r="J92" s="23">
        <f t="shared" si="47"/>
        <v>0</v>
      </c>
      <c r="K92" s="23">
        <f t="shared" si="47"/>
        <v>0</v>
      </c>
      <c r="L92" s="23">
        <f t="shared" si="47"/>
        <v>2</v>
      </c>
      <c r="M92" s="23">
        <f t="shared" si="47"/>
        <v>0.5</v>
      </c>
      <c r="N92" s="23">
        <f t="shared" si="47"/>
        <v>8.5</v>
      </c>
      <c r="O92" s="23">
        <f t="shared" si="47"/>
        <v>0</v>
      </c>
      <c r="P92" s="23">
        <f t="shared" si="47"/>
        <v>0</v>
      </c>
      <c r="Q92" s="23">
        <f t="shared" si="47"/>
        <v>131</v>
      </c>
      <c r="R92" s="23">
        <f t="shared" si="47"/>
        <v>1</v>
      </c>
      <c r="S92" s="23">
        <f t="shared" si="47"/>
        <v>0</v>
      </c>
      <c r="T92" s="23">
        <f t="shared" si="47"/>
        <v>0</v>
      </c>
      <c r="U92" s="23">
        <f t="shared" si="47"/>
        <v>0</v>
      </c>
      <c r="V92" s="23">
        <f t="shared" si="47"/>
        <v>0</v>
      </c>
      <c r="W92" s="23">
        <f t="shared" si="47"/>
        <v>0</v>
      </c>
      <c r="X92" s="23">
        <f t="shared" si="47"/>
        <v>0</v>
      </c>
      <c r="Y92" s="23">
        <f t="shared" si="47"/>
        <v>0</v>
      </c>
      <c r="Z92" s="23">
        <f t="shared" si="47"/>
        <v>0</v>
      </c>
      <c r="AA92" s="23">
        <f t="shared" si="47"/>
        <v>0</v>
      </c>
      <c r="AB92" s="23">
        <f t="shared" si="47"/>
        <v>5.5</v>
      </c>
      <c r="AC92" s="23">
        <f t="shared" si="47"/>
        <v>0</v>
      </c>
      <c r="AD92" s="23">
        <f t="shared" si="47"/>
        <v>0</v>
      </c>
      <c r="AE92" s="23">
        <f t="shared" si="47"/>
        <v>1</v>
      </c>
      <c r="AF92" s="23">
        <f t="shared" si="47"/>
        <v>0</v>
      </c>
      <c r="AG92" s="23">
        <f t="shared" si="47"/>
        <v>0</v>
      </c>
      <c r="AH92" s="23">
        <f t="shared" si="47"/>
        <v>0</v>
      </c>
      <c r="AI92" s="23">
        <f t="shared" si="47"/>
        <v>0</v>
      </c>
      <c r="AJ92" s="23">
        <f t="shared" si="47"/>
        <v>0</v>
      </c>
      <c r="AK92" s="23">
        <f t="shared" si="47"/>
        <v>0</v>
      </c>
      <c r="AL92" s="23">
        <f t="shared" si="47"/>
        <v>0</v>
      </c>
      <c r="AM92" s="23">
        <f t="shared" si="47"/>
        <v>0</v>
      </c>
      <c r="AN92" s="23">
        <f t="shared" si="47"/>
        <v>0</v>
      </c>
      <c r="AO92" s="23">
        <f t="shared" si="47"/>
        <v>3</v>
      </c>
      <c r="AP92" s="23">
        <f t="shared" si="47"/>
        <v>80.5</v>
      </c>
      <c r="AQ92" s="23">
        <f t="shared" si="47"/>
        <v>2</v>
      </c>
      <c r="AR92" s="23">
        <f t="shared" si="47"/>
        <v>0</v>
      </c>
      <c r="AS92" s="23">
        <f t="shared" si="47"/>
        <v>13</v>
      </c>
      <c r="AT92" s="23">
        <f t="shared" si="47"/>
        <v>1</v>
      </c>
      <c r="AU92" s="23">
        <f t="shared" si="47"/>
        <v>0</v>
      </c>
      <c r="AV92" s="23">
        <f t="shared" si="47"/>
        <v>0</v>
      </c>
      <c r="AW92" s="23">
        <f t="shared" si="47"/>
        <v>0</v>
      </c>
      <c r="AX92" s="23">
        <f t="shared" si="47"/>
        <v>0</v>
      </c>
      <c r="AY92" s="23">
        <f t="shared" si="47"/>
        <v>0</v>
      </c>
      <c r="AZ92" s="23">
        <f t="shared" si="47"/>
        <v>1</v>
      </c>
      <c r="BA92" s="23">
        <f t="shared" si="47"/>
        <v>4</v>
      </c>
      <c r="BB92" s="23">
        <f t="shared" si="47"/>
        <v>0</v>
      </c>
      <c r="BC92" s="23">
        <f t="shared" si="47"/>
        <v>18</v>
      </c>
      <c r="BD92" s="23">
        <f t="shared" si="47"/>
        <v>0</v>
      </c>
      <c r="BE92" s="23">
        <f t="shared" si="47"/>
        <v>0</v>
      </c>
      <c r="BF92" s="23">
        <f t="shared" si="47"/>
        <v>12</v>
      </c>
      <c r="BG92" s="23">
        <f t="shared" si="47"/>
        <v>1</v>
      </c>
      <c r="BH92" s="23">
        <f t="shared" si="47"/>
        <v>0</v>
      </c>
      <c r="BI92" s="23">
        <f t="shared" si="47"/>
        <v>0</v>
      </c>
      <c r="BJ92" s="23">
        <f t="shared" si="47"/>
        <v>0</v>
      </c>
      <c r="BK92" s="23">
        <f t="shared" si="47"/>
        <v>12</v>
      </c>
      <c r="BL92" s="23">
        <f t="shared" si="47"/>
        <v>9.5</v>
      </c>
      <c r="BM92" s="23">
        <f t="shared" si="47"/>
        <v>0</v>
      </c>
      <c r="BN92" s="23">
        <f t="shared" si="47"/>
        <v>0</v>
      </c>
      <c r="BO92" s="23">
        <f t="shared" ref="BO92:DZ92" si="48">BO8</f>
        <v>0</v>
      </c>
      <c r="BP92" s="23">
        <f t="shared" si="48"/>
        <v>0</v>
      </c>
      <c r="BQ92" s="23">
        <f t="shared" si="48"/>
        <v>0</v>
      </c>
      <c r="BR92" s="23">
        <f t="shared" si="48"/>
        <v>0</v>
      </c>
      <c r="BS92" s="23">
        <f t="shared" si="48"/>
        <v>0</v>
      </c>
      <c r="BT92" s="23">
        <f t="shared" si="48"/>
        <v>0</v>
      </c>
      <c r="BU92" s="23">
        <f t="shared" si="48"/>
        <v>0</v>
      </c>
      <c r="BV92" s="23">
        <f t="shared" si="48"/>
        <v>0</v>
      </c>
      <c r="BW92" s="23">
        <f t="shared" si="48"/>
        <v>0</v>
      </c>
      <c r="BX92" s="23">
        <f t="shared" si="48"/>
        <v>0</v>
      </c>
      <c r="BY92" s="23">
        <f t="shared" si="48"/>
        <v>0</v>
      </c>
      <c r="BZ92" s="23">
        <f t="shared" si="48"/>
        <v>0</v>
      </c>
      <c r="CA92" s="23">
        <f t="shared" si="48"/>
        <v>0</v>
      </c>
      <c r="CB92" s="23">
        <f t="shared" si="48"/>
        <v>30</v>
      </c>
      <c r="CC92" s="23">
        <f t="shared" si="48"/>
        <v>0</v>
      </c>
      <c r="CD92" s="23">
        <f t="shared" si="48"/>
        <v>0</v>
      </c>
      <c r="CE92" s="23">
        <f t="shared" si="48"/>
        <v>0</v>
      </c>
      <c r="CF92" s="23">
        <f t="shared" si="48"/>
        <v>0</v>
      </c>
      <c r="CG92" s="23">
        <f t="shared" si="48"/>
        <v>0</v>
      </c>
      <c r="CH92" s="23">
        <f t="shared" si="48"/>
        <v>0</v>
      </c>
      <c r="CI92" s="23">
        <f t="shared" si="48"/>
        <v>0</v>
      </c>
      <c r="CJ92" s="23">
        <f t="shared" si="48"/>
        <v>0</v>
      </c>
      <c r="CK92" s="23">
        <f t="shared" si="48"/>
        <v>0</v>
      </c>
      <c r="CL92" s="23">
        <f t="shared" si="48"/>
        <v>0</v>
      </c>
      <c r="CM92" s="23">
        <f t="shared" si="48"/>
        <v>0</v>
      </c>
      <c r="CN92" s="23">
        <f t="shared" si="48"/>
        <v>22</v>
      </c>
      <c r="CO92" s="23">
        <f t="shared" si="48"/>
        <v>12.5</v>
      </c>
      <c r="CP92" s="23">
        <f t="shared" si="48"/>
        <v>0</v>
      </c>
      <c r="CQ92" s="23">
        <f t="shared" si="48"/>
        <v>0</v>
      </c>
      <c r="CR92" s="23">
        <f t="shared" si="48"/>
        <v>0</v>
      </c>
      <c r="CS92" s="23">
        <f t="shared" si="48"/>
        <v>0</v>
      </c>
      <c r="CT92" s="23">
        <f t="shared" si="48"/>
        <v>0</v>
      </c>
      <c r="CU92" s="23">
        <f t="shared" si="48"/>
        <v>1</v>
      </c>
      <c r="CV92" s="23">
        <f t="shared" si="48"/>
        <v>0</v>
      </c>
      <c r="CW92" s="23">
        <f t="shared" si="48"/>
        <v>0</v>
      </c>
      <c r="CX92" s="23">
        <f t="shared" si="48"/>
        <v>0</v>
      </c>
      <c r="CY92" s="23">
        <f t="shared" si="48"/>
        <v>0</v>
      </c>
      <c r="CZ92" s="23">
        <f t="shared" si="48"/>
        <v>0</v>
      </c>
      <c r="DA92" s="23">
        <f t="shared" si="48"/>
        <v>0</v>
      </c>
      <c r="DB92" s="23">
        <f t="shared" si="48"/>
        <v>0</v>
      </c>
      <c r="DC92" s="23">
        <f t="shared" si="48"/>
        <v>0</v>
      </c>
      <c r="DD92" s="23">
        <f t="shared" si="48"/>
        <v>0</v>
      </c>
      <c r="DE92" s="23">
        <f t="shared" si="48"/>
        <v>0</v>
      </c>
      <c r="DF92" s="23">
        <f t="shared" si="48"/>
        <v>11</v>
      </c>
      <c r="DG92" s="23">
        <f t="shared" si="48"/>
        <v>0</v>
      </c>
      <c r="DH92" s="23">
        <f t="shared" si="48"/>
        <v>0</v>
      </c>
      <c r="DI92" s="23">
        <f t="shared" si="48"/>
        <v>2</v>
      </c>
      <c r="DJ92" s="23">
        <f t="shared" si="48"/>
        <v>0</v>
      </c>
      <c r="DK92" s="23">
        <f t="shared" si="48"/>
        <v>0</v>
      </c>
      <c r="DL92" s="23">
        <f t="shared" si="48"/>
        <v>0</v>
      </c>
      <c r="DM92" s="23">
        <f t="shared" si="48"/>
        <v>0</v>
      </c>
      <c r="DN92" s="23">
        <f t="shared" si="48"/>
        <v>0</v>
      </c>
      <c r="DO92" s="23">
        <f t="shared" si="48"/>
        <v>0</v>
      </c>
      <c r="DP92" s="23">
        <f t="shared" si="48"/>
        <v>0</v>
      </c>
      <c r="DQ92" s="23">
        <f t="shared" si="48"/>
        <v>0</v>
      </c>
      <c r="DR92" s="23">
        <f t="shared" si="48"/>
        <v>0</v>
      </c>
      <c r="DS92" s="23">
        <f t="shared" si="48"/>
        <v>0</v>
      </c>
      <c r="DT92" s="23">
        <f t="shared" si="48"/>
        <v>0</v>
      </c>
      <c r="DU92" s="23">
        <f t="shared" si="48"/>
        <v>0</v>
      </c>
      <c r="DV92" s="23">
        <f t="shared" si="48"/>
        <v>0</v>
      </c>
      <c r="DW92" s="23">
        <f t="shared" si="48"/>
        <v>0</v>
      </c>
      <c r="DX92" s="23">
        <f t="shared" si="48"/>
        <v>0</v>
      </c>
      <c r="DY92" s="23">
        <f t="shared" si="48"/>
        <v>0</v>
      </c>
      <c r="DZ92" s="23">
        <f t="shared" si="48"/>
        <v>1</v>
      </c>
      <c r="EA92" s="23">
        <f t="shared" ref="EA92:FX92" si="49">EA8</f>
        <v>0</v>
      </c>
      <c r="EB92" s="23">
        <f t="shared" si="49"/>
        <v>0</v>
      </c>
      <c r="EC92" s="23">
        <f t="shared" si="49"/>
        <v>0</v>
      </c>
      <c r="ED92" s="23">
        <f t="shared" si="49"/>
        <v>0</v>
      </c>
      <c r="EE92" s="23">
        <f t="shared" si="49"/>
        <v>1</v>
      </c>
      <c r="EF92" s="23">
        <f t="shared" si="49"/>
        <v>6</v>
      </c>
      <c r="EG92" s="23">
        <f t="shared" si="49"/>
        <v>0</v>
      </c>
      <c r="EH92" s="23">
        <f t="shared" si="49"/>
        <v>2</v>
      </c>
      <c r="EI92" s="23">
        <f t="shared" si="49"/>
        <v>0</v>
      </c>
      <c r="EJ92" s="23">
        <f t="shared" si="49"/>
        <v>9</v>
      </c>
      <c r="EK92" s="23">
        <f t="shared" si="49"/>
        <v>0</v>
      </c>
      <c r="EL92" s="23">
        <f t="shared" si="49"/>
        <v>0</v>
      </c>
      <c r="EM92" s="23">
        <f t="shared" si="49"/>
        <v>2</v>
      </c>
      <c r="EN92" s="23">
        <f t="shared" si="49"/>
        <v>0</v>
      </c>
      <c r="EO92" s="23">
        <f t="shared" si="49"/>
        <v>0</v>
      </c>
      <c r="EP92" s="23">
        <f t="shared" si="49"/>
        <v>0</v>
      </c>
      <c r="EQ92" s="23">
        <f t="shared" si="49"/>
        <v>0</v>
      </c>
      <c r="ER92" s="23">
        <f t="shared" si="49"/>
        <v>0</v>
      </c>
      <c r="ES92" s="23">
        <f t="shared" si="49"/>
        <v>0</v>
      </c>
      <c r="ET92" s="23">
        <f t="shared" si="49"/>
        <v>0</v>
      </c>
      <c r="EU92" s="23">
        <f t="shared" si="49"/>
        <v>1</v>
      </c>
      <c r="EV92" s="23">
        <f t="shared" si="49"/>
        <v>0</v>
      </c>
      <c r="EW92" s="23">
        <f t="shared" si="49"/>
        <v>0</v>
      </c>
      <c r="EX92" s="23">
        <f t="shared" si="49"/>
        <v>0</v>
      </c>
      <c r="EY92" s="23">
        <f t="shared" si="49"/>
        <v>0</v>
      </c>
      <c r="EZ92" s="23">
        <f t="shared" si="49"/>
        <v>0</v>
      </c>
      <c r="FA92" s="23">
        <f t="shared" si="49"/>
        <v>0</v>
      </c>
      <c r="FB92" s="23">
        <f t="shared" si="49"/>
        <v>0</v>
      </c>
      <c r="FC92" s="23">
        <f t="shared" si="49"/>
        <v>3</v>
      </c>
      <c r="FD92" s="23">
        <f t="shared" si="49"/>
        <v>0</v>
      </c>
      <c r="FE92" s="23">
        <f t="shared" si="49"/>
        <v>0</v>
      </c>
      <c r="FF92" s="23">
        <f t="shared" si="49"/>
        <v>0</v>
      </c>
      <c r="FG92" s="23">
        <f t="shared" si="49"/>
        <v>0</v>
      </c>
      <c r="FH92" s="23">
        <f t="shared" si="49"/>
        <v>0</v>
      </c>
      <c r="FI92" s="23">
        <f t="shared" si="49"/>
        <v>0</v>
      </c>
      <c r="FJ92" s="23">
        <f t="shared" si="49"/>
        <v>0</v>
      </c>
      <c r="FK92" s="23">
        <f t="shared" si="49"/>
        <v>0</v>
      </c>
      <c r="FL92" s="23">
        <f t="shared" si="49"/>
        <v>0</v>
      </c>
      <c r="FM92" s="23">
        <f t="shared" si="49"/>
        <v>0</v>
      </c>
      <c r="FN92" s="23">
        <f t="shared" si="49"/>
        <v>2</v>
      </c>
      <c r="FO92" s="23">
        <f t="shared" si="49"/>
        <v>0</v>
      </c>
      <c r="FP92" s="23">
        <f t="shared" si="49"/>
        <v>0</v>
      </c>
      <c r="FQ92" s="23">
        <f t="shared" si="49"/>
        <v>0</v>
      </c>
      <c r="FR92" s="23">
        <f t="shared" si="49"/>
        <v>0</v>
      </c>
      <c r="FS92" s="23">
        <f t="shared" si="49"/>
        <v>0</v>
      </c>
      <c r="FT92" s="23">
        <f t="shared" si="49"/>
        <v>0</v>
      </c>
      <c r="FU92" s="23">
        <f t="shared" si="49"/>
        <v>0</v>
      </c>
      <c r="FV92" s="23">
        <f t="shared" si="49"/>
        <v>0</v>
      </c>
      <c r="FW92" s="23">
        <f t="shared" si="49"/>
        <v>0</v>
      </c>
      <c r="FX92" s="23">
        <f t="shared" si="49"/>
        <v>0</v>
      </c>
      <c r="FZ92" s="23">
        <f t="shared" si="46"/>
        <v>421.5</v>
      </c>
      <c r="GA92" s="17"/>
      <c r="GB92" s="22"/>
      <c r="GC92" s="22"/>
      <c r="GD92" s="22"/>
      <c r="GE92" s="22"/>
      <c r="GF92" s="22"/>
      <c r="GG92" s="5"/>
      <c r="GH92" s="18"/>
      <c r="GI92" s="18"/>
      <c r="GJ92" s="18"/>
      <c r="GK92" s="18"/>
      <c r="GL92" s="18"/>
      <c r="GM92" s="18"/>
      <c r="GN92" s="25"/>
      <c r="GO92" s="25"/>
    </row>
    <row r="93" spans="1:256" s="19" customFormat="1" x14ac:dyDescent="0.2">
      <c r="A93" s="4" t="s">
        <v>392</v>
      </c>
      <c r="B93" s="2" t="s">
        <v>393</v>
      </c>
      <c r="C93" s="23">
        <f t="shared" ref="C93:BN93" si="50">C28</f>
        <v>0</v>
      </c>
      <c r="D93" s="23">
        <f t="shared" si="50"/>
        <v>1</v>
      </c>
      <c r="E93" s="23">
        <f t="shared" si="50"/>
        <v>0</v>
      </c>
      <c r="F93" s="23">
        <f t="shared" si="50"/>
        <v>0</v>
      </c>
      <c r="G93" s="23">
        <f t="shared" si="50"/>
        <v>0</v>
      </c>
      <c r="H93" s="23">
        <f t="shared" si="50"/>
        <v>0</v>
      </c>
      <c r="I93" s="23">
        <f t="shared" si="50"/>
        <v>0</v>
      </c>
      <c r="J93" s="23">
        <f t="shared" si="50"/>
        <v>0</v>
      </c>
      <c r="K93" s="23">
        <f t="shared" si="50"/>
        <v>0</v>
      </c>
      <c r="L93" s="23">
        <f t="shared" si="50"/>
        <v>0</v>
      </c>
      <c r="M93" s="23">
        <f t="shared" si="50"/>
        <v>0</v>
      </c>
      <c r="N93" s="23">
        <f t="shared" si="50"/>
        <v>0</v>
      </c>
      <c r="O93" s="23">
        <f t="shared" si="50"/>
        <v>0</v>
      </c>
      <c r="P93" s="23">
        <f t="shared" si="50"/>
        <v>0</v>
      </c>
      <c r="Q93" s="23">
        <f t="shared" si="50"/>
        <v>1</v>
      </c>
      <c r="R93" s="23">
        <f t="shared" si="50"/>
        <v>0</v>
      </c>
      <c r="S93" s="23">
        <f t="shared" si="50"/>
        <v>0</v>
      </c>
      <c r="T93" s="23">
        <f t="shared" si="50"/>
        <v>0</v>
      </c>
      <c r="U93" s="23">
        <f t="shared" si="50"/>
        <v>0</v>
      </c>
      <c r="V93" s="23">
        <f t="shared" si="50"/>
        <v>0</v>
      </c>
      <c r="W93" s="23">
        <f t="shared" si="50"/>
        <v>0</v>
      </c>
      <c r="X93" s="23">
        <f t="shared" si="50"/>
        <v>0</v>
      </c>
      <c r="Y93" s="23">
        <f t="shared" si="50"/>
        <v>0</v>
      </c>
      <c r="Z93" s="23">
        <f t="shared" si="50"/>
        <v>0</v>
      </c>
      <c r="AA93" s="23">
        <f t="shared" si="50"/>
        <v>0</v>
      </c>
      <c r="AB93" s="23">
        <f t="shared" si="50"/>
        <v>0</v>
      </c>
      <c r="AC93" s="23">
        <f t="shared" si="50"/>
        <v>0</v>
      </c>
      <c r="AD93" s="23">
        <f t="shared" si="50"/>
        <v>0</v>
      </c>
      <c r="AE93" s="23">
        <f t="shared" si="50"/>
        <v>0</v>
      </c>
      <c r="AF93" s="23">
        <f t="shared" si="50"/>
        <v>0</v>
      </c>
      <c r="AG93" s="23">
        <f t="shared" si="50"/>
        <v>0</v>
      </c>
      <c r="AH93" s="23">
        <f t="shared" si="50"/>
        <v>0</v>
      </c>
      <c r="AI93" s="23">
        <f t="shared" si="50"/>
        <v>0</v>
      </c>
      <c r="AJ93" s="23">
        <f t="shared" si="50"/>
        <v>0</v>
      </c>
      <c r="AK93" s="23">
        <f t="shared" si="50"/>
        <v>0</v>
      </c>
      <c r="AL93" s="23">
        <f t="shared" si="50"/>
        <v>0</v>
      </c>
      <c r="AM93" s="23">
        <f t="shared" si="50"/>
        <v>0</v>
      </c>
      <c r="AN93" s="23">
        <f t="shared" si="50"/>
        <v>0</v>
      </c>
      <c r="AO93" s="23">
        <f t="shared" si="50"/>
        <v>0</v>
      </c>
      <c r="AP93" s="23">
        <f t="shared" si="50"/>
        <v>0</v>
      </c>
      <c r="AQ93" s="23">
        <f t="shared" si="50"/>
        <v>0</v>
      </c>
      <c r="AR93" s="23">
        <f t="shared" si="50"/>
        <v>0</v>
      </c>
      <c r="AS93" s="23">
        <f t="shared" si="50"/>
        <v>0</v>
      </c>
      <c r="AT93" s="23">
        <f t="shared" si="50"/>
        <v>0</v>
      </c>
      <c r="AU93" s="23">
        <f t="shared" si="50"/>
        <v>0</v>
      </c>
      <c r="AV93" s="23">
        <f t="shared" si="50"/>
        <v>0</v>
      </c>
      <c r="AW93" s="23">
        <f t="shared" si="50"/>
        <v>0</v>
      </c>
      <c r="AX93" s="23">
        <f t="shared" si="50"/>
        <v>0</v>
      </c>
      <c r="AY93" s="23">
        <f t="shared" si="50"/>
        <v>0</v>
      </c>
      <c r="AZ93" s="23">
        <f t="shared" si="50"/>
        <v>0</v>
      </c>
      <c r="BA93" s="23">
        <f t="shared" si="50"/>
        <v>0</v>
      </c>
      <c r="BB93" s="23">
        <f t="shared" si="50"/>
        <v>0</v>
      </c>
      <c r="BC93" s="23">
        <f t="shared" si="50"/>
        <v>0</v>
      </c>
      <c r="BD93" s="23">
        <f t="shared" si="50"/>
        <v>0</v>
      </c>
      <c r="BE93" s="23">
        <f t="shared" si="50"/>
        <v>0</v>
      </c>
      <c r="BF93" s="23">
        <f t="shared" si="50"/>
        <v>0</v>
      </c>
      <c r="BG93" s="23">
        <f t="shared" si="50"/>
        <v>0</v>
      </c>
      <c r="BH93" s="23">
        <f t="shared" si="50"/>
        <v>0</v>
      </c>
      <c r="BI93" s="23">
        <f t="shared" si="50"/>
        <v>0</v>
      </c>
      <c r="BJ93" s="23">
        <f t="shared" si="50"/>
        <v>0</v>
      </c>
      <c r="BK93" s="23">
        <f t="shared" si="50"/>
        <v>0</v>
      </c>
      <c r="BL93" s="23">
        <f t="shared" si="50"/>
        <v>0</v>
      </c>
      <c r="BM93" s="23">
        <f t="shared" si="50"/>
        <v>0</v>
      </c>
      <c r="BN93" s="23">
        <f t="shared" si="50"/>
        <v>0</v>
      </c>
      <c r="BO93" s="23">
        <f t="shared" ref="BO93:DZ93" si="51">BO28</f>
        <v>0</v>
      </c>
      <c r="BP93" s="23">
        <f t="shared" si="51"/>
        <v>0</v>
      </c>
      <c r="BQ93" s="23">
        <f t="shared" si="51"/>
        <v>0</v>
      </c>
      <c r="BR93" s="23">
        <f t="shared" si="51"/>
        <v>0</v>
      </c>
      <c r="BS93" s="23">
        <f t="shared" si="51"/>
        <v>0</v>
      </c>
      <c r="BT93" s="23">
        <f t="shared" si="51"/>
        <v>0</v>
      </c>
      <c r="BU93" s="23">
        <f t="shared" si="51"/>
        <v>0</v>
      </c>
      <c r="BV93" s="23">
        <f t="shared" si="51"/>
        <v>0</v>
      </c>
      <c r="BW93" s="23">
        <f t="shared" si="51"/>
        <v>0</v>
      </c>
      <c r="BX93" s="23">
        <f t="shared" si="51"/>
        <v>0</v>
      </c>
      <c r="BY93" s="23">
        <f t="shared" si="51"/>
        <v>0</v>
      </c>
      <c r="BZ93" s="23">
        <f t="shared" si="51"/>
        <v>0</v>
      </c>
      <c r="CA93" s="23">
        <f t="shared" si="51"/>
        <v>0</v>
      </c>
      <c r="CB93" s="23">
        <f t="shared" si="51"/>
        <v>0</v>
      </c>
      <c r="CC93" s="23">
        <f t="shared" si="51"/>
        <v>0</v>
      </c>
      <c r="CD93" s="23">
        <f t="shared" si="51"/>
        <v>0</v>
      </c>
      <c r="CE93" s="23">
        <f t="shared" si="51"/>
        <v>0</v>
      </c>
      <c r="CF93" s="23">
        <f t="shared" si="51"/>
        <v>0</v>
      </c>
      <c r="CG93" s="23">
        <f t="shared" si="51"/>
        <v>0</v>
      </c>
      <c r="CH93" s="23">
        <f t="shared" si="51"/>
        <v>0</v>
      </c>
      <c r="CI93" s="23">
        <f t="shared" si="51"/>
        <v>0</v>
      </c>
      <c r="CJ93" s="23">
        <f t="shared" si="51"/>
        <v>0</v>
      </c>
      <c r="CK93" s="23">
        <f t="shared" si="51"/>
        <v>0</v>
      </c>
      <c r="CL93" s="23">
        <f t="shared" si="51"/>
        <v>0</v>
      </c>
      <c r="CM93" s="23">
        <f t="shared" si="51"/>
        <v>0</v>
      </c>
      <c r="CN93" s="23">
        <f t="shared" si="51"/>
        <v>0</v>
      </c>
      <c r="CO93" s="23">
        <f t="shared" si="51"/>
        <v>0</v>
      </c>
      <c r="CP93" s="23">
        <f t="shared" si="51"/>
        <v>0</v>
      </c>
      <c r="CQ93" s="23">
        <f t="shared" si="51"/>
        <v>0</v>
      </c>
      <c r="CR93" s="23">
        <f t="shared" si="51"/>
        <v>0</v>
      </c>
      <c r="CS93" s="23">
        <f t="shared" si="51"/>
        <v>0</v>
      </c>
      <c r="CT93" s="23">
        <f t="shared" si="51"/>
        <v>0</v>
      </c>
      <c r="CU93" s="23">
        <f t="shared" si="51"/>
        <v>0</v>
      </c>
      <c r="CV93" s="23">
        <f t="shared" si="51"/>
        <v>0</v>
      </c>
      <c r="CW93" s="23">
        <f t="shared" si="51"/>
        <v>0</v>
      </c>
      <c r="CX93" s="23">
        <f t="shared" si="51"/>
        <v>0</v>
      </c>
      <c r="CY93" s="23">
        <f t="shared" si="51"/>
        <v>0</v>
      </c>
      <c r="CZ93" s="23">
        <f t="shared" si="51"/>
        <v>0</v>
      </c>
      <c r="DA93" s="23">
        <f t="shared" si="51"/>
        <v>0</v>
      </c>
      <c r="DB93" s="23">
        <f t="shared" si="51"/>
        <v>0</v>
      </c>
      <c r="DC93" s="23">
        <f t="shared" si="51"/>
        <v>0</v>
      </c>
      <c r="DD93" s="23">
        <f t="shared" si="51"/>
        <v>0</v>
      </c>
      <c r="DE93" s="23">
        <f t="shared" si="51"/>
        <v>0</v>
      </c>
      <c r="DF93" s="23">
        <f t="shared" si="51"/>
        <v>0</v>
      </c>
      <c r="DG93" s="23">
        <f t="shared" si="51"/>
        <v>0</v>
      </c>
      <c r="DH93" s="23">
        <f t="shared" si="51"/>
        <v>0</v>
      </c>
      <c r="DI93" s="23">
        <f t="shared" si="51"/>
        <v>0</v>
      </c>
      <c r="DJ93" s="23">
        <f t="shared" si="51"/>
        <v>0</v>
      </c>
      <c r="DK93" s="23">
        <f t="shared" si="51"/>
        <v>0</v>
      </c>
      <c r="DL93" s="23">
        <f t="shared" si="51"/>
        <v>0</v>
      </c>
      <c r="DM93" s="23">
        <f t="shared" si="51"/>
        <v>0</v>
      </c>
      <c r="DN93" s="23">
        <f t="shared" si="51"/>
        <v>0</v>
      </c>
      <c r="DO93" s="23">
        <f t="shared" si="51"/>
        <v>0</v>
      </c>
      <c r="DP93" s="23">
        <f t="shared" si="51"/>
        <v>0</v>
      </c>
      <c r="DQ93" s="23">
        <f t="shared" si="51"/>
        <v>0</v>
      </c>
      <c r="DR93" s="23">
        <f t="shared" si="51"/>
        <v>0</v>
      </c>
      <c r="DS93" s="23">
        <f t="shared" si="51"/>
        <v>0</v>
      </c>
      <c r="DT93" s="23">
        <f t="shared" si="51"/>
        <v>0</v>
      </c>
      <c r="DU93" s="23">
        <f t="shared" si="51"/>
        <v>0</v>
      </c>
      <c r="DV93" s="23">
        <f t="shared" si="51"/>
        <v>0</v>
      </c>
      <c r="DW93" s="23">
        <f t="shared" si="51"/>
        <v>0</v>
      </c>
      <c r="DX93" s="23">
        <f t="shared" si="51"/>
        <v>0</v>
      </c>
      <c r="DY93" s="23">
        <f t="shared" si="51"/>
        <v>0</v>
      </c>
      <c r="DZ93" s="23">
        <f t="shared" si="51"/>
        <v>0</v>
      </c>
      <c r="EA93" s="23">
        <f t="shared" ref="EA93:FX93" si="52">EA28</f>
        <v>0</v>
      </c>
      <c r="EB93" s="23">
        <f t="shared" si="52"/>
        <v>0</v>
      </c>
      <c r="EC93" s="23">
        <f t="shared" si="52"/>
        <v>0</v>
      </c>
      <c r="ED93" s="23">
        <f t="shared" si="52"/>
        <v>0</v>
      </c>
      <c r="EE93" s="23">
        <f t="shared" si="52"/>
        <v>0</v>
      </c>
      <c r="EF93" s="23">
        <f t="shared" si="52"/>
        <v>0</v>
      </c>
      <c r="EG93" s="23">
        <f t="shared" si="52"/>
        <v>0</v>
      </c>
      <c r="EH93" s="23">
        <f t="shared" si="52"/>
        <v>0</v>
      </c>
      <c r="EI93" s="23">
        <f t="shared" si="52"/>
        <v>0</v>
      </c>
      <c r="EJ93" s="23">
        <f t="shared" si="52"/>
        <v>0</v>
      </c>
      <c r="EK93" s="23">
        <f t="shared" si="52"/>
        <v>0</v>
      </c>
      <c r="EL93" s="23">
        <f t="shared" si="52"/>
        <v>0</v>
      </c>
      <c r="EM93" s="23">
        <f t="shared" si="52"/>
        <v>0</v>
      </c>
      <c r="EN93" s="23">
        <f t="shared" si="52"/>
        <v>0</v>
      </c>
      <c r="EO93" s="23">
        <f t="shared" si="52"/>
        <v>0</v>
      </c>
      <c r="EP93" s="23">
        <f t="shared" si="52"/>
        <v>0</v>
      </c>
      <c r="EQ93" s="23">
        <f t="shared" si="52"/>
        <v>0</v>
      </c>
      <c r="ER93" s="23">
        <f t="shared" si="52"/>
        <v>0</v>
      </c>
      <c r="ES93" s="23">
        <f t="shared" si="52"/>
        <v>0</v>
      </c>
      <c r="ET93" s="23">
        <f t="shared" si="52"/>
        <v>0</v>
      </c>
      <c r="EU93" s="23">
        <f t="shared" si="52"/>
        <v>0</v>
      </c>
      <c r="EV93" s="23">
        <f t="shared" si="52"/>
        <v>0</v>
      </c>
      <c r="EW93" s="23">
        <f t="shared" si="52"/>
        <v>0</v>
      </c>
      <c r="EX93" s="23">
        <f t="shared" si="52"/>
        <v>0</v>
      </c>
      <c r="EY93" s="23">
        <f t="shared" si="52"/>
        <v>0</v>
      </c>
      <c r="EZ93" s="23">
        <f t="shared" si="52"/>
        <v>0</v>
      </c>
      <c r="FA93" s="23">
        <f t="shared" si="52"/>
        <v>0</v>
      </c>
      <c r="FB93" s="23">
        <f t="shared" si="52"/>
        <v>0</v>
      </c>
      <c r="FC93" s="23">
        <f t="shared" si="52"/>
        <v>0</v>
      </c>
      <c r="FD93" s="23">
        <f t="shared" si="52"/>
        <v>0</v>
      </c>
      <c r="FE93" s="23">
        <f t="shared" si="52"/>
        <v>0</v>
      </c>
      <c r="FF93" s="23">
        <f t="shared" si="52"/>
        <v>0</v>
      </c>
      <c r="FG93" s="23">
        <f t="shared" si="52"/>
        <v>0</v>
      </c>
      <c r="FH93" s="23">
        <f t="shared" si="52"/>
        <v>0</v>
      </c>
      <c r="FI93" s="23">
        <f t="shared" si="52"/>
        <v>0</v>
      </c>
      <c r="FJ93" s="23">
        <f t="shared" si="52"/>
        <v>0</v>
      </c>
      <c r="FK93" s="23">
        <f t="shared" si="52"/>
        <v>0</v>
      </c>
      <c r="FL93" s="23">
        <f t="shared" si="52"/>
        <v>0</v>
      </c>
      <c r="FM93" s="23">
        <f t="shared" si="52"/>
        <v>0</v>
      </c>
      <c r="FN93" s="23">
        <f t="shared" si="52"/>
        <v>0</v>
      </c>
      <c r="FO93" s="23">
        <f t="shared" si="52"/>
        <v>0</v>
      </c>
      <c r="FP93" s="23">
        <f t="shared" si="52"/>
        <v>0</v>
      </c>
      <c r="FQ93" s="23">
        <f t="shared" si="52"/>
        <v>0</v>
      </c>
      <c r="FR93" s="23">
        <f t="shared" si="52"/>
        <v>0</v>
      </c>
      <c r="FS93" s="23">
        <f t="shared" si="52"/>
        <v>0</v>
      </c>
      <c r="FT93" s="23">
        <f t="shared" si="52"/>
        <v>0</v>
      </c>
      <c r="FU93" s="23">
        <f t="shared" si="52"/>
        <v>0</v>
      </c>
      <c r="FV93" s="23">
        <f t="shared" si="52"/>
        <v>0</v>
      </c>
      <c r="FW93" s="23">
        <f t="shared" si="52"/>
        <v>0</v>
      </c>
      <c r="FX93" s="23">
        <f t="shared" si="52"/>
        <v>0</v>
      </c>
      <c r="FY93" s="40">
        <f>SUM(C93:FX93)</f>
        <v>2</v>
      </c>
      <c r="FZ93" s="23">
        <f t="shared" si="46"/>
        <v>2</v>
      </c>
      <c r="GA93" s="17"/>
      <c r="GB93" s="22"/>
      <c r="GC93" s="22"/>
      <c r="GD93" s="22"/>
      <c r="GE93" s="22"/>
      <c r="GF93" s="22"/>
      <c r="GG93" s="5"/>
      <c r="GH93" s="18"/>
      <c r="GI93" s="18"/>
      <c r="GJ93" s="18"/>
      <c r="GK93" s="18"/>
      <c r="GL93" s="18"/>
      <c r="GM93" s="18"/>
      <c r="GN93" s="25"/>
      <c r="GO93" s="25"/>
    </row>
    <row r="94" spans="1:256" s="19" customFormat="1" x14ac:dyDescent="0.2">
      <c r="A94" s="4" t="s">
        <v>394</v>
      </c>
      <c r="B94" s="2" t="s">
        <v>395</v>
      </c>
      <c r="C94" s="17">
        <f t="shared" ref="C94:BN94" si="53">C7</f>
        <v>2325.5</v>
      </c>
      <c r="D94" s="17">
        <f t="shared" si="53"/>
        <v>0</v>
      </c>
      <c r="E94" s="17">
        <f t="shared" si="53"/>
        <v>0</v>
      </c>
      <c r="F94" s="17">
        <f t="shared" si="53"/>
        <v>0</v>
      </c>
      <c r="G94" s="17">
        <f t="shared" si="53"/>
        <v>0</v>
      </c>
      <c r="H94" s="17">
        <f t="shared" si="53"/>
        <v>0</v>
      </c>
      <c r="I94" s="17">
        <f t="shared" si="53"/>
        <v>0</v>
      </c>
      <c r="J94" s="17">
        <f t="shared" si="53"/>
        <v>0</v>
      </c>
      <c r="K94" s="17">
        <f t="shared" si="53"/>
        <v>0</v>
      </c>
      <c r="L94" s="17">
        <f t="shared" si="53"/>
        <v>0</v>
      </c>
      <c r="M94" s="17">
        <f t="shared" si="53"/>
        <v>0</v>
      </c>
      <c r="N94" s="17">
        <f t="shared" si="53"/>
        <v>0</v>
      </c>
      <c r="O94" s="17">
        <f t="shared" si="53"/>
        <v>0</v>
      </c>
      <c r="P94" s="17">
        <f t="shared" si="53"/>
        <v>0</v>
      </c>
      <c r="Q94" s="17">
        <f t="shared" si="53"/>
        <v>0</v>
      </c>
      <c r="R94" s="17">
        <f t="shared" si="53"/>
        <v>1604.5</v>
      </c>
      <c r="S94" s="17">
        <f t="shared" si="53"/>
        <v>1</v>
      </c>
      <c r="T94" s="17">
        <f t="shared" si="53"/>
        <v>0</v>
      </c>
      <c r="U94" s="17">
        <f t="shared" si="53"/>
        <v>0</v>
      </c>
      <c r="V94" s="17">
        <f t="shared" si="53"/>
        <v>0</v>
      </c>
      <c r="W94" s="17">
        <f t="shared" si="53"/>
        <v>49.5</v>
      </c>
      <c r="X94" s="17">
        <f t="shared" si="53"/>
        <v>0</v>
      </c>
      <c r="Y94" s="17">
        <f t="shared" si="53"/>
        <v>0</v>
      </c>
      <c r="Z94" s="17">
        <f t="shared" si="53"/>
        <v>0</v>
      </c>
      <c r="AA94" s="17">
        <f t="shared" si="53"/>
        <v>0</v>
      </c>
      <c r="AB94" s="17">
        <f t="shared" si="53"/>
        <v>121</v>
      </c>
      <c r="AC94" s="17">
        <f t="shared" si="53"/>
        <v>0</v>
      </c>
      <c r="AD94" s="17">
        <f t="shared" si="53"/>
        <v>0</v>
      </c>
      <c r="AE94" s="17">
        <f t="shared" si="53"/>
        <v>0</v>
      </c>
      <c r="AF94" s="17">
        <f t="shared" si="53"/>
        <v>0</v>
      </c>
      <c r="AG94" s="17">
        <f t="shared" si="53"/>
        <v>0</v>
      </c>
      <c r="AH94" s="17">
        <f t="shared" si="53"/>
        <v>0</v>
      </c>
      <c r="AI94" s="17">
        <f t="shared" si="53"/>
        <v>0</v>
      </c>
      <c r="AJ94" s="17">
        <f t="shared" si="53"/>
        <v>0</v>
      </c>
      <c r="AK94" s="17">
        <f t="shared" si="53"/>
        <v>0</v>
      </c>
      <c r="AL94" s="17">
        <f t="shared" si="53"/>
        <v>0</v>
      </c>
      <c r="AM94" s="17">
        <f t="shared" si="53"/>
        <v>0</v>
      </c>
      <c r="AN94" s="17">
        <f t="shared" si="53"/>
        <v>0</v>
      </c>
      <c r="AO94" s="17">
        <f t="shared" si="53"/>
        <v>0</v>
      </c>
      <c r="AP94" s="17">
        <f t="shared" si="53"/>
        <v>139</v>
      </c>
      <c r="AQ94" s="17">
        <f t="shared" si="53"/>
        <v>5</v>
      </c>
      <c r="AR94" s="17">
        <f t="shared" si="53"/>
        <v>2774.5</v>
      </c>
      <c r="AS94" s="17">
        <f t="shared" si="53"/>
        <v>0</v>
      </c>
      <c r="AT94" s="17">
        <f t="shared" si="53"/>
        <v>0</v>
      </c>
      <c r="AU94" s="17">
        <f t="shared" si="53"/>
        <v>0</v>
      </c>
      <c r="AV94" s="17">
        <f t="shared" si="53"/>
        <v>0</v>
      </c>
      <c r="AW94" s="17">
        <f t="shared" si="53"/>
        <v>0</v>
      </c>
      <c r="AX94" s="17">
        <f t="shared" si="53"/>
        <v>0</v>
      </c>
      <c r="AY94" s="17">
        <f t="shared" si="53"/>
        <v>0</v>
      </c>
      <c r="AZ94" s="17">
        <f t="shared" si="53"/>
        <v>0</v>
      </c>
      <c r="BA94" s="17">
        <f t="shared" si="53"/>
        <v>0</v>
      </c>
      <c r="BB94" s="17">
        <f t="shared" si="53"/>
        <v>0</v>
      </c>
      <c r="BC94" s="17">
        <f t="shared" si="53"/>
        <v>228</v>
      </c>
      <c r="BD94" s="17">
        <f t="shared" si="53"/>
        <v>0</v>
      </c>
      <c r="BE94" s="17">
        <f t="shared" si="53"/>
        <v>0</v>
      </c>
      <c r="BF94" s="17">
        <f t="shared" si="53"/>
        <v>380</v>
      </c>
      <c r="BG94" s="17">
        <f t="shared" si="53"/>
        <v>0</v>
      </c>
      <c r="BH94" s="17">
        <f t="shared" si="53"/>
        <v>0</v>
      </c>
      <c r="BI94" s="17">
        <f t="shared" si="53"/>
        <v>0</v>
      </c>
      <c r="BJ94" s="17">
        <f t="shared" si="53"/>
        <v>0</v>
      </c>
      <c r="BK94" s="17">
        <f t="shared" si="53"/>
        <v>5379.5</v>
      </c>
      <c r="BL94" s="17">
        <f t="shared" si="53"/>
        <v>0.5</v>
      </c>
      <c r="BM94" s="17">
        <f t="shared" si="53"/>
        <v>0</v>
      </c>
      <c r="BN94" s="17">
        <f t="shared" si="53"/>
        <v>0</v>
      </c>
      <c r="BO94" s="17">
        <f t="shared" ref="BO94:DZ94" si="54">BO7</f>
        <v>0</v>
      </c>
      <c r="BP94" s="17">
        <f t="shared" si="54"/>
        <v>0</v>
      </c>
      <c r="BQ94" s="17">
        <f t="shared" si="54"/>
        <v>0</v>
      </c>
      <c r="BR94" s="17">
        <f t="shared" si="54"/>
        <v>0</v>
      </c>
      <c r="BS94" s="17">
        <f t="shared" si="54"/>
        <v>0</v>
      </c>
      <c r="BT94" s="17">
        <f t="shared" si="54"/>
        <v>0</v>
      </c>
      <c r="BU94" s="17">
        <f t="shared" si="54"/>
        <v>0</v>
      </c>
      <c r="BV94" s="17">
        <f t="shared" si="54"/>
        <v>0</v>
      </c>
      <c r="BW94" s="17">
        <f t="shared" si="54"/>
        <v>0</v>
      </c>
      <c r="BX94" s="17">
        <f t="shared" si="54"/>
        <v>0</v>
      </c>
      <c r="BY94" s="17">
        <f t="shared" si="54"/>
        <v>0</v>
      </c>
      <c r="BZ94" s="17">
        <f t="shared" si="54"/>
        <v>0</v>
      </c>
      <c r="CA94" s="17">
        <f t="shared" si="54"/>
        <v>0</v>
      </c>
      <c r="CB94" s="17">
        <f t="shared" si="54"/>
        <v>350</v>
      </c>
      <c r="CC94" s="17">
        <f t="shared" si="54"/>
        <v>0</v>
      </c>
      <c r="CD94" s="17">
        <f t="shared" si="54"/>
        <v>0</v>
      </c>
      <c r="CE94" s="17">
        <f t="shared" si="54"/>
        <v>0</v>
      </c>
      <c r="CF94" s="17">
        <f t="shared" si="54"/>
        <v>0</v>
      </c>
      <c r="CG94" s="17">
        <f t="shared" si="54"/>
        <v>0</v>
      </c>
      <c r="CH94" s="17">
        <f t="shared" si="54"/>
        <v>0</v>
      </c>
      <c r="CI94" s="17">
        <f t="shared" si="54"/>
        <v>0</v>
      </c>
      <c r="CJ94" s="17">
        <f t="shared" si="54"/>
        <v>0</v>
      </c>
      <c r="CK94" s="17">
        <f t="shared" si="54"/>
        <v>19.5</v>
      </c>
      <c r="CL94" s="17">
        <f t="shared" si="54"/>
        <v>2</v>
      </c>
      <c r="CM94" s="17">
        <f t="shared" si="54"/>
        <v>2</v>
      </c>
      <c r="CN94" s="17">
        <f t="shared" si="54"/>
        <v>154.5</v>
      </c>
      <c r="CO94" s="17">
        <f t="shared" si="54"/>
        <v>0</v>
      </c>
      <c r="CP94" s="17">
        <f t="shared" si="54"/>
        <v>0</v>
      </c>
      <c r="CQ94" s="17">
        <f t="shared" si="54"/>
        <v>0</v>
      </c>
      <c r="CR94" s="17">
        <f t="shared" si="54"/>
        <v>0</v>
      </c>
      <c r="CS94" s="17">
        <f t="shared" si="54"/>
        <v>0</v>
      </c>
      <c r="CT94" s="17">
        <f t="shared" si="54"/>
        <v>0</v>
      </c>
      <c r="CU94" s="17">
        <f t="shared" si="54"/>
        <v>375</v>
      </c>
      <c r="CV94" s="17">
        <f t="shared" si="54"/>
        <v>0</v>
      </c>
      <c r="CW94" s="17">
        <f t="shared" si="54"/>
        <v>0</v>
      </c>
      <c r="CX94" s="17">
        <f t="shared" si="54"/>
        <v>0</v>
      </c>
      <c r="CY94" s="17">
        <f t="shared" si="54"/>
        <v>0</v>
      </c>
      <c r="CZ94" s="17">
        <f t="shared" si="54"/>
        <v>0</v>
      </c>
      <c r="DA94" s="17">
        <f t="shared" si="54"/>
        <v>0</v>
      </c>
      <c r="DB94" s="17">
        <f t="shared" si="54"/>
        <v>0</v>
      </c>
      <c r="DC94" s="17">
        <f t="shared" si="54"/>
        <v>0</v>
      </c>
      <c r="DD94" s="17">
        <f t="shared" si="54"/>
        <v>0</v>
      </c>
      <c r="DE94" s="17">
        <f t="shared" si="54"/>
        <v>0</v>
      </c>
      <c r="DF94" s="17">
        <f t="shared" si="54"/>
        <v>0</v>
      </c>
      <c r="DG94" s="17">
        <f t="shared" si="54"/>
        <v>0</v>
      </c>
      <c r="DH94" s="17">
        <f t="shared" si="54"/>
        <v>0</v>
      </c>
      <c r="DI94" s="17">
        <f t="shared" si="54"/>
        <v>4</v>
      </c>
      <c r="DJ94" s="17">
        <f t="shared" si="54"/>
        <v>6</v>
      </c>
      <c r="DK94" s="17">
        <f t="shared" si="54"/>
        <v>0</v>
      </c>
      <c r="DL94" s="17">
        <f t="shared" si="54"/>
        <v>0</v>
      </c>
      <c r="DM94" s="17">
        <f t="shared" si="54"/>
        <v>0</v>
      </c>
      <c r="DN94" s="17">
        <f t="shared" si="54"/>
        <v>0</v>
      </c>
      <c r="DO94" s="17">
        <f t="shared" si="54"/>
        <v>0</v>
      </c>
      <c r="DP94" s="17">
        <f t="shared" si="54"/>
        <v>0</v>
      </c>
      <c r="DQ94" s="17">
        <f t="shared" si="54"/>
        <v>0</v>
      </c>
      <c r="DR94" s="17">
        <f t="shared" si="54"/>
        <v>0</v>
      </c>
      <c r="DS94" s="17">
        <f t="shared" si="54"/>
        <v>0</v>
      </c>
      <c r="DT94" s="17">
        <f t="shared" si="54"/>
        <v>0</v>
      </c>
      <c r="DU94" s="17">
        <f t="shared" si="54"/>
        <v>0</v>
      </c>
      <c r="DV94" s="17">
        <f t="shared" si="54"/>
        <v>0</v>
      </c>
      <c r="DW94" s="17">
        <f t="shared" si="54"/>
        <v>0</v>
      </c>
      <c r="DX94" s="17">
        <f t="shared" si="54"/>
        <v>0</v>
      </c>
      <c r="DY94" s="17">
        <f t="shared" si="54"/>
        <v>0</v>
      </c>
      <c r="DZ94" s="17">
        <f t="shared" si="54"/>
        <v>0</v>
      </c>
      <c r="EA94" s="17">
        <f t="shared" ref="EA94:FX94" si="55">EA7</f>
        <v>0</v>
      </c>
      <c r="EB94" s="17">
        <f t="shared" si="55"/>
        <v>0</v>
      </c>
      <c r="EC94" s="17">
        <f t="shared" si="55"/>
        <v>0</v>
      </c>
      <c r="ED94" s="17">
        <f t="shared" si="55"/>
        <v>0</v>
      </c>
      <c r="EE94" s="17">
        <f t="shared" si="55"/>
        <v>0</v>
      </c>
      <c r="EF94" s="17">
        <f t="shared" si="55"/>
        <v>0</v>
      </c>
      <c r="EG94" s="17">
        <f t="shared" si="55"/>
        <v>0</v>
      </c>
      <c r="EH94" s="17">
        <f t="shared" si="55"/>
        <v>0</v>
      </c>
      <c r="EI94" s="17">
        <f t="shared" si="55"/>
        <v>0</v>
      </c>
      <c r="EJ94" s="17">
        <f t="shared" si="55"/>
        <v>0</v>
      </c>
      <c r="EK94" s="17">
        <f t="shared" si="55"/>
        <v>0</v>
      </c>
      <c r="EL94" s="17">
        <f t="shared" si="55"/>
        <v>0</v>
      </c>
      <c r="EM94" s="17">
        <f t="shared" si="55"/>
        <v>0</v>
      </c>
      <c r="EN94" s="17">
        <f t="shared" si="55"/>
        <v>87</v>
      </c>
      <c r="EO94" s="17">
        <f t="shared" si="55"/>
        <v>0</v>
      </c>
      <c r="EP94" s="17">
        <f t="shared" si="55"/>
        <v>0</v>
      </c>
      <c r="EQ94" s="17">
        <f t="shared" si="55"/>
        <v>0</v>
      </c>
      <c r="ER94" s="17">
        <f t="shared" si="55"/>
        <v>0</v>
      </c>
      <c r="ES94" s="17">
        <f t="shared" si="55"/>
        <v>0</v>
      </c>
      <c r="ET94" s="17">
        <f t="shared" si="55"/>
        <v>0</v>
      </c>
      <c r="EU94" s="17">
        <f t="shared" si="55"/>
        <v>0</v>
      </c>
      <c r="EV94" s="17">
        <f t="shared" si="55"/>
        <v>0</v>
      </c>
      <c r="EW94" s="17">
        <f t="shared" si="55"/>
        <v>0</v>
      </c>
      <c r="EX94" s="17">
        <f t="shared" si="55"/>
        <v>0</v>
      </c>
      <c r="EY94" s="17">
        <f t="shared" si="55"/>
        <v>522</v>
      </c>
      <c r="EZ94" s="17">
        <f t="shared" si="55"/>
        <v>0</v>
      </c>
      <c r="FA94" s="17">
        <f t="shared" si="55"/>
        <v>0</v>
      </c>
      <c r="FB94" s="17">
        <f t="shared" si="55"/>
        <v>0</v>
      </c>
      <c r="FC94" s="17">
        <f t="shared" si="55"/>
        <v>0</v>
      </c>
      <c r="FD94" s="17">
        <f t="shared" si="55"/>
        <v>0</v>
      </c>
      <c r="FE94" s="17">
        <f t="shared" si="55"/>
        <v>0</v>
      </c>
      <c r="FF94" s="17">
        <f t="shared" si="55"/>
        <v>0</v>
      </c>
      <c r="FG94" s="17">
        <f t="shared" si="55"/>
        <v>0</v>
      </c>
      <c r="FH94" s="17">
        <f t="shared" si="55"/>
        <v>0</v>
      </c>
      <c r="FI94" s="17">
        <f t="shared" si="55"/>
        <v>0</v>
      </c>
      <c r="FJ94" s="17">
        <f t="shared" si="55"/>
        <v>0</v>
      </c>
      <c r="FK94" s="17">
        <f t="shared" si="55"/>
        <v>0</v>
      </c>
      <c r="FL94" s="17">
        <f t="shared" si="55"/>
        <v>0</v>
      </c>
      <c r="FM94" s="17">
        <f t="shared" si="55"/>
        <v>0</v>
      </c>
      <c r="FN94" s="17">
        <f t="shared" si="55"/>
        <v>135</v>
      </c>
      <c r="FO94" s="17">
        <f t="shared" si="55"/>
        <v>0</v>
      </c>
      <c r="FP94" s="17">
        <f t="shared" si="55"/>
        <v>0</v>
      </c>
      <c r="FQ94" s="17">
        <f t="shared" si="55"/>
        <v>0</v>
      </c>
      <c r="FR94" s="17">
        <f t="shared" si="55"/>
        <v>0</v>
      </c>
      <c r="FS94" s="17">
        <f t="shared" si="55"/>
        <v>0</v>
      </c>
      <c r="FT94" s="17">
        <f t="shared" si="55"/>
        <v>0</v>
      </c>
      <c r="FU94" s="17">
        <f t="shared" si="55"/>
        <v>0</v>
      </c>
      <c r="FV94" s="17">
        <f t="shared" si="55"/>
        <v>0</v>
      </c>
      <c r="FW94" s="17">
        <f t="shared" si="55"/>
        <v>0</v>
      </c>
      <c r="FX94" s="17">
        <f t="shared" si="55"/>
        <v>0</v>
      </c>
      <c r="FY94" s="40"/>
      <c r="FZ94" s="17">
        <f t="shared" si="46"/>
        <v>14665</v>
      </c>
      <c r="GA94" s="17"/>
      <c r="GB94" s="23"/>
      <c r="GC94" s="23"/>
      <c r="GD94" s="23"/>
      <c r="GE94" s="23"/>
      <c r="GF94" s="24"/>
      <c r="GG94" s="24"/>
      <c r="GH94" s="21"/>
      <c r="GI94" s="21"/>
      <c r="GJ94" s="21"/>
      <c r="GK94" s="21"/>
      <c r="GL94" s="21"/>
      <c r="GM94" s="21"/>
      <c r="GN94" s="25"/>
      <c r="GO94" s="25"/>
    </row>
    <row r="95" spans="1:256" s="19" customFormat="1" x14ac:dyDescent="0.2">
      <c r="A95" s="4" t="s">
        <v>396</v>
      </c>
      <c r="B95" s="2" t="s">
        <v>397</v>
      </c>
      <c r="C95" s="17">
        <f t="shared" ref="C95:BN95" si="56">C26</f>
        <v>0</v>
      </c>
      <c r="D95" s="17">
        <f t="shared" si="56"/>
        <v>0</v>
      </c>
      <c r="E95" s="17">
        <f t="shared" si="56"/>
        <v>0</v>
      </c>
      <c r="F95" s="17">
        <f t="shared" si="56"/>
        <v>0</v>
      </c>
      <c r="G95" s="17">
        <f t="shared" si="56"/>
        <v>0</v>
      </c>
      <c r="H95" s="17">
        <f t="shared" si="56"/>
        <v>0</v>
      </c>
      <c r="I95" s="17">
        <f t="shared" si="56"/>
        <v>0</v>
      </c>
      <c r="J95" s="17">
        <f t="shared" si="56"/>
        <v>0</v>
      </c>
      <c r="K95" s="17">
        <f t="shared" si="56"/>
        <v>0</v>
      </c>
      <c r="L95" s="17">
        <f t="shared" si="56"/>
        <v>0</v>
      </c>
      <c r="M95" s="17">
        <f t="shared" si="56"/>
        <v>0</v>
      </c>
      <c r="N95" s="17">
        <f t="shared" si="56"/>
        <v>0</v>
      </c>
      <c r="O95" s="17">
        <f t="shared" si="56"/>
        <v>0</v>
      </c>
      <c r="P95" s="17">
        <f t="shared" si="56"/>
        <v>0</v>
      </c>
      <c r="Q95" s="17">
        <f t="shared" si="56"/>
        <v>0</v>
      </c>
      <c r="R95" s="17">
        <f t="shared" si="56"/>
        <v>0</v>
      </c>
      <c r="S95" s="17">
        <f t="shared" si="56"/>
        <v>0</v>
      </c>
      <c r="T95" s="17">
        <f t="shared" si="56"/>
        <v>0</v>
      </c>
      <c r="U95" s="17">
        <f t="shared" si="56"/>
        <v>0</v>
      </c>
      <c r="V95" s="17">
        <f t="shared" si="56"/>
        <v>0</v>
      </c>
      <c r="W95" s="17">
        <f t="shared" si="56"/>
        <v>0</v>
      </c>
      <c r="X95" s="17">
        <f t="shared" si="56"/>
        <v>0</v>
      </c>
      <c r="Y95" s="17">
        <f t="shared" si="56"/>
        <v>0</v>
      </c>
      <c r="Z95" s="17">
        <f t="shared" si="56"/>
        <v>0</v>
      </c>
      <c r="AA95" s="17">
        <f t="shared" si="56"/>
        <v>0</v>
      </c>
      <c r="AB95" s="17">
        <f t="shared" si="56"/>
        <v>0</v>
      </c>
      <c r="AC95" s="17">
        <f t="shared" si="56"/>
        <v>0</v>
      </c>
      <c r="AD95" s="17">
        <f t="shared" si="56"/>
        <v>0</v>
      </c>
      <c r="AE95" s="17">
        <f t="shared" si="56"/>
        <v>0</v>
      </c>
      <c r="AF95" s="17">
        <f t="shared" si="56"/>
        <v>0</v>
      </c>
      <c r="AG95" s="17">
        <f t="shared" si="56"/>
        <v>0</v>
      </c>
      <c r="AH95" s="17">
        <f t="shared" si="56"/>
        <v>0</v>
      </c>
      <c r="AI95" s="17">
        <f t="shared" si="56"/>
        <v>0</v>
      </c>
      <c r="AJ95" s="17">
        <f t="shared" si="56"/>
        <v>0</v>
      </c>
      <c r="AK95" s="17">
        <f t="shared" si="56"/>
        <v>0</v>
      </c>
      <c r="AL95" s="17">
        <f t="shared" si="56"/>
        <v>0</v>
      </c>
      <c r="AM95" s="17">
        <f t="shared" si="56"/>
        <v>0</v>
      </c>
      <c r="AN95" s="17">
        <f t="shared" si="56"/>
        <v>0</v>
      </c>
      <c r="AO95" s="17">
        <f t="shared" si="56"/>
        <v>0</v>
      </c>
      <c r="AP95" s="17">
        <f t="shared" si="56"/>
        <v>0</v>
      </c>
      <c r="AQ95" s="17">
        <f t="shared" si="56"/>
        <v>0</v>
      </c>
      <c r="AR95" s="17">
        <f t="shared" si="56"/>
        <v>0</v>
      </c>
      <c r="AS95" s="17">
        <f t="shared" si="56"/>
        <v>0</v>
      </c>
      <c r="AT95" s="17">
        <f t="shared" si="56"/>
        <v>0</v>
      </c>
      <c r="AU95" s="17">
        <f t="shared" si="56"/>
        <v>0</v>
      </c>
      <c r="AV95" s="17">
        <f t="shared" si="56"/>
        <v>0</v>
      </c>
      <c r="AW95" s="17">
        <f t="shared" si="56"/>
        <v>0</v>
      </c>
      <c r="AX95" s="17">
        <f t="shared" si="56"/>
        <v>0</v>
      </c>
      <c r="AY95" s="17">
        <f t="shared" si="56"/>
        <v>0</v>
      </c>
      <c r="AZ95" s="17">
        <f t="shared" si="56"/>
        <v>0</v>
      </c>
      <c r="BA95" s="17">
        <f t="shared" si="56"/>
        <v>0</v>
      </c>
      <c r="BB95" s="17">
        <f t="shared" si="56"/>
        <v>0</v>
      </c>
      <c r="BC95" s="17">
        <f t="shared" si="56"/>
        <v>0</v>
      </c>
      <c r="BD95" s="17">
        <f t="shared" si="56"/>
        <v>0</v>
      </c>
      <c r="BE95" s="17">
        <f t="shared" si="56"/>
        <v>0</v>
      </c>
      <c r="BF95" s="17">
        <f t="shared" si="56"/>
        <v>0</v>
      </c>
      <c r="BG95" s="17">
        <f t="shared" si="56"/>
        <v>0</v>
      </c>
      <c r="BH95" s="17">
        <f t="shared" si="56"/>
        <v>0</v>
      </c>
      <c r="BI95" s="17">
        <f t="shared" si="56"/>
        <v>0</v>
      </c>
      <c r="BJ95" s="17">
        <f t="shared" si="56"/>
        <v>0</v>
      </c>
      <c r="BK95" s="17">
        <f t="shared" si="56"/>
        <v>0</v>
      </c>
      <c r="BL95" s="17">
        <f t="shared" si="56"/>
        <v>0</v>
      </c>
      <c r="BM95" s="17">
        <f t="shared" si="56"/>
        <v>0</v>
      </c>
      <c r="BN95" s="17">
        <f t="shared" si="56"/>
        <v>0</v>
      </c>
      <c r="BO95" s="17">
        <f t="shared" ref="BO95:DZ95" si="57">BO26</f>
        <v>0</v>
      </c>
      <c r="BP95" s="17">
        <f t="shared" si="57"/>
        <v>0</v>
      </c>
      <c r="BQ95" s="17">
        <f t="shared" si="57"/>
        <v>0</v>
      </c>
      <c r="BR95" s="17">
        <f t="shared" si="57"/>
        <v>0</v>
      </c>
      <c r="BS95" s="17">
        <f t="shared" si="57"/>
        <v>0</v>
      </c>
      <c r="BT95" s="17">
        <f t="shared" si="57"/>
        <v>0</v>
      </c>
      <c r="BU95" s="17">
        <f t="shared" si="57"/>
        <v>0</v>
      </c>
      <c r="BV95" s="17">
        <f t="shared" si="57"/>
        <v>0</v>
      </c>
      <c r="BW95" s="17">
        <f t="shared" si="57"/>
        <v>0</v>
      </c>
      <c r="BX95" s="17">
        <f t="shared" si="57"/>
        <v>0</v>
      </c>
      <c r="BY95" s="17">
        <f t="shared" si="57"/>
        <v>0</v>
      </c>
      <c r="BZ95" s="17">
        <f t="shared" si="57"/>
        <v>0</v>
      </c>
      <c r="CA95" s="17">
        <f t="shared" si="57"/>
        <v>0</v>
      </c>
      <c r="CB95" s="17">
        <f t="shared" si="57"/>
        <v>0</v>
      </c>
      <c r="CC95" s="17">
        <f t="shared" si="57"/>
        <v>0</v>
      </c>
      <c r="CD95" s="17">
        <f t="shared" si="57"/>
        <v>0</v>
      </c>
      <c r="CE95" s="17">
        <f t="shared" si="57"/>
        <v>0</v>
      </c>
      <c r="CF95" s="17">
        <f t="shared" si="57"/>
        <v>0</v>
      </c>
      <c r="CG95" s="17">
        <f t="shared" si="57"/>
        <v>0</v>
      </c>
      <c r="CH95" s="17">
        <f t="shared" si="57"/>
        <v>0</v>
      </c>
      <c r="CI95" s="17">
        <f t="shared" si="57"/>
        <v>0</v>
      </c>
      <c r="CJ95" s="17">
        <f t="shared" si="57"/>
        <v>0</v>
      </c>
      <c r="CK95" s="17">
        <f t="shared" si="57"/>
        <v>0</v>
      </c>
      <c r="CL95" s="17">
        <f t="shared" si="57"/>
        <v>0</v>
      </c>
      <c r="CM95" s="17">
        <f t="shared" si="57"/>
        <v>0</v>
      </c>
      <c r="CN95" s="17">
        <f t="shared" si="57"/>
        <v>507.5</v>
      </c>
      <c r="CO95" s="17">
        <f t="shared" si="57"/>
        <v>0</v>
      </c>
      <c r="CP95" s="17">
        <f t="shared" si="57"/>
        <v>0</v>
      </c>
      <c r="CQ95" s="17">
        <f t="shared" si="57"/>
        <v>0</v>
      </c>
      <c r="CR95" s="17">
        <f t="shared" si="57"/>
        <v>0</v>
      </c>
      <c r="CS95" s="17">
        <f t="shared" si="57"/>
        <v>0</v>
      </c>
      <c r="CT95" s="17">
        <f t="shared" si="57"/>
        <v>0</v>
      </c>
      <c r="CU95" s="17">
        <f t="shared" si="57"/>
        <v>0</v>
      </c>
      <c r="CV95" s="17">
        <f t="shared" si="57"/>
        <v>0</v>
      </c>
      <c r="CW95" s="17">
        <f t="shared" si="57"/>
        <v>0</v>
      </c>
      <c r="CX95" s="17">
        <f t="shared" si="57"/>
        <v>0</v>
      </c>
      <c r="CY95" s="17">
        <f t="shared" si="57"/>
        <v>0</v>
      </c>
      <c r="CZ95" s="17">
        <f t="shared" si="57"/>
        <v>0</v>
      </c>
      <c r="DA95" s="17">
        <f t="shared" si="57"/>
        <v>0</v>
      </c>
      <c r="DB95" s="17">
        <f t="shared" si="57"/>
        <v>0</v>
      </c>
      <c r="DC95" s="17">
        <f t="shared" si="57"/>
        <v>0</v>
      </c>
      <c r="DD95" s="17">
        <f t="shared" si="57"/>
        <v>0</v>
      </c>
      <c r="DE95" s="17">
        <f t="shared" si="57"/>
        <v>0</v>
      </c>
      <c r="DF95" s="17">
        <f t="shared" si="57"/>
        <v>0</v>
      </c>
      <c r="DG95" s="17">
        <f t="shared" si="57"/>
        <v>0</v>
      </c>
      <c r="DH95" s="17">
        <f t="shared" si="57"/>
        <v>0</v>
      </c>
      <c r="DI95" s="17">
        <f t="shared" si="57"/>
        <v>0</v>
      </c>
      <c r="DJ95" s="17">
        <f t="shared" si="57"/>
        <v>0</v>
      </c>
      <c r="DK95" s="17">
        <f t="shared" si="57"/>
        <v>0</v>
      </c>
      <c r="DL95" s="17">
        <f t="shared" si="57"/>
        <v>0</v>
      </c>
      <c r="DM95" s="17">
        <f t="shared" si="57"/>
        <v>0</v>
      </c>
      <c r="DN95" s="17">
        <f t="shared" si="57"/>
        <v>0</v>
      </c>
      <c r="DO95" s="17">
        <f t="shared" si="57"/>
        <v>0</v>
      </c>
      <c r="DP95" s="17">
        <f t="shared" si="57"/>
        <v>0</v>
      </c>
      <c r="DQ95" s="17">
        <f t="shared" si="57"/>
        <v>0</v>
      </c>
      <c r="DR95" s="17">
        <f t="shared" si="57"/>
        <v>0</v>
      </c>
      <c r="DS95" s="17">
        <f t="shared" si="57"/>
        <v>0</v>
      </c>
      <c r="DT95" s="17">
        <f t="shared" si="57"/>
        <v>0</v>
      </c>
      <c r="DU95" s="17">
        <f t="shared" si="57"/>
        <v>0</v>
      </c>
      <c r="DV95" s="17">
        <f t="shared" si="57"/>
        <v>0</v>
      </c>
      <c r="DW95" s="17">
        <f t="shared" si="57"/>
        <v>0</v>
      </c>
      <c r="DX95" s="17">
        <f t="shared" si="57"/>
        <v>0</v>
      </c>
      <c r="DY95" s="17">
        <f t="shared" si="57"/>
        <v>0</v>
      </c>
      <c r="DZ95" s="17">
        <f t="shared" si="57"/>
        <v>0</v>
      </c>
      <c r="EA95" s="17">
        <f t="shared" ref="EA95:FX95" si="58">EA26</f>
        <v>0</v>
      </c>
      <c r="EB95" s="17">
        <f t="shared" si="58"/>
        <v>0</v>
      </c>
      <c r="EC95" s="17">
        <f t="shared" si="58"/>
        <v>0</v>
      </c>
      <c r="ED95" s="17">
        <f t="shared" si="58"/>
        <v>0</v>
      </c>
      <c r="EE95" s="17">
        <f t="shared" si="58"/>
        <v>0</v>
      </c>
      <c r="EF95" s="17">
        <f t="shared" si="58"/>
        <v>0</v>
      </c>
      <c r="EG95" s="17">
        <f t="shared" si="58"/>
        <v>0</v>
      </c>
      <c r="EH95" s="17">
        <f t="shared" si="58"/>
        <v>0</v>
      </c>
      <c r="EI95" s="17">
        <f t="shared" si="58"/>
        <v>0</v>
      </c>
      <c r="EJ95" s="17">
        <f t="shared" si="58"/>
        <v>0</v>
      </c>
      <c r="EK95" s="17">
        <f t="shared" si="58"/>
        <v>0</v>
      </c>
      <c r="EL95" s="17">
        <f t="shared" si="58"/>
        <v>0</v>
      </c>
      <c r="EM95" s="17">
        <f t="shared" si="58"/>
        <v>0</v>
      </c>
      <c r="EN95" s="17">
        <f t="shared" si="58"/>
        <v>0</v>
      </c>
      <c r="EO95" s="17">
        <f t="shared" si="58"/>
        <v>0</v>
      </c>
      <c r="EP95" s="17">
        <f t="shared" si="58"/>
        <v>0</v>
      </c>
      <c r="EQ95" s="17">
        <f t="shared" si="58"/>
        <v>0</v>
      </c>
      <c r="ER95" s="17">
        <f t="shared" si="58"/>
        <v>0</v>
      </c>
      <c r="ES95" s="17">
        <f t="shared" si="58"/>
        <v>0</v>
      </c>
      <c r="ET95" s="17">
        <f t="shared" si="58"/>
        <v>0</v>
      </c>
      <c r="EU95" s="17">
        <f t="shared" si="58"/>
        <v>0</v>
      </c>
      <c r="EV95" s="17">
        <f t="shared" si="58"/>
        <v>0</v>
      </c>
      <c r="EW95" s="17">
        <f t="shared" si="58"/>
        <v>0</v>
      </c>
      <c r="EX95" s="17">
        <f t="shared" si="58"/>
        <v>0</v>
      </c>
      <c r="EY95" s="17">
        <f t="shared" si="58"/>
        <v>0</v>
      </c>
      <c r="EZ95" s="17">
        <f t="shared" si="58"/>
        <v>0</v>
      </c>
      <c r="FA95" s="17">
        <f t="shared" si="58"/>
        <v>0</v>
      </c>
      <c r="FB95" s="17">
        <f t="shared" si="58"/>
        <v>0</v>
      </c>
      <c r="FC95" s="17">
        <f t="shared" si="58"/>
        <v>0</v>
      </c>
      <c r="FD95" s="17">
        <f t="shared" si="58"/>
        <v>0</v>
      </c>
      <c r="FE95" s="17">
        <f t="shared" si="58"/>
        <v>0</v>
      </c>
      <c r="FF95" s="17">
        <f t="shared" si="58"/>
        <v>0</v>
      </c>
      <c r="FG95" s="17">
        <f t="shared" si="58"/>
        <v>0</v>
      </c>
      <c r="FH95" s="17">
        <f t="shared" si="58"/>
        <v>0</v>
      </c>
      <c r="FI95" s="17">
        <f t="shared" si="58"/>
        <v>0</v>
      </c>
      <c r="FJ95" s="17">
        <f t="shared" si="58"/>
        <v>0</v>
      </c>
      <c r="FK95" s="17">
        <f t="shared" si="58"/>
        <v>0</v>
      </c>
      <c r="FL95" s="17">
        <f t="shared" si="58"/>
        <v>0</v>
      </c>
      <c r="FM95" s="17">
        <f t="shared" si="58"/>
        <v>0</v>
      </c>
      <c r="FN95" s="17">
        <f t="shared" si="58"/>
        <v>0</v>
      </c>
      <c r="FO95" s="17">
        <f t="shared" si="58"/>
        <v>0</v>
      </c>
      <c r="FP95" s="17">
        <f t="shared" si="58"/>
        <v>0</v>
      </c>
      <c r="FQ95" s="17">
        <f t="shared" si="58"/>
        <v>0</v>
      </c>
      <c r="FR95" s="17">
        <f t="shared" si="58"/>
        <v>0</v>
      </c>
      <c r="FS95" s="17">
        <f t="shared" si="58"/>
        <v>0</v>
      </c>
      <c r="FT95" s="17">
        <f t="shared" si="58"/>
        <v>0</v>
      </c>
      <c r="FU95" s="17">
        <f t="shared" si="58"/>
        <v>0</v>
      </c>
      <c r="FV95" s="17">
        <f t="shared" si="58"/>
        <v>0</v>
      </c>
      <c r="FW95" s="17">
        <f t="shared" si="58"/>
        <v>0</v>
      </c>
      <c r="FX95" s="17">
        <f t="shared" si="58"/>
        <v>0</v>
      </c>
      <c r="FY95" s="17">
        <f>SUM(C95:FX95)</f>
        <v>507.5</v>
      </c>
      <c r="FZ95" s="17">
        <f t="shared" si="46"/>
        <v>507.5</v>
      </c>
      <c r="GA95" s="105"/>
      <c r="GB95" s="23"/>
      <c r="GC95" s="23"/>
      <c r="GD95" s="23"/>
      <c r="GE95" s="23"/>
      <c r="GF95" s="24"/>
      <c r="GG95" s="24"/>
      <c r="GH95" s="21"/>
      <c r="GI95" s="21"/>
      <c r="GJ95" s="21"/>
      <c r="GK95" s="21"/>
      <c r="GL95" s="21"/>
      <c r="GM95" s="21"/>
      <c r="GN95" s="25"/>
      <c r="GO95" s="25"/>
    </row>
    <row r="96" spans="1:256" s="19" customFormat="1" x14ac:dyDescent="0.2">
      <c r="A96" s="4" t="s">
        <v>398</v>
      </c>
      <c r="B96" s="2" t="s">
        <v>399</v>
      </c>
      <c r="C96" s="40">
        <f>SUM(C91:C95)</f>
        <v>8203.9</v>
      </c>
      <c r="D96" s="40">
        <f t="shared" ref="D96:BO96" si="59">SUM(D91:D95)</f>
        <v>41181.9</v>
      </c>
      <c r="E96" s="40">
        <f t="shared" si="59"/>
        <v>8065.8</v>
      </c>
      <c r="F96" s="40">
        <f t="shared" si="59"/>
        <v>17150.199999999997</v>
      </c>
      <c r="G96" s="40">
        <f t="shared" si="59"/>
        <v>994.6</v>
      </c>
      <c r="H96" s="40">
        <f t="shared" si="59"/>
        <v>979.3</v>
      </c>
      <c r="I96" s="40">
        <f t="shared" si="59"/>
        <v>10528.699999999999</v>
      </c>
      <c r="J96" s="40">
        <f t="shared" si="59"/>
        <v>2152.3000000000002</v>
      </c>
      <c r="K96" s="40">
        <f t="shared" si="59"/>
        <v>321.39999999999998</v>
      </c>
      <c r="L96" s="40">
        <f t="shared" si="59"/>
        <v>2744</v>
      </c>
      <c r="M96" s="40">
        <f t="shared" si="59"/>
        <v>1460.1999999999998</v>
      </c>
      <c r="N96" s="40">
        <f t="shared" si="59"/>
        <v>51432.7</v>
      </c>
      <c r="O96" s="40">
        <f t="shared" si="59"/>
        <v>14799.8</v>
      </c>
      <c r="P96" s="40">
        <f t="shared" si="59"/>
        <v>164.1</v>
      </c>
      <c r="Q96" s="40">
        <f t="shared" si="59"/>
        <v>39600</v>
      </c>
      <c r="R96" s="40">
        <f t="shared" si="59"/>
        <v>2058.1</v>
      </c>
      <c r="S96" s="40">
        <f t="shared" si="59"/>
        <v>1378.3999999999999</v>
      </c>
      <c r="T96" s="40">
        <f t="shared" si="59"/>
        <v>137.69999999999999</v>
      </c>
      <c r="U96" s="40">
        <f t="shared" si="59"/>
        <v>50.5</v>
      </c>
      <c r="V96" s="40">
        <f t="shared" si="59"/>
        <v>271</v>
      </c>
      <c r="W96" s="40">
        <f t="shared" si="59"/>
        <v>102.1</v>
      </c>
      <c r="X96" s="40">
        <f t="shared" si="59"/>
        <v>50</v>
      </c>
      <c r="Y96" s="40">
        <f t="shared" si="59"/>
        <v>482.5</v>
      </c>
      <c r="Z96" s="40">
        <f t="shared" si="59"/>
        <v>263.5</v>
      </c>
      <c r="AA96" s="40">
        <f t="shared" si="59"/>
        <v>28740.5</v>
      </c>
      <c r="AB96" s="40">
        <f t="shared" si="59"/>
        <v>29398.3</v>
      </c>
      <c r="AC96" s="40">
        <f t="shared" si="59"/>
        <v>900.59999999999991</v>
      </c>
      <c r="AD96" s="40">
        <f t="shared" si="59"/>
        <v>1114.3</v>
      </c>
      <c r="AE96" s="40">
        <f t="shared" si="59"/>
        <v>109.7</v>
      </c>
      <c r="AF96" s="40">
        <f t="shared" si="59"/>
        <v>170.4</v>
      </c>
      <c r="AG96" s="40">
        <f t="shared" si="59"/>
        <v>866.9</v>
      </c>
      <c r="AH96" s="40">
        <f t="shared" si="59"/>
        <v>1012.6</v>
      </c>
      <c r="AI96" s="40">
        <f t="shared" si="59"/>
        <v>375.90000000000003</v>
      </c>
      <c r="AJ96" s="40">
        <f t="shared" si="59"/>
        <v>219.2</v>
      </c>
      <c r="AK96" s="40">
        <f t="shared" si="59"/>
        <v>223.9</v>
      </c>
      <c r="AL96" s="40">
        <f t="shared" si="59"/>
        <v>264.39999999999998</v>
      </c>
      <c r="AM96" s="40">
        <f t="shared" si="59"/>
        <v>470.2</v>
      </c>
      <c r="AN96" s="40">
        <f t="shared" si="59"/>
        <v>391.1</v>
      </c>
      <c r="AO96" s="40">
        <f t="shared" si="59"/>
        <v>4899.3</v>
      </c>
      <c r="AP96" s="40">
        <f t="shared" si="59"/>
        <v>84044.2</v>
      </c>
      <c r="AQ96" s="40">
        <f t="shared" si="59"/>
        <v>266.29999999999995</v>
      </c>
      <c r="AR96" s="40">
        <f t="shared" si="59"/>
        <v>63354.2</v>
      </c>
      <c r="AS96" s="40">
        <f t="shared" si="59"/>
        <v>6723.5</v>
      </c>
      <c r="AT96" s="40">
        <f t="shared" si="59"/>
        <v>2449.4</v>
      </c>
      <c r="AU96" s="40">
        <f t="shared" si="59"/>
        <v>322.10000000000002</v>
      </c>
      <c r="AV96" s="40">
        <f t="shared" si="59"/>
        <v>293</v>
      </c>
      <c r="AW96" s="40">
        <f t="shared" si="59"/>
        <v>209.6</v>
      </c>
      <c r="AX96" s="40">
        <f t="shared" si="59"/>
        <v>50</v>
      </c>
      <c r="AY96" s="40">
        <f t="shared" si="59"/>
        <v>532.5</v>
      </c>
      <c r="AZ96" s="40">
        <f t="shared" si="59"/>
        <v>11148.2</v>
      </c>
      <c r="BA96" s="40">
        <f t="shared" si="59"/>
        <v>8693.4</v>
      </c>
      <c r="BB96" s="40">
        <f t="shared" si="59"/>
        <v>7639.2</v>
      </c>
      <c r="BC96" s="40">
        <f t="shared" si="59"/>
        <v>30130.700000000004</v>
      </c>
      <c r="BD96" s="40">
        <f t="shared" si="59"/>
        <v>4877.2</v>
      </c>
      <c r="BE96" s="40">
        <f t="shared" si="59"/>
        <v>1429.8999999999999</v>
      </c>
      <c r="BF96" s="40">
        <f t="shared" si="59"/>
        <v>23306.399999999998</v>
      </c>
      <c r="BG96" s="40">
        <f t="shared" si="59"/>
        <v>1004.6</v>
      </c>
      <c r="BH96" s="40">
        <f t="shared" si="59"/>
        <v>616.30000000000007</v>
      </c>
      <c r="BI96" s="40">
        <f t="shared" si="59"/>
        <v>239</v>
      </c>
      <c r="BJ96" s="40">
        <f t="shared" si="59"/>
        <v>5853.5</v>
      </c>
      <c r="BK96" s="40">
        <f t="shared" si="59"/>
        <v>20222.5</v>
      </c>
      <c r="BL96" s="40">
        <f t="shared" si="59"/>
        <v>203.1</v>
      </c>
      <c r="BM96" s="40">
        <f t="shared" si="59"/>
        <v>273.89999999999998</v>
      </c>
      <c r="BN96" s="40">
        <f t="shared" si="59"/>
        <v>3715.6</v>
      </c>
      <c r="BO96" s="40">
        <f t="shared" si="59"/>
        <v>1513</v>
      </c>
      <c r="BP96" s="40">
        <f t="shared" ref="BP96:EA96" si="60">SUM(BP91:BP95)</f>
        <v>207.1</v>
      </c>
      <c r="BQ96" s="40">
        <f t="shared" si="60"/>
        <v>5832.5</v>
      </c>
      <c r="BR96" s="40">
        <f t="shared" si="60"/>
        <v>4663</v>
      </c>
      <c r="BS96" s="40">
        <f t="shared" si="60"/>
        <v>1027.9000000000001</v>
      </c>
      <c r="BT96" s="40">
        <f t="shared" si="60"/>
        <v>393.4</v>
      </c>
      <c r="BU96" s="40">
        <f t="shared" si="60"/>
        <v>433.3</v>
      </c>
      <c r="BV96" s="40">
        <f t="shared" si="60"/>
        <v>1222.5</v>
      </c>
      <c r="BW96" s="40">
        <f t="shared" si="60"/>
        <v>1817.3</v>
      </c>
      <c r="BX96" s="40">
        <f t="shared" si="60"/>
        <v>87.9</v>
      </c>
      <c r="BY96" s="40">
        <f t="shared" si="60"/>
        <v>510.3</v>
      </c>
      <c r="BZ96" s="40">
        <f t="shared" si="60"/>
        <v>204.1</v>
      </c>
      <c r="CA96" s="40">
        <f t="shared" si="60"/>
        <v>181.89999999999998</v>
      </c>
      <c r="CB96" s="40">
        <f t="shared" si="60"/>
        <v>81130.3</v>
      </c>
      <c r="CC96" s="40">
        <f t="shared" si="60"/>
        <v>162.5</v>
      </c>
      <c r="CD96" s="40">
        <f t="shared" si="60"/>
        <v>70</v>
      </c>
      <c r="CE96" s="40">
        <f t="shared" si="60"/>
        <v>169.1</v>
      </c>
      <c r="CF96" s="40">
        <f t="shared" si="60"/>
        <v>111.69999999999999</v>
      </c>
      <c r="CG96" s="40">
        <f t="shared" si="60"/>
        <v>174.4</v>
      </c>
      <c r="CH96" s="40">
        <f t="shared" si="60"/>
        <v>121</v>
      </c>
      <c r="CI96" s="40">
        <f t="shared" si="60"/>
        <v>722.6</v>
      </c>
      <c r="CJ96" s="40">
        <f t="shared" si="60"/>
        <v>1035.7</v>
      </c>
      <c r="CK96" s="40">
        <f t="shared" si="60"/>
        <v>4840.8999999999996</v>
      </c>
      <c r="CL96" s="40">
        <f t="shared" si="60"/>
        <v>1299.6000000000001</v>
      </c>
      <c r="CM96" s="40">
        <f t="shared" si="60"/>
        <v>768.2</v>
      </c>
      <c r="CN96" s="40">
        <f t="shared" si="60"/>
        <v>28935</v>
      </c>
      <c r="CO96" s="40">
        <f t="shared" si="60"/>
        <v>15122.3</v>
      </c>
      <c r="CP96" s="40">
        <f t="shared" si="60"/>
        <v>1070.7</v>
      </c>
      <c r="CQ96" s="40">
        <f t="shared" si="60"/>
        <v>1212.8999999999999</v>
      </c>
      <c r="CR96" s="40">
        <f t="shared" si="60"/>
        <v>183.6</v>
      </c>
      <c r="CS96" s="40">
        <f t="shared" si="60"/>
        <v>358.2</v>
      </c>
      <c r="CT96" s="40">
        <f t="shared" si="60"/>
        <v>115.5</v>
      </c>
      <c r="CU96" s="40">
        <f t="shared" si="60"/>
        <v>427.4</v>
      </c>
      <c r="CV96" s="40">
        <f t="shared" si="60"/>
        <v>50</v>
      </c>
      <c r="CW96" s="40">
        <f t="shared" si="60"/>
        <v>157.20000000000002</v>
      </c>
      <c r="CX96" s="40">
        <f t="shared" si="60"/>
        <v>476.7</v>
      </c>
      <c r="CY96" s="40">
        <f t="shared" si="60"/>
        <v>50</v>
      </c>
      <c r="CZ96" s="40">
        <f t="shared" si="60"/>
        <v>2182.9</v>
      </c>
      <c r="DA96" s="40">
        <f t="shared" si="60"/>
        <v>187.7</v>
      </c>
      <c r="DB96" s="40">
        <f t="shared" si="60"/>
        <v>314.89999999999998</v>
      </c>
      <c r="DC96" s="40">
        <f t="shared" si="60"/>
        <v>177.7</v>
      </c>
      <c r="DD96" s="40">
        <f t="shared" si="60"/>
        <v>139</v>
      </c>
      <c r="DE96" s="40">
        <f t="shared" si="60"/>
        <v>449.4</v>
      </c>
      <c r="DF96" s="40">
        <f t="shared" si="60"/>
        <v>21677.200000000001</v>
      </c>
      <c r="DG96" s="40">
        <f t="shared" si="60"/>
        <v>81.8</v>
      </c>
      <c r="DH96" s="40">
        <f t="shared" si="60"/>
        <v>2144.5</v>
      </c>
      <c r="DI96" s="40">
        <f t="shared" si="60"/>
        <v>2728.9</v>
      </c>
      <c r="DJ96" s="40">
        <f t="shared" si="60"/>
        <v>725.2</v>
      </c>
      <c r="DK96" s="40">
        <f t="shared" si="60"/>
        <v>421.5</v>
      </c>
      <c r="DL96" s="40">
        <f t="shared" si="60"/>
        <v>5888.1</v>
      </c>
      <c r="DM96" s="40">
        <f t="shared" si="60"/>
        <v>273.7</v>
      </c>
      <c r="DN96" s="40">
        <f t="shared" si="60"/>
        <v>1453.6</v>
      </c>
      <c r="DO96" s="40">
        <f t="shared" si="60"/>
        <v>2991.2</v>
      </c>
      <c r="DP96" s="40">
        <f t="shared" si="60"/>
        <v>219.4</v>
      </c>
      <c r="DQ96" s="40">
        <f t="shared" si="60"/>
        <v>524.9</v>
      </c>
      <c r="DR96" s="40">
        <f t="shared" si="60"/>
        <v>1322.5</v>
      </c>
      <c r="DS96" s="40">
        <f t="shared" si="60"/>
        <v>800.1</v>
      </c>
      <c r="DT96" s="40">
        <f t="shared" si="60"/>
        <v>144</v>
      </c>
      <c r="DU96" s="40">
        <f t="shared" si="60"/>
        <v>408.40000000000003</v>
      </c>
      <c r="DV96" s="40">
        <f t="shared" si="60"/>
        <v>208.4</v>
      </c>
      <c r="DW96" s="40">
        <f t="shared" si="60"/>
        <v>343.9</v>
      </c>
      <c r="DX96" s="40">
        <f t="shared" si="60"/>
        <v>180.79999999999998</v>
      </c>
      <c r="DY96" s="40">
        <f t="shared" si="60"/>
        <v>339.6</v>
      </c>
      <c r="DZ96" s="40">
        <f t="shared" si="60"/>
        <v>999.3</v>
      </c>
      <c r="EA96" s="40">
        <f t="shared" si="60"/>
        <v>580.29999999999995</v>
      </c>
      <c r="EB96" s="40">
        <f t="shared" ref="EB96:FX96" si="61">SUM(EB91:EB95)</f>
        <v>588.5</v>
      </c>
      <c r="EC96" s="40">
        <f t="shared" si="61"/>
        <v>302.2</v>
      </c>
      <c r="ED96" s="40">
        <f t="shared" si="61"/>
        <v>1678.3</v>
      </c>
      <c r="EE96" s="40">
        <f t="shared" si="61"/>
        <v>206</v>
      </c>
      <c r="EF96" s="40">
        <f t="shared" si="61"/>
        <v>1544.6000000000001</v>
      </c>
      <c r="EG96" s="40">
        <f t="shared" si="61"/>
        <v>278.3</v>
      </c>
      <c r="EH96" s="40">
        <f t="shared" si="61"/>
        <v>228.2</v>
      </c>
      <c r="EI96" s="40">
        <f t="shared" si="61"/>
        <v>17221.2</v>
      </c>
      <c r="EJ96" s="40">
        <f t="shared" si="61"/>
        <v>8919.9</v>
      </c>
      <c r="EK96" s="40">
        <f t="shared" si="61"/>
        <v>643.79999999999995</v>
      </c>
      <c r="EL96" s="40">
        <f t="shared" si="61"/>
        <v>496.7</v>
      </c>
      <c r="EM96" s="40">
        <f t="shared" si="61"/>
        <v>494.7</v>
      </c>
      <c r="EN96" s="40">
        <f t="shared" si="61"/>
        <v>1091</v>
      </c>
      <c r="EO96" s="40">
        <f t="shared" si="61"/>
        <v>451.1</v>
      </c>
      <c r="EP96" s="40">
        <f t="shared" si="61"/>
        <v>379.2</v>
      </c>
      <c r="EQ96" s="40">
        <f t="shared" si="61"/>
        <v>2413.6999999999998</v>
      </c>
      <c r="ER96" s="40">
        <f t="shared" si="61"/>
        <v>373.5</v>
      </c>
      <c r="ES96" s="40">
        <f t="shared" si="61"/>
        <v>128.19999999999999</v>
      </c>
      <c r="ET96" s="40">
        <f t="shared" si="61"/>
        <v>187.79999999999998</v>
      </c>
      <c r="EU96" s="40">
        <f t="shared" si="61"/>
        <v>646.4</v>
      </c>
      <c r="EV96" s="40">
        <f t="shared" si="61"/>
        <v>65.699999999999989</v>
      </c>
      <c r="EW96" s="40">
        <f t="shared" si="61"/>
        <v>868.8</v>
      </c>
      <c r="EX96" s="40">
        <f t="shared" si="61"/>
        <v>264</v>
      </c>
      <c r="EY96" s="40">
        <f t="shared" si="61"/>
        <v>766.5</v>
      </c>
      <c r="EZ96" s="40">
        <f t="shared" si="61"/>
        <v>119.1</v>
      </c>
      <c r="FA96" s="40">
        <f t="shared" si="61"/>
        <v>3141.9</v>
      </c>
      <c r="FB96" s="40">
        <f t="shared" si="61"/>
        <v>354.6</v>
      </c>
      <c r="FC96" s="40">
        <f t="shared" si="61"/>
        <v>2484.6999999999998</v>
      </c>
      <c r="FD96" s="40">
        <f t="shared" si="61"/>
        <v>345.7</v>
      </c>
      <c r="FE96" s="40">
        <f t="shared" si="61"/>
        <v>108.6</v>
      </c>
      <c r="FF96" s="40">
        <f t="shared" si="61"/>
        <v>211.2</v>
      </c>
      <c r="FG96" s="40">
        <f t="shared" si="61"/>
        <v>109.8</v>
      </c>
      <c r="FH96" s="40">
        <f t="shared" si="61"/>
        <v>89.8</v>
      </c>
      <c r="FI96" s="40">
        <f t="shared" si="61"/>
        <v>1861.5</v>
      </c>
      <c r="FJ96" s="40">
        <f t="shared" si="61"/>
        <v>1884.9</v>
      </c>
      <c r="FK96" s="40">
        <f t="shared" si="61"/>
        <v>2250</v>
      </c>
      <c r="FL96" s="40">
        <f t="shared" si="61"/>
        <v>4847.1000000000004</v>
      </c>
      <c r="FM96" s="40">
        <f t="shared" si="61"/>
        <v>3512.2</v>
      </c>
      <c r="FN96" s="40">
        <f t="shared" si="61"/>
        <v>20603.5</v>
      </c>
      <c r="FO96" s="40">
        <f t="shared" si="61"/>
        <v>1135.9000000000001</v>
      </c>
      <c r="FP96" s="40">
        <f t="shared" si="61"/>
        <v>2236.8000000000002</v>
      </c>
      <c r="FQ96" s="40">
        <f t="shared" si="61"/>
        <v>784</v>
      </c>
      <c r="FR96" s="40">
        <f t="shared" si="61"/>
        <v>164.2</v>
      </c>
      <c r="FS96" s="40">
        <f t="shared" si="61"/>
        <v>182.4</v>
      </c>
      <c r="FT96" s="40">
        <f t="shared" si="61"/>
        <v>80.399999999999991</v>
      </c>
      <c r="FU96" s="40">
        <f t="shared" si="61"/>
        <v>773.4</v>
      </c>
      <c r="FV96" s="40">
        <f t="shared" si="61"/>
        <v>664.5</v>
      </c>
      <c r="FW96" s="40">
        <f t="shared" si="61"/>
        <v>172.8</v>
      </c>
      <c r="FX96" s="40">
        <f t="shared" si="61"/>
        <v>73.400000000000006</v>
      </c>
      <c r="FY96" s="17"/>
      <c r="FZ96" s="17">
        <f t="shared" si="46"/>
        <v>844527.6</v>
      </c>
      <c r="GA96" s="17"/>
      <c r="GB96" s="23"/>
      <c r="GC96" s="23"/>
      <c r="GD96" s="23"/>
      <c r="GE96" s="23"/>
      <c r="GF96" s="24"/>
      <c r="GG96" s="24"/>
      <c r="GH96" s="21"/>
      <c r="GI96" s="21"/>
      <c r="GJ96" s="21"/>
      <c r="GK96" s="21"/>
      <c r="GL96" s="21"/>
      <c r="GM96" s="21"/>
      <c r="GN96" s="25"/>
      <c r="GO96" s="25"/>
    </row>
    <row r="97" spans="1:256" s="19" customFormat="1" ht="15.75" x14ac:dyDescent="0.25">
      <c r="A97" s="4" t="s">
        <v>400</v>
      </c>
      <c r="B97" s="51" t="s">
        <v>401</v>
      </c>
      <c r="C97" s="23">
        <f>C96-C98</f>
        <v>8203.9</v>
      </c>
      <c r="D97" s="23">
        <f t="shared" ref="D97:BO97" si="62">D96-D98</f>
        <v>36918.300000000003</v>
      </c>
      <c r="E97" s="23">
        <f t="shared" si="62"/>
        <v>7205.2</v>
      </c>
      <c r="F97" s="23">
        <f t="shared" si="62"/>
        <v>16431.599999999999</v>
      </c>
      <c r="G97" s="23">
        <f t="shared" si="62"/>
        <v>994.6</v>
      </c>
      <c r="H97" s="23">
        <f t="shared" si="62"/>
        <v>979.3</v>
      </c>
      <c r="I97" s="23">
        <f t="shared" si="62"/>
        <v>9920.4</v>
      </c>
      <c r="J97" s="23">
        <f t="shared" si="62"/>
        <v>2152.3000000000002</v>
      </c>
      <c r="K97" s="23">
        <f t="shared" si="62"/>
        <v>321.39999999999998</v>
      </c>
      <c r="L97" s="23">
        <f t="shared" si="62"/>
        <v>2744</v>
      </c>
      <c r="M97" s="23">
        <f t="shared" si="62"/>
        <v>1460.1999999999998</v>
      </c>
      <c r="N97" s="23">
        <f t="shared" si="62"/>
        <v>51432.7</v>
      </c>
      <c r="O97" s="23">
        <f t="shared" si="62"/>
        <v>14799.8</v>
      </c>
      <c r="P97" s="23">
        <f t="shared" si="62"/>
        <v>164.1</v>
      </c>
      <c r="Q97" s="23">
        <f t="shared" si="62"/>
        <v>38987</v>
      </c>
      <c r="R97" s="23">
        <f t="shared" si="62"/>
        <v>2058.1</v>
      </c>
      <c r="S97" s="23">
        <f t="shared" si="62"/>
        <v>1378.3999999999999</v>
      </c>
      <c r="T97" s="23">
        <f t="shared" si="62"/>
        <v>137.69999999999999</v>
      </c>
      <c r="U97" s="23">
        <f t="shared" si="62"/>
        <v>50.5</v>
      </c>
      <c r="V97" s="23">
        <f t="shared" si="62"/>
        <v>271</v>
      </c>
      <c r="W97" s="23">
        <f t="shared" si="62"/>
        <v>102.1</v>
      </c>
      <c r="X97" s="23">
        <f t="shared" si="62"/>
        <v>50</v>
      </c>
      <c r="Y97" s="23">
        <f t="shared" si="62"/>
        <v>482.5</v>
      </c>
      <c r="Z97" s="23">
        <f t="shared" si="62"/>
        <v>263.5</v>
      </c>
      <c r="AA97" s="23">
        <f t="shared" si="62"/>
        <v>28740.5</v>
      </c>
      <c r="AB97" s="23">
        <f t="shared" si="62"/>
        <v>29398.3</v>
      </c>
      <c r="AC97" s="23">
        <f t="shared" si="62"/>
        <v>900.59999999999991</v>
      </c>
      <c r="AD97" s="23">
        <f t="shared" si="62"/>
        <v>1114.3</v>
      </c>
      <c r="AE97" s="23">
        <f t="shared" si="62"/>
        <v>109.7</v>
      </c>
      <c r="AF97" s="23">
        <f t="shared" si="62"/>
        <v>170.4</v>
      </c>
      <c r="AG97" s="23">
        <f t="shared" si="62"/>
        <v>866.9</v>
      </c>
      <c r="AH97" s="23">
        <f t="shared" si="62"/>
        <v>1012.6</v>
      </c>
      <c r="AI97" s="23">
        <f t="shared" si="62"/>
        <v>375.90000000000003</v>
      </c>
      <c r="AJ97" s="23">
        <f t="shared" si="62"/>
        <v>219.2</v>
      </c>
      <c r="AK97" s="23">
        <f t="shared" si="62"/>
        <v>223.9</v>
      </c>
      <c r="AL97" s="23">
        <f t="shared" si="62"/>
        <v>264.39999999999998</v>
      </c>
      <c r="AM97" s="23">
        <f t="shared" si="62"/>
        <v>470.2</v>
      </c>
      <c r="AN97" s="23">
        <f t="shared" si="62"/>
        <v>391.1</v>
      </c>
      <c r="AO97" s="23">
        <f t="shared" si="62"/>
        <v>4899.3</v>
      </c>
      <c r="AP97" s="23">
        <f t="shared" si="62"/>
        <v>84044.2</v>
      </c>
      <c r="AQ97" s="23">
        <f t="shared" si="62"/>
        <v>266.29999999999995</v>
      </c>
      <c r="AR97" s="23">
        <f t="shared" si="62"/>
        <v>63037.2</v>
      </c>
      <c r="AS97" s="23">
        <f t="shared" si="62"/>
        <v>6410</v>
      </c>
      <c r="AT97" s="23">
        <f t="shared" si="62"/>
        <v>2449.4</v>
      </c>
      <c r="AU97" s="23">
        <f t="shared" si="62"/>
        <v>322.10000000000002</v>
      </c>
      <c r="AV97" s="23">
        <f t="shared" si="62"/>
        <v>293</v>
      </c>
      <c r="AW97" s="23">
        <f t="shared" si="62"/>
        <v>209.6</v>
      </c>
      <c r="AX97" s="23">
        <f t="shared" si="62"/>
        <v>50</v>
      </c>
      <c r="AY97" s="23">
        <f t="shared" si="62"/>
        <v>479</v>
      </c>
      <c r="AZ97" s="23">
        <f t="shared" si="62"/>
        <v>11148.2</v>
      </c>
      <c r="BA97" s="23">
        <f t="shared" si="62"/>
        <v>8693.4</v>
      </c>
      <c r="BB97" s="23">
        <f t="shared" si="62"/>
        <v>7639.2</v>
      </c>
      <c r="BC97" s="23">
        <f t="shared" si="62"/>
        <v>27573.800000000003</v>
      </c>
      <c r="BD97" s="23">
        <f t="shared" si="62"/>
        <v>4877.2</v>
      </c>
      <c r="BE97" s="23">
        <f t="shared" si="62"/>
        <v>1429.8999999999999</v>
      </c>
      <c r="BF97" s="23">
        <f t="shared" si="62"/>
        <v>23306.399999999998</v>
      </c>
      <c r="BG97" s="23">
        <f t="shared" si="62"/>
        <v>1004.6</v>
      </c>
      <c r="BH97" s="23">
        <f t="shared" si="62"/>
        <v>616.30000000000007</v>
      </c>
      <c r="BI97" s="23">
        <f t="shared" si="62"/>
        <v>239</v>
      </c>
      <c r="BJ97" s="23">
        <f t="shared" si="62"/>
        <v>5853.5</v>
      </c>
      <c r="BK97" s="23">
        <f t="shared" si="62"/>
        <v>20222.5</v>
      </c>
      <c r="BL97" s="23">
        <f t="shared" si="62"/>
        <v>203.1</v>
      </c>
      <c r="BM97" s="23">
        <f t="shared" si="62"/>
        <v>273.89999999999998</v>
      </c>
      <c r="BN97" s="23">
        <f t="shared" si="62"/>
        <v>3715.6</v>
      </c>
      <c r="BO97" s="23">
        <f t="shared" si="62"/>
        <v>1513</v>
      </c>
      <c r="BP97" s="23">
        <f t="shared" ref="BP97:EA97" si="63">BP96-BP98</f>
        <v>207.1</v>
      </c>
      <c r="BQ97" s="23">
        <f t="shared" si="63"/>
        <v>5451.5</v>
      </c>
      <c r="BR97" s="23">
        <f t="shared" si="63"/>
        <v>4663</v>
      </c>
      <c r="BS97" s="23">
        <f t="shared" si="63"/>
        <v>1027.9000000000001</v>
      </c>
      <c r="BT97" s="23">
        <f t="shared" si="63"/>
        <v>393.4</v>
      </c>
      <c r="BU97" s="23">
        <f t="shared" si="63"/>
        <v>433.3</v>
      </c>
      <c r="BV97" s="23">
        <f t="shared" si="63"/>
        <v>1222.5</v>
      </c>
      <c r="BW97" s="23">
        <f t="shared" si="63"/>
        <v>1817.3</v>
      </c>
      <c r="BX97" s="23">
        <f t="shared" si="63"/>
        <v>87.9</v>
      </c>
      <c r="BY97" s="23">
        <f t="shared" si="63"/>
        <v>510.3</v>
      </c>
      <c r="BZ97" s="23">
        <f t="shared" si="63"/>
        <v>204.1</v>
      </c>
      <c r="CA97" s="23">
        <f t="shared" si="63"/>
        <v>181.89999999999998</v>
      </c>
      <c r="CB97" s="23">
        <f t="shared" si="63"/>
        <v>81130.3</v>
      </c>
      <c r="CC97" s="23">
        <f t="shared" si="63"/>
        <v>162.5</v>
      </c>
      <c r="CD97" s="23">
        <f t="shared" si="63"/>
        <v>70</v>
      </c>
      <c r="CE97" s="23">
        <f t="shared" si="63"/>
        <v>169.1</v>
      </c>
      <c r="CF97" s="23">
        <f t="shared" si="63"/>
        <v>111.69999999999999</v>
      </c>
      <c r="CG97" s="23">
        <f t="shared" si="63"/>
        <v>174.4</v>
      </c>
      <c r="CH97" s="23">
        <f t="shared" si="63"/>
        <v>121</v>
      </c>
      <c r="CI97" s="23">
        <f t="shared" si="63"/>
        <v>722.6</v>
      </c>
      <c r="CJ97" s="23">
        <f t="shared" si="63"/>
        <v>1035.7</v>
      </c>
      <c r="CK97" s="23">
        <f t="shared" si="63"/>
        <v>4353.8999999999996</v>
      </c>
      <c r="CL97" s="23">
        <f t="shared" si="63"/>
        <v>1299.6000000000001</v>
      </c>
      <c r="CM97" s="23">
        <f t="shared" si="63"/>
        <v>768.2</v>
      </c>
      <c r="CN97" s="23">
        <f t="shared" si="63"/>
        <v>27438.799999999999</v>
      </c>
      <c r="CO97" s="23">
        <f t="shared" si="63"/>
        <v>15122.3</v>
      </c>
      <c r="CP97" s="23">
        <f t="shared" si="63"/>
        <v>1070.7</v>
      </c>
      <c r="CQ97" s="23">
        <f t="shared" si="63"/>
        <v>1212.8999999999999</v>
      </c>
      <c r="CR97" s="23">
        <f t="shared" si="63"/>
        <v>183.6</v>
      </c>
      <c r="CS97" s="23">
        <f t="shared" si="63"/>
        <v>358.2</v>
      </c>
      <c r="CT97" s="23">
        <f t="shared" si="63"/>
        <v>115.5</v>
      </c>
      <c r="CU97" s="23">
        <f t="shared" si="63"/>
        <v>427.4</v>
      </c>
      <c r="CV97" s="23">
        <f t="shared" si="63"/>
        <v>50</v>
      </c>
      <c r="CW97" s="23">
        <f t="shared" si="63"/>
        <v>157.20000000000002</v>
      </c>
      <c r="CX97" s="23">
        <f t="shared" si="63"/>
        <v>476.7</v>
      </c>
      <c r="CY97" s="23">
        <f t="shared" si="63"/>
        <v>50</v>
      </c>
      <c r="CZ97" s="23">
        <f t="shared" si="63"/>
        <v>2182.9</v>
      </c>
      <c r="DA97" s="23">
        <f t="shared" si="63"/>
        <v>187.7</v>
      </c>
      <c r="DB97" s="23">
        <f t="shared" si="63"/>
        <v>314.89999999999998</v>
      </c>
      <c r="DC97" s="23">
        <f t="shared" si="63"/>
        <v>177.7</v>
      </c>
      <c r="DD97" s="23">
        <f t="shared" si="63"/>
        <v>139</v>
      </c>
      <c r="DE97" s="23">
        <f t="shared" si="63"/>
        <v>449.4</v>
      </c>
      <c r="DF97" s="23">
        <f t="shared" si="63"/>
        <v>21021.100000000002</v>
      </c>
      <c r="DG97" s="23">
        <f t="shared" si="63"/>
        <v>81.8</v>
      </c>
      <c r="DH97" s="23">
        <f t="shared" si="63"/>
        <v>2144.5</v>
      </c>
      <c r="DI97" s="23">
        <f t="shared" si="63"/>
        <v>2728.9</v>
      </c>
      <c r="DJ97" s="23">
        <f t="shared" si="63"/>
        <v>725.2</v>
      </c>
      <c r="DK97" s="23">
        <f t="shared" si="63"/>
        <v>421.5</v>
      </c>
      <c r="DL97" s="23">
        <f t="shared" si="63"/>
        <v>5888.1</v>
      </c>
      <c r="DM97" s="23">
        <f t="shared" si="63"/>
        <v>273.7</v>
      </c>
      <c r="DN97" s="23">
        <f t="shared" si="63"/>
        <v>1453.6</v>
      </c>
      <c r="DO97" s="23">
        <f t="shared" si="63"/>
        <v>2991.2</v>
      </c>
      <c r="DP97" s="23">
        <f t="shared" si="63"/>
        <v>219.4</v>
      </c>
      <c r="DQ97" s="23">
        <f t="shared" si="63"/>
        <v>524.9</v>
      </c>
      <c r="DR97" s="23">
        <f t="shared" si="63"/>
        <v>1322.5</v>
      </c>
      <c r="DS97" s="23">
        <f t="shared" si="63"/>
        <v>800.1</v>
      </c>
      <c r="DT97" s="23">
        <f t="shared" si="63"/>
        <v>144</v>
      </c>
      <c r="DU97" s="23">
        <f t="shared" si="63"/>
        <v>408.40000000000003</v>
      </c>
      <c r="DV97" s="23">
        <f t="shared" si="63"/>
        <v>208.4</v>
      </c>
      <c r="DW97" s="23">
        <f t="shared" si="63"/>
        <v>343.9</v>
      </c>
      <c r="DX97" s="23">
        <f t="shared" si="63"/>
        <v>180.79999999999998</v>
      </c>
      <c r="DY97" s="23">
        <f t="shared" si="63"/>
        <v>339.6</v>
      </c>
      <c r="DZ97" s="23">
        <f t="shared" si="63"/>
        <v>999.3</v>
      </c>
      <c r="EA97" s="23">
        <f t="shared" si="63"/>
        <v>580.29999999999995</v>
      </c>
      <c r="EB97" s="23">
        <f t="shared" ref="EB97:FX97" si="64">EB96-EB98</f>
        <v>588.5</v>
      </c>
      <c r="EC97" s="23">
        <f t="shared" si="64"/>
        <v>302.2</v>
      </c>
      <c r="ED97" s="23">
        <f t="shared" si="64"/>
        <v>1678.3</v>
      </c>
      <c r="EE97" s="23">
        <f t="shared" si="64"/>
        <v>206</v>
      </c>
      <c r="EF97" s="23">
        <f t="shared" si="64"/>
        <v>1544.6000000000001</v>
      </c>
      <c r="EG97" s="23">
        <f t="shared" si="64"/>
        <v>278.3</v>
      </c>
      <c r="EH97" s="23">
        <f t="shared" si="64"/>
        <v>228.2</v>
      </c>
      <c r="EI97" s="23">
        <f t="shared" si="64"/>
        <v>17078.2</v>
      </c>
      <c r="EJ97" s="23">
        <f t="shared" si="64"/>
        <v>8919.9</v>
      </c>
      <c r="EK97" s="23">
        <f t="shared" si="64"/>
        <v>643.79999999999995</v>
      </c>
      <c r="EL97" s="23">
        <f t="shared" si="64"/>
        <v>496.7</v>
      </c>
      <c r="EM97" s="23">
        <f t="shared" si="64"/>
        <v>494.7</v>
      </c>
      <c r="EN97" s="23">
        <f t="shared" si="64"/>
        <v>1091</v>
      </c>
      <c r="EO97" s="23">
        <f t="shared" si="64"/>
        <v>451.1</v>
      </c>
      <c r="EP97" s="23">
        <f t="shared" si="64"/>
        <v>379.2</v>
      </c>
      <c r="EQ97" s="23">
        <f t="shared" si="64"/>
        <v>2413.6999999999998</v>
      </c>
      <c r="ER97" s="23">
        <f t="shared" si="64"/>
        <v>373.5</v>
      </c>
      <c r="ES97" s="23">
        <f t="shared" si="64"/>
        <v>128.19999999999999</v>
      </c>
      <c r="ET97" s="23">
        <f t="shared" si="64"/>
        <v>187.79999999999998</v>
      </c>
      <c r="EU97" s="23">
        <f t="shared" si="64"/>
        <v>646.4</v>
      </c>
      <c r="EV97" s="23">
        <f t="shared" si="64"/>
        <v>65.699999999999989</v>
      </c>
      <c r="EW97" s="23">
        <f t="shared" si="64"/>
        <v>868.8</v>
      </c>
      <c r="EX97" s="23">
        <f t="shared" si="64"/>
        <v>264</v>
      </c>
      <c r="EY97" s="23">
        <f t="shared" si="64"/>
        <v>766.5</v>
      </c>
      <c r="EZ97" s="23">
        <f t="shared" si="64"/>
        <v>119.1</v>
      </c>
      <c r="FA97" s="23">
        <f t="shared" si="64"/>
        <v>3141.9</v>
      </c>
      <c r="FB97" s="23">
        <f t="shared" si="64"/>
        <v>354.6</v>
      </c>
      <c r="FC97" s="23">
        <f t="shared" si="64"/>
        <v>2484.6999999999998</v>
      </c>
      <c r="FD97" s="23">
        <f t="shared" si="64"/>
        <v>345.7</v>
      </c>
      <c r="FE97" s="23">
        <f t="shared" si="64"/>
        <v>108.6</v>
      </c>
      <c r="FF97" s="23">
        <f t="shared" si="64"/>
        <v>211.2</v>
      </c>
      <c r="FG97" s="23">
        <f t="shared" si="64"/>
        <v>109.8</v>
      </c>
      <c r="FH97" s="23">
        <f t="shared" si="64"/>
        <v>89.8</v>
      </c>
      <c r="FI97" s="23">
        <f t="shared" si="64"/>
        <v>1861.5</v>
      </c>
      <c r="FJ97" s="23">
        <f t="shared" si="64"/>
        <v>1884.9</v>
      </c>
      <c r="FK97" s="23">
        <f t="shared" si="64"/>
        <v>2250</v>
      </c>
      <c r="FL97" s="23">
        <f t="shared" si="64"/>
        <v>4847.1000000000004</v>
      </c>
      <c r="FM97" s="23">
        <f t="shared" si="64"/>
        <v>3512.2</v>
      </c>
      <c r="FN97" s="23">
        <f t="shared" si="64"/>
        <v>20603.5</v>
      </c>
      <c r="FO97" s="23">
        <f t="shared" si="64"/>
        <v>1135.9000000000001</v>
      </c>
      <c r="FP97" s="23">
        <f t="shared" si="64"/>
        <v>2236.8000000000002</v>
      </c>
      <c r="FQ97" s="23">
        <f t="shared" si="64"/>
        <v>784</v>
      </c>
      <c r="FR97" s="23">
        <f t="shared" si="64"/>
        <v>164.2</v>
      </c>
      <c r="FS97" s="23">
        <f t="shared" si="64"/>
        <v>182.4</v>
      </c>
      <c r="FT97" s="23">
        <f t="shared" si="64"/>
        <v>80.399999999999991</v>
      </c>
      <c r="FU97" s="23">
        <f t="shared" si="64"/>
        <v>773.4</v>
      </c>
      <c r="FV97" s="23">
        <f t="shared" si="64"/>
        <v>664.5</v>
      </c>
      <c r="FW97" s="23">
        <f t="shared" si="64"/>
        <v>172.8</v>
      </c>
      <c r="FX97" s="23">
        <f t="shared" si="64"/>
        <v>73.400000000000006</v>
      </c>
      <c r="FZ97" s="17">
        <f t="shared" si="46"/>
        <v>831059.29999999993</v>
      </c>
      <c r="GA97" s="16"/>
      <c r="GB97" s="17"/>
      <c r="GC97" s="17"/>
      <c r="GD97" s="17"/>
      <c r="GE97" s="17"/>
      <c r="GF97" s="24"/>
      <c r="GG97" s="24"/>
      <c r="GH97" s="21"/>
      <c r="GI97" s="21"/>
      <c r="GJ97" s="21"/>
      <c r="GK97" s="21"/>
      <c r="GL97" s="21"/>
      <c r="GM97" s="21"/>
      <c r="GN97" s="25"/>
      <c r="GO97" s="25"/>
    </row>
    <row r="98" spans="1:256" s="19" customFormat="1" ht="15.75" x14ac:dyDescent="0.25">
      <c r="A98" s="4" t="s">
        <v>402</v>
      </c>
      <c r="B98" s="51" t="s">
        <v>403</v>
      </c>
      <c r="C98" s="21">
        <f>C88+C89+C90+C95+C93</f>
        <v>0</v>
      </c>
      <c r="D98" s="21">
        <f t="shared" ref="D98:BO98" si="65">D88+D89+D90+D95+D93</f>
        <v>4263.6000000000004</v>
      </c>
      <c r="E98" s="21">
        <f t="shared" si="65"/>
        <v>860.6</v>
      </c>
      <c r="F98" s="21">
        <f t="shared" si="65"/>
        <v>718.6</v>
      </c>
      <c r="G98" s="21">
        <f t="shared" si="65"/>
        <v>0</v>
      </c>
      <c r="H98" s="21">
        <f t="shared" si="65"/>
        <v>0</v>
      </c>
      <c r="I98" s="21">
        <f t="shared" si="65"/>
        <v>608.29999999999995</v>
      </c>
      <c r="J98" s="21">
        <f t="shared" si="65"/>
        <v>0</v>
      </c>
      <c r="K98" s="21">
        <f t="shared" si="65"/>
        <v>0</v>
      </c>
      <c r="L98" s="21">
        <f t="shared" si="65"/>
        <v>0</v>
      </c>
      <c r="M98" s="21">
        <f t="shared" si="65"/>
        <v>0</v>
      </c>
      <c r="N98" s="21">
        <f t="shared" si="65"/>
        <v>0</v>
      </c>
      <c r="O98" s="21">
        <f t="shared" si="65"/>
        <v>0</v>
      </c>
      <c r="P98" s="21">
        <f t="shared" si="65"/>
        <v>0</v>
      </c>
      <c r="Q98" s="21">
        <f t="shared" si="65"/>
        <v>613</v>
      </c>
      <c r="R98" s="21">
        <f t="shared" si="65"/>
        <v>0</v>
      </c>
      <c r="S98" s="21">
        <f t="shared" si="65"/>
        <v>0</v>
      </c>
      <c r="T98" s="21">
        <f t="shared" si="65"/>
        <v>0</v>
      </c>
      <c r="U98" s="21">
        <f t="shared" si="65"/>
        <v>0</v>
      </c>
      <c r="V98" s="21">
        <f t="shared" si="65"/>
        <v>0</v>
      </c>
      <c r="W98" s="21">
        <f t="shared" si="65"/>
        <v>0</v>
      </c>
      <c r="X98" s="21">
        <f t="shared" si="65"/>
        <v>0</v>
      </c>
      <c r="Y98" s="21">
        <f t="shared" si="65"/>
        <v>0</v>
      </c>
      <c r="Z98" s="21">
        <f t="shared" si="65"/>
        <v>0</v>
      </c>
      <c r="AA98" s="21">
        <f t="shared" si="65"/>
        <v>0</v>
      </c>
      <c r="AB98" s="21">
        <f t="shared" si="65"/>
        <v>0</v>
      </c>
      <c r="AC98" s="21">
        <f t="shared" si="65"/>
        <v>0</v>
      </c>
      <c r="AD98" s="21">
        <f t="shared" si="65"/>
        <v>0</v>
      </c>
      <c r="AE98" s="21">
        <f t="shared" si="65"/>
        <v>0</v>
      </c>
      <c r="AF98" s="21">
        <f t="shared" si="65"/>
        <v>0</v>
      </c>
      <c r="AG98" s="21">
        <f t="shared" si="65"/>
        <v>0</v>
      </c>
      <c r="AH98" s="21">
        <f t="shared" si="65"/>
        <v>0</v>
      </c>
      <c r="AI98" s="21">
        <f t="shared" si="65"/>
        <v>0</v>
      </c>
      <c r="AJ98" s="21">
        <f t="shared" si="65"/>
        <v>0</v>
      </c>
      <c r="AK98" s="21">
        <f t="shared" si="65"/>
        <v>0</v>
      </c>
      <c r="AL98" s="21">
        <f t="shared" si="65"/>
        <v>0</v>
      </c>
      <c r="AM98" s="21">
        <f t="shared" si="65"/>
        <v>0</v>
      </c>
      <c r="AN98" s="21">
        <f t="shared" si="65"/>
        <v>0</v>
      </c>
      <c r="AO98" s="21">
        <f t="shared" si="65"/>
        <v>0</v>
      </c>
      <c r="AP98" s="21">
        <f t="shared" si="65"/>
        <v>0</v>
      </c>
      <c r="AQ98" s="21">
        <f t="shared" si="65"/>
        <v>0</v>
      </c>
      <c r="AR98" s="21">
        <f t="shared" si="65"/>
        <v>317</v>
      </c>
      <c r="AS98" s="21">
        <f t="shared" si="65"/>
        <v>313.5</v>
      </c>
      <c r="AT98" s="21">
        <f t="shared" si="65"/>
        <v>0</v>
      </c>
      <c r="AU98" s="21">
        <f t="shared" si="65"/>
        <v>0</v>
      </c>
      <c r="AV98" s="21">
        <f t="shared" si="65"/>
        <v>0</v>
      </c>
      <c r="AW98" s="21">
        <f t="shared" si="65"/>
        <v>0</v>
      </c>
      <c r="AX98" s="21">
        <f t="shared" si="65"/>
        <v>0</v>
      </c>
      <c r="AY98" s="21">
        <f t="shared" si="65"/>
        <v>53.5</v>
      </c>
      <c r="AZ98" s="21">
        <f t="shared" si="65"/>
        <v>0</v>
      </c>
      <c r="BA98" s="21">
        <f t="shared" si="65"/>
        <v>0</v>
      </c>
      <c r="BB98" s="21">
        <f t="shared" si="65"/>
        <v>0</v>
      </c>
      <c r="BC98" s="21">
        <f t="shared" si="65"/>
        <v>2556.9</v>
      </c>
      <c r="BD98" s="21">
        <f t="shared" si="65"/>
        <v>0</v>
      </c>
      <c r="BE98" s="21">
        <f t="shared" si="65"/>
        <v>0</v>
      </c>
      <c r="BF98" s="21">
        <f t="shared" si="65"/>
        <v>0</v>
      </c>
      <c r="BG98" s="21">
        <f t="shared" si="65"/>
        <v>0</v>
      </c>
      <c r="BH98" s="21">
        <f t="shared" si="65"/>
        <v>0</v>
      </c>
      <c r="BI98" s="21">
        <f t="shared" si="65"/>
        <v>0</v>
      </c>
      <c r="BJ98" s="21">
        <f t="shared" si="65"/>
        <v>0</v>
      </c>
      <c r="BK98" s="21">
        <f t="shared" si="65"/>
        <v>0</v>
      </c>
      <c r="BL98" s="21">
        <f t="shared" si="65"/>
        <v>0</v>
      </c>
      <c r="BM98" s="21">
        <f t="shared" si="65"/>
        <v>0</v>
      </c>
      <c r="BN98" s="21">
        <f t="shared" si="65"/>
        <v>0</v>
      </c>
      <c r="BO98" s="21">
        <f t="shared" si="65"/>
        <v>0</v>
      </c>
      <c r="BP98" s="21">
        <f t="shared" ref="BP98:EA98" si="66">BP88+BP89+BP90+BP95+BP93</f>
        <v>0</v>
      </c>
      <c r="BQ98" s="21">
        <f t="shared" si="66"/>
        <v>381</v>
      </c>
      <c r="BR98" s="21">
        <f t="shared" si="66"/>
        <v>0</v>
      </c>
      <c r="BS98" s="21">
        <f t="shared" si="66"/>
        <v>0</v>
      </c>
      <c r="BT98" s="21">
        <f t="shared" si="66"/>
        <v>0</v>
      </c>
      <c r="BU98" s="21">
        <f t="shared" si="66"/>
        <v>0</v>
      </c>
      <c r="BV98" s="21">
        <f t="shared" si="66"/>
        <v>0</v>
      </c>
      <c r="BW98" s="21">
        <f t="shared" si="66"/>
        <v>0</v>
      </c>
      <c r="BX98" s="21">
        <f t="shared" si="66"/>
        <v>0</v>
      </c>
      <c r="BY98" s="21">
        <f t="shared" si="66"/>
        <v>0</v>
      </c>
      <c r="BZ98" s="21">
        <f t="shared" si="66"/>
        <v>0</v>
      </c>
      <c r="CA98" s="21">
        <f t="shared" si="66"/>
        <v>0</v>
      </c>
      <c r="CB98" s="21">
        <f t="shared" si="66"/>
        <v>0</v>
      </c>
      <c r="CC98" s="21">
        <f t="shared" si="66"/>
        <v>0</v>
      </c>
      <c r="CD98" s="21">
        <f t="shared" si="66"/>
        <v>0</v>
      </c>
      <c r="CE98" s="21">
        <f t="shared" si="66"/>
        <v>0</v>
      </c>
      <c r="CF98" s="21">
        <f t="shared" si="66"/>
        <v>0</v>
      </c>
      <c r="CG98" s="21">
        <f t="shared" si="66"/>
        <v>0</v>
      </c>
      <c r="CH98" s="21">
        <f t="shared" si="66"/>
        <v>0</v>
      </c>
      <c r="CI98" s="21">
        <f t="shared" si="66"/>
        <v>0</v>
      </c>
      <c r="CJ98" s="21">
        <f t="shared" si="66"/>
        <v>0</v>
      </c>
      <c r="CK98" s="21">
        <f t="shared" si="66"/>
        <v>487</v>
      </c>
      <c r="CL98" s="21">
        <f t="shared" si="66"/>
        <v>0</v>
      </c>
      <c r="CM98" s="21">
        <f t="shared" si="66"/>
        <v>0</v>
      </c>
      <c r="CN98" s="21">
        <f t="shared" si="66"/>
        <v>1496.2</v>
      </c>
      <c r="CO98" s="21">
        <f t="shared" si="66"/>
        <v>0</v>
      </c>
      <c r="CP98" s="21">
        <f t="shared" si="66"/>
        <v>0</v>
      </c>
      <c r="CQ98" s="21">
        <f t="shared" si="66"/>
        <v>0</v>
      </c>
      <c r="CR98" s="21">
        <f t="shared" si="66"/>
        <v>0</v>
      </c>
      <c r="CS98" s="21">
        <f t="shared" si="66"/>
        <v>0</v>
      </c>
      <c r="CT98" s="21">
        <f t="shared" si="66"/>
        <v>0</v>
      </c>
      <c r="CU98" s="21">
        <f t="shared" si="66"/>
        <v>0</v>
      </c>
      <c r="CV98" s="21">
        <f t="shared" si="66"/>
        <v>0</v>
      </c>
      <c r="CW98" s="21">
        <f t="shared" si="66"/>
        <v>0</v>
      </c>
      <c r="CX98" s="21">
        <f t="shared" si="66"/>
        <v>0</v>
      </c>
      <c r="CY98" s="21">
        <f t="shared" si="66"/>
        <v>0</v>
      </c>
      <c r="CZ98" s="21">
        <f t="shared" si="66"/>
        <v>0</v>
      </c>
      <c r="DA98" s="21">
        <f t="shared" si="66"/>
        <v>0</v>
      </c>
      <c r="DB98" s="21">
        <f t="shared" si="66"/>
        <v>0</v>
      </c>
      <c r="DC98" s="21">
        <f t="shared" si="66"/>
        <v>0</v>
      </c>
      <c r="DD98" s="21">
        <f t="shared" si="66"/>
        <v>0</v>
      </c>
      <c r="DE98" s="21">
        <f t="shared" si="66"/>
        <v>0</v>
      </c>
      <c r="DF98" s="21">
        <f t="shared" si="66"/>
        <v>656.1</v>
      </c>
      <c r="DG98" s="21">
        <f t="shared" si="66"/>
        <v>0</v>
      </c>
      <c r="DH98" s="21">
        <f t="shared" si="66"/>
        <v>0</v>
      </c>
      <c r="DI98" s="21">
        <f t="shared" si="66"/>
        <v>0</v>
      </c>
      <c r="DJ98" s="21">
        <f t="shared" si="66"/>
        <v>0</v>
      </c>
      <c r="DK98" s="21">
        <f t="shared" si="66"/>
        <v>0</v>
      </c>
      <c r="DL98" s="21">
        <f t="shared" si="66"/>
        <v>0</v>
      </c>
      <c r="DM98" s="21">
        <f t="shared" si="66"/>
        <v>0</v>
      </c>
      <c r="DN98" s="21">
        <f t="shared" si="66"/>
        <v>0</v>
      </c>
      <c r="DO98" s="21">
        <f t="shared" si="66"/>
        <v>0</v>
      </c>
      <c r="DP98" s="21">
        <f t="shared" si="66"/>
        <v>0</v>
      </c>
      <c r="DQ98" s="21">
        <f t="shared" si="66"/>
        <v>0</v>
      </c>
      <c r="DR98" s="21">
        <f t="shared" si="66"/>
        <v>0</v>
      </c>
      <c r="DS98" s="21">
        <f t="shared" si="66"/>
        <v>0</v>
      </c>
      <c r="DT98" s="21">
        <f t="shared" si="66"/>
        <v>0</v>
      </c>
      <c r="DU98" s="21">
        <f t="shared" si="66"/>
        <v>0</v>
      </c>
      <c r="DV98" s="21">
        <f t="shared" si="66"/>
        <v>0</v>
      </c>
      <c r="DW98" s="21">
        <f t="shared" si="66"/>
        <v>0</v>
      </c>
      <c r="DX98" s="21">
        <f t="shared" si="66"/>
        <v>0</v>
      </c>
      <c r="DY98" s="21">
        <f t="shared" si="66"/>
        <v>0</v>
      </c>
      <c r="DZ98" s="21">
        <f t="shared" si="66"/>
        <v>0</v>
      </c>
      <c r="EA98" s="21">
        <f t="shared" si="66"/>
        <v>0</v>
      </c>
      <c r="EB98" s="21">
        <f t="shared" ref="EB98:FX98" si="67">EB88+EB89+EB90+EB95+EB93</f>
        <v>0</v>
      </c>
      <c r="EC98" s="21">
        <f t="shared" si="67"/>
        <v>0</v>
      </c>
      <c r="ED98" s="21">
        <f t="shared" si="67"/>
        <v>0</v>
      </c>
      <c r="EE98" s="21">
        <f t="shared" si="67"/>
        <v>0</v>
      </c>
      <c r="EF98" s="21">
        <f t="shared" si="67"/>
        <v>0</v>
      </c>
      <c r="EG98" s="21">
        <f t="shared" si="67"/>
        <v>0</v>
      </c>
      <c r="EH98" s="21">
        <f t="shared" si="67"/>
        <v>0</v>
      </c>
      <c r="EI98" s="21">
        <f t="shared" si="67"/>
        <v>143</v>
      </c>
      <c r="EJ98" s="21">
        <f t="shared" si="67"/>
        <v>0</v>
      </c>
      <c r="EK98" s="21">
        <f t="shared" si="67"/>
        <v>0</v>
      </c>
      <c r="EL98" s="21">
        <f t="shared" si="67"/>
        <v>0</v>
      </c>
      <c r="EM98" s="21">
        <f t="shared" si="67"/>
        <v>0</v>
      </c>
      <c r="EN98" s="21">
        <f t="shared" si="67"/>
        <v>0</v>
      </c>
      <c r="EO98" s="21">
        <f t="shared" si="67"/>
        <v>0</v>
      </c>
      <c r="EP98" s="21">
        <f t="shared" si="67"/>
        <v>0</v>
      </c>
      <c r="EQ98" s="21">
        <f t="shared" si="67"/>
        <v>0</v>
      </c>
      <c r="ER98" s="21">
        <f t="shared" si="67"/>
        <v>0</v>
      </c>
      <c r="ES98" s="21">
        <f t="shared" si="67"/>
        <v>0</v>
      </c>
      <c r="ET98" s="21">
        <f t="shared" si="67"/>
        <v>0</v>
      </c>
      <c r="EU98" s="21">
        <f t="shared" si="67"/>
        <v>0</v>
      </c>
      <c r="EV98" s="21">
        <f t="shared" si="67"/>
        <v>0</v>
      </c>
      <c r="EW98" s="21">
        <f t="shared" si="67"/>
        <v>0</v>
      </c>
      <c r="EX98" s="21">
        <f t="shared" si="67"/>
        <v>0</v>
      </c>
      <c r="EY98" s="21">
        <f t="shared" si="67"/>
        <v>0</v>
      </c>
      <c r="EZ98" s="21">
        <f t="shared" si="67"/>
        <v>0</v>
      </c>
      <c r="FA98" s="21">
        <f t="shared" si="67"/>
        <v>0</v>
      </c>
      <c r="FB98" s="21">
        <f t="shared" si="67"/>
        <v>0</v>
      </c>
      <c r="FC98" s="21">
        <f t="shared" si="67"/>
        <v>0</v>
      </c>
      <c r="FD98" s="21">
        <f t="shared" si="67"/>
        <v>0</v>
      </c>
      <c r="FE98" s="21">
        <f t="shared" si="67"/>
        <v>0</v>
      </c>
      <c r="FF98" s="21">
        <f t="shared" si="67"/>
        <v>0</v>
      </c>
      <c r="FG98" s="21">
        <f t="shared" si="67"/>
        <v>0</v>
      </c>
      <c r="FH98" s="21">
        <f t="shared" si="67"/>
        <v>0</v>
      </c>
      <c r="FI98" s="21">
        <f t="shared" si="67"/>
        <v>0</v>
      </c>
      <c r="FJ98" s="21">
        <f t="shared" si="67"/>
        <v>0</v>
      </c>
      <c r="FK98" s="21">
        <f t="shared" si="67"/>
        <v>0</v>
      </c>
      <c r="FL98" s="21">
        <f t="shared" si="67"/>
        <v>0</v>
      </c>
      <c r="FM98" s="21">
        <f t="shared" si="67"/>
        <v>0</v>
      </c>
      <c r="FN98" s="21">
        <f t="shared" si="67"/>
        <v>0</v>
      </c>
      <c r="FO98" s="21">
        <f t="shared" si="67"/>
        <v>0</v>
      </c>
      <c r="FP98" s="21">
        <f t="shared" si="67"/>
        <v>0</v>
      </c>
      <c r="FQ98" s="21">
        <f t="shared" si="67"/>
        <v>0</v>
      </c>
      <c r="FR98" s="21">
        <f t="shared" si="67"/>
        <v>0</v>
      </c>
      <c r="FS98" s="21">
        <f t="shared" si="67"/>
        <v>0</v>
      </c>
      <c r="FT98" s="21">
        <f t="shared" si="67"/>
        <v>0</v>
      </c>
      <c r="FU98" s="21">
        <f t="shared" si="67"/>
        <v>0</v>
      </c>
      <c r="FV98" s="21">
        <f t="shared" si="67"/>
        <v>0</v>
      </c>
      <c r="FW98" s="21">
        <f t="shared" si="67"/>
        <v>0</v>
      </c>
      <c r="FX98" s="21">
        <f t="shared" si="67"/>
        <v>0</v>
      </c>
      <c r="FY98" s="17"/>
      <c r="FZ98" s="17">
        <f t="shared" si="46"/>
        <v>13468.300000000003</v>
      </c>
      <c r="GA98" s="5"/>
      <c r="GB98" s="17"/>
      <c r="GC98" s="17"/>
      <c r="GD98" s="17"/>
      <c r="GE98" s="17"/>
      <c r="GF98" s="17"/>
      <c r="GG98" s="24"/>
      <c r="GH98" s="21"/>
      <c r="GI98" s="21"/>
      <c r="GJ98" s="21"/>
      <c r="GK98" s="21"/>
      <c r="GL98" s="21"/>
      <c r="GM98" s="21"/>
      <c r="GN98" s="25"/>
      <c r="GO98" s="25"/>
    </row>
    <row r="99" spans="1:256" s="19" customFormat="1" x14ac:dyDescent="0.2">
      <c r="A99" s="55"/>
      <c r="B99" s="2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40"/>
      <c r="FI99" s="40"/>
      <c r="FJ99" s="40"/>
      <c r="FK99" s="40"/>
      <c r="FL99" s="40"/>
      <c r="FM99" s="40"/>
      <c r="FN99" s="40"/>
      <c r="FO99" s="40"/>
      <c r="FP99" s="40"/>
      <c r="FQ99" s="40"/>
      <c r="FR99" s="40"/>
      <c r="FS99" s="40"/>
      <c r="FT99" s="40"/>
      <c r="FU99" s="40"/>
      <c r="FV99" s="40"/>
      <c r="FW99" s="40"/>
      <c r="FX99" s="40"/>
      <c r="FY99" s="17"/>
      <c r="FZ99" s="17"/>
      <c r="GA99" s="5"/>
      <c r="GB99" s="17"/>
      <c r="GC99" s="17"/>
      <c r="GD99" s="17"/>
      <c r="GE99" s="17"/>
      <c r="GF99" s="5"/>
      <c r="GG99" s="21"/>
      <c r="GH99" s="21"/>
      <c r="GI99" s="21"/>
      <c r="GJ99" s="21"/>
      <c r="GK99" s="21"/>
      <c r="GL99" s="21"/>
      <c r="GM99" s="21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</row>
    <row r="100" spans="1:256" s="19" customFormat="1" ht="15.75" x14ac:dyDescent="0.25">
      <c r="A100" s="106"/>
      <c r="B100" s="107" t="s">
        <v>404</v>
      </c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  <c r="BH100" s="108"/>
      <c r="BI100" s="108"/>
      <c r="BJ100" s="108"/>
      <c r="BK100" s="108"/>
      <c r="BL100" s="108"/>
      <c r="BM100" s="108"/>
      <c r="BN100" s="108"/>
      <c r="BO100" s="108"/>
      <c r="BP100" s="108"/>
      <c r="BQ100" s="108"/>
      <c r="BR100" s="108"/>
      <c r="BS100" s="108"/>
      <c r="BT100" s="108"/>
      <c r="BU100" s="108"/>
      <c r="BV100" s="108"/>
      <c r="BW100" s="108"/>
      <c r="BX100" s="108"/>
      <c r="BY100" s="108"/>
      <c r="BZ100" s="108"/>
      <c r="CA100" s="108"/>
      <c r="CB100" s="108"/>
      <c r="CC100" s="108"/>
      <c r="CD100" s="108"/>
      <c r="CE100" s="108"/>
      <c r="CF100" s="108"/>
      <c r="CG100" s="108"/>
      <c r="CH100" s="108"/>
      <c r="CI100" s="108"/>
      <c r="CJ100" s="108"/>
      <c r="CK100" s="108"/>
      <c r="CL100" s="108"/>
      <c r="CM100" s="108"/>
      <c r="CN100" s="108"/>
      <c r="CO100" s="108"/>
      <c r="CP100" s="108"/>
      <c r="CQ100" s="108"/>
      <c r="CR100" s="108"/>
      <c r="CS100" s="108"/>
      <c r="CT100" s="108"/>
      <c r="CU100" s="108"/>
      <c r="CV100" s="108"/>
      <c r="CW100" s="108"/>
      <c r="CX100" s="108"/>
      <c r="CY100" s="108"/>
      <c r="CZ100" s="108"/>
      <c r="DA100" s="108"/>
      <c r="DB100" s="108"/>
      <c r="DC100" s="108"/>
      <c r="DD100" s="108"/>
      <c r="DE100" s="108"/>
      <c r="DF100" s="108"/>
      <c r="DG100" s="108"/>
      <c r="DH100" s="108"/>
      <c r="DI100" s="108"/>
      <c r="DJ100" s="108"/>
      <c r="DK100" s="108"/>
      <c r="DL100" s="108"/>
      <c r="DM100" s="108"/>
      <c r="DN100" s="108"/>
      <c r="DO100" s="108"/>
      <c r="DP100" s="108"/>
      <c r="DQ100" s="108"/>
      <c r="DR100" s="108"/>
      <c r="DS100" s="108"/>
      <c r="DT100" s="108"/>
      <c r="DU100" s="108"/>
      <c r="DV100" s="108"/>
      <c r="DW100" s="108"/>
      <c r="DX100" s="108"/>
      <c r="DY100" s="108"/>
      <c r="DZ100" s="108"/>
      <c r="EA100" s="108"/>
      <c r="EB100" s="108"/>
      <c r="EC100" s="108"/>
      <c r="ED100" s="108"/>
      <c r="EE100" s="108"/>
      <c r="EF100" s="108"/>
      <c r="EG100" s="108"/>
      <c r="EH100" s="108"/>
      <c r="EI100" s="108"/>
      <c r="EJ100" s="108"/>
      <c r="EK100" s="108"/>
      <c r="EL100" s="108"/>
      <c r="EM100" s="108"/>
      <c r="EN100" s="108"/>
      <c r="EO100" s="108"/>
      <c r="EP100" s="108"/>
      <c r="EQ100" s="108"/>
      <c r="ER100" s="108"/>
      <c r="ES100" s="108"/>
      <c r="ET100" s="108"/>
      <c r="EU100" s="108"/>
      <c r="EV100" s="108"/>
      <c r="EW100" s="108"/>
      <c r="EX100" s="108"/>
      <c r="EY100" s="108"/>
      <c r="EZ100" s="108"/>
      <c r="FA100" s="108"/>
      <c r="FB100" s="108"/>
      <c r="FC100" s="108"/>
      <c r="FD100" s="108"/>
      <c r="FE100" s="108"/>
      <c r="FF100" s="108"/>
      <c r="FG100" s="108"/>
      <c r="FH100" s="108"/>
      <c r="FI100" s="108"/>
      <c r="FJ100" s="108"/>
      <c r="FK100" s="108"/>
      <c r="FL100" s="108"/>
      <c r="FM100" s="108"/>
      <c r="FN100" s="108"/>
      <c r="FO100" s="108"/>
      <c r="FP100" s="108"/>
      <c r="FQ100" s="108"/>
      <c r="FR100" s="108"/>
      <c r="FS100" s="108"/>
      <c r="FT100" s="108"/>
      <c r="FU100" s="108"/>
      <c r="FV100" s="108"/>
      <c r="FW100" s="108"/>
      <c r="FX100" s="108"/>
      <c r="FY100" s="106"/>
      <c r="FZ100" s="105"/>
      <c r="GA100" s="35"/>
      <c r="GB100" s="108"/>
      <c r="GC100" s="108"/>
      <c r="GD100" s="108"/>
      <c r="GE100" s="106"/>
      <c r="GF100" s="106"/>
      <c r="GG100" s="106"/>
      <c r="GH100" s="106"/>
      <c r="GI100" s="106"/>
      <c r="GJ100" s="106"/>
      <c r="GK100" s="106"/>
      <c r="GL100" s="106"/>
      <c r="GM100" s="106"/>
      <c r="GN100" s="105"/>
      <c r="GO100" s="105"/>
      <c r="GP100" s="105"/>
      <c r="GQ100" s="105"/>
      <c r="GR100" s="105"/>
      <c r="GS100" s="105"/>
      <c r="GT100" s="105"/>
      <c r="GU100" s="105"/>
      <c r="GV100" s="105"/>
      <c r="GW100" s="105"/>
      <c r="GX100" s="105"/>
      <c r="GY100" s="105"/>
      <c r="GZ100" s="105"/>
      <c r="HA100" s="105"/>
      <c r="HB100" s="105"/>
      <c r="HC100" s="105"/>
      <c r="HD100" s="105"/>
      <c r="HE100" s="105"/>
      <c r="HF100" s="105"/>
      <c r="HG100" s="105"/>
      <c r="HH100" s="105"/>
      <c r="HI100" s="105"/>
      <c r="HJ100" s="105"/>
      <c r="HK100" s="105"/>
      <c r="HL100" s="105"/>
      <c r="HM100" s="105"/>
      <c r="HN100" s="105"/>
      <c r="HO100" s="105"/>
      <c r="HP100" s="105"/>
      <c r="HQ100" s="105"/>
      <c r="HR100" s="105"/>
      <c r="HS100" s="105"/>
      <c r="HT100" s="105"/>
      <c r="HU100" s="105"/>
      <c r="HV100" s="105"/>
      <c r="HW100" s="105"/>
      <c r="HX100" s="105"/>
      <c r="HY100" s="105"/>
      <c r="HZ100" s="105"/>
      <c r="IA100" s="105"/>
      <c r="IB100" s="105"/>
      <c r="IC100" s="105"/>
      <c r="ID100" s="105"/>
      <c r="IE100" s="105"/>
      <c r="IF100" s="105"/>
      <c r="IG100" s="105"/>
      <c r="IH100" s="105"/>
      <c r="II100" s="105"/>
      <c r="IJ100" s="105"/>
      <c r="IK100" s="105"/>
      <c r="IL100" s="105"/>
      <c r="IM100" s="105"/>
      <c r="IN100" s="105"/>
      <c r="IO100" s="105"/>
      <c r="IP100" s="105"/>
      <c r="IQ100" s="105"/>
      <c r="IR100" s="105"/>
      <c r="IS100" s="105"/>
      <c r="IT100" s="105"/>
      <c r="IU100" s="105"/>
      <c r="IV100" s="105"/>
    </row>
    <row r="101" spans="1:256" x14ac:dyDescent="0.2">
      <c r="A101" s="109" t="s">
        <v>405</v>
      </c>
      <c r="B101" s="24" t="s">
        <v>406</v>
      </c>
      <c r="C101" s="110">
        <f>IF(AND(C15&gt;0,C96&lt;=500),C96-ROUND((C15*0.65),1),0)</f>
        <v>0</v>
      </c>
      <c r="D101" s="110">
        <f t="shared" ref="D101:BO101" si="68">IF(AND(D15&gt;0,D96&lt;=500),D96-ROUND((D15*0.65),1),0)</f>
        <v>0</v>
      </c>
      <c r="E101" s="110">
        <f t="shared" si="68"/>
        <v>0</v>
      </c>
      <c r="F101" s="110">
        <f t="shared" si="68"/>
        <v>0</v>
      </c>
      <c r="G101" s="110">
        <f t="shared" si="68"/>
        <v>0</v>
      </c>
      <c r="H101" s="110">
        <f t="shared" si="68"/>
        <v>0</v>
      </c>
      <c r="I101" s="110">
        <f t="shared" si="68"/>
        <v>0</v>
      </c>
      <c r="J101" s="110">
        <f t="shared" si="68"/>
        <v>0</v>
      </c>
      <c r="K101" s="110">
        <f t="shared" si="68"/>
        <v>0</v>
      </c>
      <c r="L101" s="110">
        <f t="shared" si="68"/>
        <v>0</v>
      </c>
      <c r="M101" s="110">
        <f t="shared" si="68"/>
        <v>0</v>
      </c>
      <c r="N101" s="110">
        <f t="shared" si="68"/>
        <v>0</v>
      </c>
      <c r="O101" s="110">
        <f t="shared" si="68"/>
        <v>0</v>
      </c>
      <c r="P101" s="110">
        <f t="shared" si="68"/>
        <v>0</v>
      </c>
      <c r="Q101" s="110">
        <f t="shared" si="68"/>
        <v>0</v>
      </c>
      <c r="R101" s="110">
        <f t="shared" si="68"/>
        <v>0</v>
      </c>
      <c r="S101" s="110">
        <f t="shared" si="68"/>
        <v>0</v>
      </c>
      <c r="T101" s="110">
        <f t="shared" si="68"/>
        <v>0</v>
      </c>
      <c r="U101" s="110">
        <f t="shared" si="68"/>
        <v>0</v>
      </c>
      <c r="V101" s="110">
        <f t="shared" si="68"/>
        <v>0</v>
      </c>
      <c r="W101" s="110">
        <f t="shared" si="68"/>
        <v>0</v>
      </c>
      <c r="X101" s="110">
        <f t="shared" si="68"/>
        <v>0</v>
      </c>
      <c r="Y101" s="110">
        <f t="shared" si="68"/>
        <v>0</v>
      </c>
      <c r="Z101" s="110">
        <f t="shared" si="68"/>
        <v>0</v>
      </c>
      <c r="AA101" s="110">
        <f t="shared" si="68"/>
        <v>0</v>
      </c>
      <c r="AB101" s="110">
        <f t="shared" si="68"/>
        <v>0</v>
      </c>
      <c r="AC101" s="110">
        <f t="shared" si="68"/>
        <v>0</v>
      </c>
      <c r="AD101" s="110">
        <f t="shared" si="68"/>
        <v>0</v>
      </c>
      <c r="AE101" s="110">
        <f t="shared" si="68"/>
        <v>0</v>
      </c>
      <c r="AF101" s="110">
        <f t="shared" si="68"/>
        <v>0</v>
      </c>
      <c r="AG101" s="110">
        <f t="shared" si="68"/>
        <v>0</v>
      </c>
      <c r="AH101" s="110">
        <f t="shared" si="68"/>
        <v>0</v>
      </c>
      <c r="AI101" s="110">
        <f t="shared" si="68"/>
        <v>0</v>
      </c>
      <c r="AJ101" s="110">
        <f t="shared" si="68"/>
        <v>0</v>
      </c>
      <c r="AK101" s="110">
        <f t="shared" si="68"/>
        <v>0</v>
      </c>
      <c r="AL101" s="110">
        <f t="shared" si="68"/>
        <v>0</v>
      </c>
      <c r="AM101" s="110">
        <f t="shared" si="68"/>
        <v>0</v>
      </c>
      <c r="AN101" s="110">
        <f t="shared" si="68"/>
        <v>0</v>
      </c>
      <c r="AO101" s="110">
        <f t="shared" si="68"/>
        <v>0</v>
      </c>
      <c r="AP101" s="110">
        <f t="shared" si="68"/>
        <v>0</v>
      </c>
      <c r="AQ101" s="110">
        <f t="shared" si="68"/>
        <v>0</v>
      </c>
      <c r="AR101" s="110">
        <f t="shared" si="68"/>
        <v>0</v>
      </c>
      <c r="AS101" s="110">
        <f t="shared" si="68"/>
        <v>0</v>
      </c>
      <c r="AT101" s="110">
        <f t="shared" si="68"/>
        <v>0</v>
      </c>
      <c r="AU101" s="110">
        <f t="shared" si="68"/>
        <v>0</v>
      </c>
      <c r="AV101" s="110">
        <f t="shared" si="68"/>
        <v>0</v>
      </c>
      <c r="AW101" s="110">
        <f t="shared" si="68"/>
        <v>0</v>
      </c>
      <c r="AX101" s="110">
        <f t="shared" si="68"/>
        <v>0</v>
      </c>
      <c r="AY101" s="110">
        <f t="shared" si="68"/>
        <v>0</v>
      </c>
      <c r="AZ101" s="110">
        <f t="shared" si="68"/>
        <v>0</v>
      </c>
      <c r="BA101" s="110">
        <f t="shared" si="68"/>
        <v>0</v>
      </c>
      <c r="BB101" s="110">
        <f t="shared" si="68"/>
        <v>0</v>
      </c>
      <c r="BC101" s="110">
        <f t="shared" si="68"/>
        <v>0</v>
      </c>
      <c r="BD101" s="110">
        <f t="shared" si="68"/>
        <v>0</v>
      </c>
      <c r="BE101" s="110">
        <f t="shared" si="68"/>
        <v>0</v>
      </c>
      <c r="BF101" s="110">
        <f t="shared" si="68"/>
        <v>0</v>
      </c>
      <c r="BG101" s="110">
        <f t="shared" si="68"/>
        <v>0</v>
      </c>
      <c r="BH101" s="110">
        <f t="shared" si="68"/>
        <v>0</v>
      </c>
      <c r="BI101" s="110">
        <f t="shared" si="68"/>
        <v>0</v>
      </c>
      <c r="BJ101" s="110">
        <f t="shared" si="68"/>
        <v>0</v>
      </c>
      <c r="BK101" s="110">
        <f t="shared" si="68"/>
        <v>0</v>
      </c>
      <c r="BL101" s="110">
        <f t="shared" si="68"/>
        <v>0</v>
      </c>
      <c r="BM101" s="110">
        <f t="shared" si="68"/>
        <v>0</v>
      </c>
      <c r="BN101" s="110">
        <f t="shared" si="68"/>
        <v>0</v>
      </c>
      <c r="BO101" s="110">
        <f t="shared" si="68"/>
        <v>0</v>
      </c>
      <c r="BP101" s="110">
        <f t="shared" ref="BP101:EA101" si="69">IF(AND(BP15&gt;0,BP96&lt;=500),BP96-ROUND((BP15*0.65),1),0)</f>
        <v>0</v>
      </c>
      <c r="BQ101" s="110">
        <f t="shared" si="69"/>
        <v>0</v>
      </c>
      <c r="BR101" s="110">
        <f t="shared" si="69"/>
        <v>0</v>
      </c>
      <c r="BS101" s="110">
        <f t="shared" si="69"/>
        <v>0</v>
      </c>
      <c r="BT101" s="110">
        <f t="shared" si="69"/>
        <v>0</v>
      </c>
      <c r="BU101" s="110">
        <f t="shared" si="69"/>
        <v>0</v>
      </c>
      <c r="BV101" s="110">
        <f t="shared" si="69"/>
        <v>0</v>
      </c>
      <c r="BW101" s="110">
        <f t="shared" si="69"/>
        <v>0</v>
      </c>
      <c r="BX101" s="110">
        <f t="shared" si="69"/>
        <v>0</v>
      </c>
      <c r="BY101" s="110">
        <f t="shared" si="69"/>
        <v>0</v>
      </c>
      <c r="BZ101" s="110">
        <f t="shared" si="69"/>
        <v>0</v>
      </c>
      <c r="CA101" s="110">
        <f t="shared" si="69"/>
        <v>0</v>
      </c>
      <c r="CB101" s="110">
        <f t="shared" si="69"/>
        <v>0</v>
      </c>
      <c r="CC101" s="110">
        <f t="shared" si="69"/>
        <v>0</v>
      </c>
      <c r="CD101" s="110">
        <f t="shared" si="69"/>
        <v>0</v>
      </c>
      <c r="CE101" s="110">
        <f t="shared" si="69"/>
        <v>0</v>
      </c>
      <c r="CF101" s="110">
        <f t="shared" si="69"/>
        <v>0</v>
      </c>
      <c r="CG101" s="110">
        <f t="shared" si="69"/>
        <v>0</v>
      </c>
      <c r="CH101" s="110">
        <f t="shared" si="69"/>
        <v>0</v>
      </c>
      <c r="CI101" s="110">
        <f t="shared" si="69"/>
        <v>0</v>
      </c>
      <c r="CJ101" s="110">
        <f t="shared" si="69"/>
        <v>0</v>
      </c>
      <c r="CK101" s="110">
        <f t="shared" si="69"/>
        <v>0</v>
      </c>
      <c r="CL101" s="110">
        <f t="shared" si="69"/>
        <v>0</v>
      </c>
      <c r="CM101" s="110">
        <f t="shared" si="69"/>
        <v>0</v>
      </c>
      <c r="CN101" s="110">
        <f t="shared" si="69"/>
        <v>0</v>
      </c>
      <c r="CO101" s="110">
        <f t="shared" si="69"/>
        <v>0</v>
      </c>
      <c r="CP101" s="110">
        <f t="shared" si="69"/>
        <v>0</v>
      </c>
      <c r="CQ101" s="110">
        <f t="shared" si="69"/>
        <v>0</v>
      </c>
      <c r="CR101" s="110">
        <f t="shared" si="69"/>
        <v>0</v>
      </c>
      <c r="CS101" s="110">
        <f t="shared" si="69"/>
        <v>0</v>
      </c>
      <c r="CT101" s="110">
        <f t="shared" si="69"/>
        <v>0</v>
      </c>
      <c r="CU101" s="110">
        <f t="shared" si="69"/>
        <v>0</v>
      </c>
      <c r="CV101" s="110">
        <f t="shared" si="69"/>
        <v>0</v>
      </c>
      <c r="CW101" s="110">
        <f t="shared" si="69"/>
        <v>0</v>
      </c>
      <c r="CX101" s="110">
        <f t="shared" si="69"/>
        <v>0</v>
      </c>
      <c r="CY101" s="110">
        <f t="shared" si="69"/>
        <v>0</v>
      </c>
      <c r="CZ101" s="110">
        <f t="shared" si="69"/>
        <v>0</v>
      </c>
      <c r="DA101" s="110">
        <f t="shared" si="69"/>
        <v>0</v>
      </c>
      <c r="DB101" s="110">
        <f t="shared" si="69"/>
        <v>0</v>
      </c>
      <c r="DC101" s="110">
        <f t="shared" si="69"/>
        <v>0</v>
      </c>
      <c r="DD101" s="110">
        <f t="shared" si="69"/>
        <v>0</v>
      </c>
      <c r="DE101" s="110">
        <f t="shared" si="69"/>
        <v>0</v>
      </c>
      <c r="DF101" s="110">
        <f t="shared" si="69"/>
        <v>0</v>
      </c>
      <c r="DG101" s="110">
        <f t="shared" si="69"/>
        <v>0</v>
      </c>
      <c r="DH101" s="110">
        <f t="shared" si="69"/>
        <v>0</v>
      </c>
      <c r="DI101" s="110">
        <f t="shared" si="69"/>
        <v>0</v>
      </c>
      <c r="DJ101" s="110">
        <f t="shared" si="69"/>
        <v>0</v>
      </c>
      <c r="DK101" s="110">
        <f t="shared" si="69"/>
        <v>0</v>
      </c>
      <c r="DL101" s="110">
        <f t="shared" si="69"/>
        <v>0</v>
      </c>
      <c r="DM101" s="110">
        <f t="shared" si="69"/>
        <v>237.6</v>
      </c>
      <c r="DN101" s="110">
        <f t="shared" si="69"/>
        <v>0</v>
      </c>
      <c r="DO101" s="110">
        <f t="shared" si="69"/>
        <v>0</v>
      </c>
      <c r="DP101" s="110">
        <f t="shared" si="69"/>
        <v>0</v>
      </c>
      <c r="DQ101" s="110">
        <f t="shared" si="69"/>
        <v>0</v>
      </c>
      <c r="DR101" s="110">
        <f t="shared" si="69"/>
        <v>0</v>
      </c>
      <c r="DS101" s="110">
        <f t="shared" si="69"/>
        <v>0</v>
      </c>
      <c r="DT101" s="110">
        <f t="shared" si="69"/>
        <v>0</v>
      </c>
      <c r="DU101" s="110">
        <f t="shared" si="69"/>
        <v>0</v>
      </c>
      <c r="DV101" s="110">
        <f t="shared" si="69"/>
        <v>0</v>
      </c>
      <c r="DW101" s="110">
        <f t="shared" si="69"/>
        <v>0</v>
      </c>
      <c r="DX101" s="110">
        <f t="shared" si="69"/>
        <v>0</v>
      </c>
      <c r="DY101" s="110">
        <f t="shared" si="69"/>
        <v>0</v>
      </c>
      <c r="DZ101" s="110">
        <f t="shared" si="69"/>
        <v>0</v>
      </c>
      <c r="EA101" s="110">
        <f t="shared" si="69"/>
        <v>0</v>
      </c>
      <c r="EB101" s="110">
        <f t="shared" ref="EB101:FX101" si="70">IF(AND(EB15&gt;0,EB96&lt;=500),EB96-ROUND((EB15*0.65),1),0)</f>
        <v>0</v>
      </c>
      <c r="EC101" s="110">
        <f t="shared" si="70"/>
        <v>0</v>
      </c>
      <c r="ED101" s="110">
        <f t="shared" si="70"/>
        <v>0</v>
      </c>
      <c r="EE101" s="110">
        <f t="shared" si="70"/>
        <v>0</v>
      </c>
      <c r="EF101" s="110">
        <f t="shared" si="70"/>
        <v>0</v>
      </c>
      <c r="EG101" s="110">
        <f t="shared" si="70"/>
        <v>0</v>
      </c>
      <c r="EH101" s="110">
        <f t="shared" si="70"/>
        <v>0</v>
      </c>
      <c r="EI101" s="110">
        <f t="shared" si="70"/>
        <v>0</v>
      </c>
      <c r="EJ101" s="110">
        <f t="shared" si="70"/>
        <v>0</v>
      </c>
      <c r="EK101" s="110">
        <f t="shared" si="70"/>
        <v>0</v>
      </c>
      <c r="EL101" s="110">
        <f t="shared" si="70"/>
        <v>0</v>
      </c>
      <c r="EM101" s="110">
        <f t="shared" si="70"/>
        <v>0</v>
      </c>
      <c r="EN101" s="110">
        <f t="shared" si="70"/>
        <v>0</v>
      </c>
      <c r="EO101" s="110">
        <f t="shared" si="70"/>
        <v>0</v>
      </c>
      <c r="EP101" s="110">
        <f t="shared" si="70"/>
        <v>0</v>
      </c>
      <c r="EQ101" s="110">
        <f t="shared" si="70"/>
        <v>0</v>
      </c>
      <c r="ER101" s="110">
        <f t="shared" si="70"/>
        <v>0</v>
      </c>
      <c r="ES101" s="110">
        <f t="shared" si="70"/>
        <v>0</v>
      </c>
      <c r="ET101" s="110">
        <f t="shared" si="70"/>
        <v>128.69999999999999</v>
      </c>
      <c r="EU101" s="110">
        <f t="shared" si="70"/>
        <v>0</v>
      </c>
      <c r="EV101" s="110">
        <f t="shared" si="70"/>
        <v>0</v>
      </c>
      <c r="EW101" s="110">
        <f t="shared" si="70"/>
        <v>0</v>
      </c>
      <c r="EX101" s="110">
        <f t="shared" si="70"/>
        <v>0</v>
      </c>
      <c r="EY101" s="110">
        <f t="shared" si="70"/>
        <v>0</v>
      </c>
      <c r="EZ101" s="110">
        <f t="shared" si="70"/>
        <v>0</v>
      </c>
      <c r="FA101" s="110">
        <f t="shared" si="70"/>
        <v>0</v>
      </c>
      <c r="FB101" s="110">
        <f t="shared" si="70"/>
        <v>0</v>
      </c>
      <c r="FC101" s="110">
        <f t="shared" si="70"/>
        <v>0</v>
      </c>
      <c r="FD101" s="110">
        <f t="shared" si="70"/>
        <v>0</v>
      </c>
      <c r="FE101" s="110">
        <f t="shared" si="70"/>
        <v>0</v>
      </c>
      <c r="FF101" s="110">
        <f t="shared" si="70"/>
        <v>0</v>
      </c>
      <c r="FG101" s="110">
        <f t="shared" si="70"/>
        <v>0</v>
      </c>
      <c r="FH101" s="110">
        <f t="shared" si="70"/>
        <v>0</v>
      </c>
      <c r="FI101" s="110">
        <f t="shared" si="70"/>
        <v>0</v>
      </c>
      <c r="FJ101" s="110">
        <f t="shared" si="70"/>
        <v>0</v>
      </c>
      <c r="FK101" s="110">
        <f t="shared" si="70"/>
        <v>0</v>
      </c>
      <c r="FL101" s="110">
        <f t="shared" si="70"/>
        <v>0</v>
      </c>
      <c r="FM101" s="110">
        <f t="shared" si="70"/>
        <v>0</v>
      </c>
      <c r="FN101" s="110">
        <f t="shared" si="70"/>
        <v>0</v>
      </c>
      <c r="FO101" s="110">
        <f t="shared" si="70"/>
        <v>0</v>
      </c>
      <c r="FP101" s="110">
        <f t="shared" si="70"/>
        <v>0</v>
      </c>
      <c r="FQ101" s="110">
        <f t="shared" si="70"/>
        <v>0</v>
      </c>
      <c r="FR101" s="110">
        <f t="shared" si="70"/>
        <v>0</v>
      </c>
      <c r="FS101" s="110">
        <f t="shared" si="70"/>
        <v>0</v>
      </c>
      <c r="FT101" s="110">
        <f t="shared" si="70"/>
        <v>0</v>
      </c>
      <c r="FU101" s="110">
        <f t="shared" si="70"/>
        <v>0</v>
      </c>
      <c r="FV101" s="110">
        <f t="shared" si="70"/>
        <v>0</v>
      </c>
      <c r="FW101" s="110">
        <f t="shared" si="70"/>
        <v>0</v>
      </c>
      <c r="FX101" s="110">
        <f t="shared" si="70"/>
        <v>0</v>
      </c>
      <c r="FY101" s="22"/>
      <c r="FZ101" s="17"/>
      <c r="GA101" s="35"/>
      <c r="GB101" s="23"/>
      <c r="GC101" s="17"/>
      <c r="GD101" s="17"/>
      <c r="GE101" s="16"/>
      <c r="GF101" s="16"/>
      <c r="GG101" s="18"/>
      <c r="GH101" s="18"/>
      <c r="GI101" s="18"/>
      <c r="GJ101" s="18"/>
      <c r="GK101" s="18"/>
      <c r="GL101" s="18"/>
      <c r="GM101" s="18"/>
    </row>
    <row r="102" spans="1:256" s="105" customFormat="1" x14ac:dyDescent="0.2">
      <c r="A102" s="5"/>
      <c r="B102" s="24" t="s">
        <v>407</v>
      </c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2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1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  <c r="CC102" s="111"/>
      <c r="CD102" s="111"/>
      <c r="CE102" s="111"/>
      <c r="CF102" s="111"/>
      <c r="CG102" s="111"/>
      <c r="CH102" s="111"/>
      <c r="CI102" s="111"/>
      <c r="CJ102" s="111"/>
      <c r="CK102" s="111"/>
      <c r="CL102" s="111"/>
      <c r="CM102" s="111"/>
      <c r="CN102" s="111"/>
      <c r="CO102" s="111"/>
      <c r="CP102" s="111"/>
      <c r="CQ102" s="111"/>
      <c r="CR102" s="111"/>
      <c r="CS102" s="111"/>
      <c r="CT102" s="111"/>
      <c r="CU102" s="111"/>
      <c r="CV102" s="111"/>
      <c r="CW102" s="111"/>
      <c r="CX102" s="111"/>
      <c r="CY102" s="111"/>
      <c r="CZ102" s="111"/>
      <c r="DA102" s="111"/>
      <c r="DB102" s="111"/>
      <c r="DC102" s="111"/>
      <c r="DD102" s="111"/>
      <c r="DE102" s="111"/>
      <c r="DF102" s="111"/>
      <c r="DG102" s="111"/>
      <c r="DH102" s="111"/>
      <c r="DI102" s="111"/>
      <c r="DJ102" s="111"/>
      <c r="DK102" s="111"/>
      <c r="DL102" s="111"/>
      <c r="DM102" s="111"/>
      <c r="DN102" s="111"/>
      <c r="DO102" s="111"/>
      <c r="DP102" s="111"/>
      <c r="DQ102" s="111"/>
      <c r="DR102" s="111"/>
      <c r="DS102" s="111"/>
      <c r="DT102" s="111"/>
      <c r="DU102" s="111"/>
      <c r="DV102" s="111"/>
      <c r="DW102" s="111"/>
      <c r="DX102" s="111"/>
      <c r="DY102" s="111"/>
      <c r="DZ102" s="111"/>
      <c r="EA102" s="111"/>
      <c r="EB102" s="111"/>
      <c r="EC102" s="111"/>
      <c r="ED102" s="111"/>
      <c r="EE102" s="111"/>
      <c r="EF102" s="111"/>
      <c r="EG102" s="111"/>
      <c r="EH102" s="111"/>
      <c r="EI102" s="111"/>
      <c r="EJ102" s="111"/>
      <c r="EK102" s="111"/>
      <c r="EL102" s="111"/>
      <c r="EM102" s="111"/>
      <c r="EN102" s="111"/>
      <c r="EO102" s="111"/>
      <c r="EP102" s="111"/>
      <c r="EQ102" s="111"/>
      <c r="ER102" s="111"/>
      <c r="ES102" s="111"/>
      <c r="ET102" s="110"/>
      <c r="EU102" s="111"/>
      <c r="EV102" s="111"/>
      <c r="EW102" s="111"/>
      <c r="EX102" s="111"/>
      <c r="EY102" s="111"/>
      <c r="EZ102" s="111"/>
      <c r="FA102" s="111"/>
      <c r="FB102" s="111"/>
      <c r="FC102" s="111"/>
      <c r="FD102" s="111"/>
      <c r="FE102" s="111"/>
      <c r="FF102" s="111"/>
      <c r="FG102" s="111"/>
      <c r="FH102" s="111"/>
      <c r="FI102" s="111"/>
      <c r="FJ102" s="111"/>
      <c r="FK102" s="111"/>
      <c r="FL102" s="111"/>
      <c r="FM102" s="111"/>
      <c r="FN102" s="111"/>
      <c r="FO102" s="111"/>
      <c r="FP102" s="111"/>
      <c r="FQ102" s="111"/>
      <c r="FR102" s="111"/>
      <c r="FS102" s="111"/>
      <c r="FT102" s="112"/>
      <c r="FU102" s="111"/>
      <c r="FV102" s="111"/>
      <c r="FW102" s="111"/>
      <c r="FX102" s="111"/>
      <c r="FY102" s="22"/>
      <c r="FZ102" s="16"/>
      <c r="GA102" s="35"/>
      <c r="GB102" s="23"/>
      <c r="GC102" s="17"/>
      <c r="GD102" s="17"/>
      <c r="GE102" s="16"/>
      <c r="GF102" s="16"/>
      <c r="GG102" s="18"/>
      <c r="GH102" s="18"/>
      <c r="GI102" s="18"/>
      <c r="GJ102" s="18"/>
      <c r="GK102" s="18"/>
      <c r="GL102" s="18"/>
      <c r="GM102" s="18"/>
      <c r="GN102" s="113"/>
      <c r="GO102" s="113"/>
      <c r="GP102" s="113"/>
      <c r="GQ102" s="113"/>
      <c r="GR102" s="113"/>
      <c r="GS102" s="113"/>
      <c r="GT102" s="113"/>
      <c r="GU102" s="113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</row>
    <row r="103" spans="1:256" x14ac:dyDescent="0.2">
      <c r="A103" s="109" t="s">
        <v>408</v>
      </c>
      <c r="B103" s="2" t="s">
        <v>409</v>
      </c>
      <c r="C103" s="35">
        <f>IF(C101&gt;0,ROUND(IF(C101&lt;276,((276-C101)*0.00376159)+1.5457,IF(C101&lt;459,((459-C101)*0.00167869)+1.2385,IF(C101&lt;1027,((1027-C101)*0.00020599)+1.1215,0))),4),0)</f>
        <v>0</v>
      </c>
      <c r="D103" s="35">
        <f t="shared" ref="D103:BO103" si="71">IF(D101&gt;0,ROUND(IF(D101&lt;276,((276-D101)*0.00376159)+1.5457,IF(D101&lt;459,((459-D101)*0.00167869)+1.2385,IF(D101&lt;1027,((1027-D101)*0.00020599)+1.1215,0))),4),0)</f>
        <v>0</v>
      </c>
      <c r="E103" s="35">
        <f t="shared" si="71"/>
        <v>0</v>
      </c>
      <c r="F103" s="35">
        <f t="shared" si="71"/>
        <v>0</v>
      </c>
      <c r="G103" s="35">
        <f t="shared" si="71"/>
        <v>0</v>
      </c>
      <c r="H103" s="35">
        <f t="shared" si="71"/>
        <v>0</v>
      </c>
      <c r="I103" s="35">
        <f t="shared" si="71"/>
        <v>0</v>
      </c>
      <c r="J103" s="35">
        <f t="shared" si="71"/>
        <v>0</v>
      </c>
      <c r="K103" s="35">
        <f t="shared" si="71"/>
        <v>0</v>
      </c>
      <c r="L103" s="35">
        <f t="shared" si="71"/>
        <v>0</v>
      </c>
      <c r="M103" s="35">
        <f t="shared" si="71"/>
        <v>0</v>
      </c>
      <c r="N103" s="35">
        <f t="shared" si="71"/>
        <v>0</v>
      </c>
      <c r="O103" s="35">
        <f t="shared" si="71"/>
        <v>0</v>
      </c>
      <c r="P103" s="35">
        <f t="shared" si="71"/>
        <v>0</v>
      </c>
      <c r="Q103" s="35">
        <f t="shared" si="71"/>
        <v>0</v>
      </c>
      <c r="R103" s="35">
        <f t="shared" si="71"/>
        <v>0</v>
      </c>
      <c r="S103" s="35">
        <f t="shared" si="71"/>
        <v>0</v>
      </c>
      <c r="T103" s="35">
        <f t="shared" si="71"/>
        <v>0</v>
      </c>
      <c r="U103" s="35">
        <f t="shared" si="71"/>
        <v>0</v>
      </c>
      <c r="V103" s="35">
        <f t="shared" si="71"/>
        <v>0</v>
      </c>
      <c r="W103" s="36">
        <f t="shared" si="71"/>
        <v>0</v>
      </c>
      <c r="X103" s="35">
        <f t="shared" si="71"/>
        <v>0</v>
      </c>
      <c r="Y103" s="35">
        <f t="shared" si="71"/>
        <v>0</v>
      </c>
      <c r="Z103" s="35">
        <f t="shared" si="71"/>
        <v>0</v>
      </c>
      <c r="AA103" s="35">
        <f t="shared" si="71"/>
        <v>0</v>
      </c>
      <c r="AB103" s="35">
        <f t="shared" si="71"/>
        <v>0</v>
      </c>
      <c r="AC103" s="35">
        <f t="shared" si="71"/>
        <v>0</v>
      </c>
      <c r="AD103" s="35">
        <f t="shared" si="71"/>
        <v>0</v>
      </c>
      <c r="AE103" s="35">
        <f t="shared" si="71"/>
        <v>0</v>
      </c>
      <c r="AF103" s="35">
        <f t="shared" si="71"/>
        <v>0</v>
      </c>
      <c r="AG103" s="35">
        <f t="shared" si="71"/>
        <v>0</v>
      </c>
      <c r="AH103" s="35">
        <f t="shared" si="71"/>
        <v>0</v>
      </c>
      <c r="AI103" s="35">
        <f t="shared" si="71"/>
        <v>0</v>
      </c>
      <c r="AJ103" s="35">
        <f t="shared" si="71"/>
        <v>0</v>
      </c>
      <c r="AK103" s="35">
        <f t="shared" si="71"/>
        <v>0</v>
      </c>
      <c r="AL103" s="35">
        <f t="shared" si="71"/>
        <v>0</v>
      </c>
      <c r="AM103" s="35">
        <f t="shared" si="71"/>
        <v>0</v>
      </c>
      <c r="AN103" s="35">
        <f t="shared" si="71"/>
        <v>0</v>
      </c>
      <c r="AO103" s="35">
        <f t="shared" si="71"/>
        <v>0</v>
      </c>
      <c r="AP103" s="35">
        <f t="shared" si="71"/>
        <v>0</v>
      </c>
      <c r="AQ103" s="35">
        <f t="shared" si="71"/>
        <v>0</v>
      </c>
      <c r="AR103" s="35">
        <f t="shared" si="71"/>
        <v>0</v>
      </c>
      <c r="AS103" s="35">
        <f t="shared" si="71"/>
        <v>0</v>
      </c>
      <c r="AT103" s="35">
        <f t="shared" si="71"/>
        <v>0</v>
      </c>
      <c r="AU103" s="35">
        <f t="shared" si="71"/>
        <v>0</v>
      </c>
      <c r="AV103" s="35">
        <f t="shared" si="71"/>
        <v>0</v>
      </c>
      <c r="AW103" s="35">
        <f t="shared" si="71"/>
        <v>0</v>
      </c>
      <c r="AX103" s="35">
        <f t="shared" si="71"/>
        <v>0</v>
      </c>
      <c r="AY103" s="35">
        <f t="shared" si="71"/>
        <v>0</v>
      </c>
      <c r="AZ103" s="35">
        <f t="shared" si="71"/>
        <v>0</v>
      </c>
      <c r="BA103" s="35">
        <f t="shared" si="71"/>
        <v>0</v>
      </c>
      <c r="BB103" s="35">
        <f t="shared" si="71"/>
        <v>0</v>
      </c>
      <c r="BC103" s="35">
        <f t="shared" si="71"/>
        <v>0</v>
      </c>
      <c r="BD103" s="35">
        <f t="shared" si="71"/>
        <v>0</v>
      </c>
      <c r="BE103" s="35">
        <f t="shared" si="71"/>
        <v>0</v>
      </c>
      <c r="BF103" s="35">
        <f t="shared" si="71"/>
        <v>0</v>
      </c>
      <c r="BG103" s="35">
        <f t="shared" si="71"/>
        <v>0</v>
      </c>
      <c r="BH103" s="35">
        <f t="shared" si="71"/>
        <v>0</v>
      </c>
      <c r="BI103" s="35">
        <f t="shared" si="71"/>
        <v>0</v>
      </c>
      <c r="BJ103" s="35">
        <f t="shared" si="71"/>
        <v>0</v>
      </c>
      <c r="BK103" s="35">
        <f t="shared" si="71"/>
        <v>0</v>
      </c>
      <c r="BL103" s="35">
        <f t="shared" si="71"/>
        <v>0</v>
      </c>
      <c r="BM103" s="35">
        <f t="shared" si="71"/>
        <v>0</v>
      </c>
      <c r="BN103" s="35">
        <f t="shared" si="71"/>
        <v>0</v>
      </c>
      <c r="BO103" s="35">
        <f t="shared" si="71"/>
        <v>0</v>
      </c>
      <c r="BP103" s="35">
        <f t="shared" ref="BP103:EA103" si="72">IF(BP101&gt;0,ROUND(IF(BP101&lt;276,((276-BP101)*0.00376159)+1.5457,IF(BP101&lt;459,((459-BP101)*0.00167869)+1.2385,IF(BP101&lt;1027,((1027-BP101)*0.00020599)+1.1215,0))),4),0)</f>
        <v>0</v>
      </c>
      <c r="BQ103" s="35">
        <f t="shared" si="72"/>
        <v>0</v>
      </c>
      <c r="BR103" s="35">
        <f t="shared" si="72"/>
        <v>0</v>
      </c>
      <c r="BS103" s="35">
        <f t="shared" si="72"/>
        <v>0</v>
      </c>
      <c r="BT103" s="35">
        <f t="shared" si="72"/>
        <v>0</v>
      </c>
      <c r="BU103" s="35">
        <f t="shared" si="72"/>
        <v>0</v>
      </c>
      <c r="BV103" s="35">
        <f t="shared" si="72"/>
        <v>0</v>
      </c>
      <c r="BW103" s="35">
        <f t="shared" si="72"/>
        <v>0</v>
      </c>
      <c r="BX103" s="35">
        <f t="shared" si="72"/>
        <v>0</v>
      </c>
      <c r="BY103" s="35">
        <f t="shared" si="72"/>
        <v>0</v>
      </c>
      <c r="BZ103" s="35">
        <f t="shared" si="72"/>
        <v>0</v>
      </c>
      <c r="CA103" s="35">
        <f t="shared" si="72"/>
        <v>0</v>
      </c>
      <c r="CB103" s="35">
        <f t="shared" si="72"/>
        <v>0</v>
      </c>
      <c r="CC103" s="35">
        <f t="shared" si="72"/>
        <v>0</v>
      </c>
      <c r="CD103" s="35">
        <f t="shared" si="72"/>
        <v>0</v>
      </c>
      <c r="CE103" s="35">
        <f t="shared" si="72"/>
        <v>0</v>
      </c>
      <c r="CF103" s="35">
        <f t="shared" si="72"/>
        <v>0</v>
      </c>
      <c r="CG103" s="35">
        <f t="shared" si="72"/>
        <v>0</v>
      </c>
      <c r="CH103" s="35">
        <f t="shared" si="72"/>
        <v>0</v>
      </c>
      <c r="CI103" s="35">
        <f t="shared" si="72"/>
        <v>0</v>
      </c>
      <c r="CJ103" s="35">
        <f t="shared" si="72"/>
        <v>0</v>
      </c>
      <c r="CK103" s="35">
        <f t="shared" si="72"/>
        <v>0</v>
      </c>
      <c r="CL103" s="35">
        <f t="shared" si="72"/>
        <v>0</v>
      </c>
      <c r="CM103" s="35">
        <f t="shared" si="72"/>
        <v>0</v>
      </c>
      <c r="CN103" s="35">
        <f t="shared" si="72"/>
        <v>0</v>
      </c>
      <c r="CO103" s="35">
        <f t="shared" si="72"/>
        <v>0</v>
      </c>
      <c r="CP103" s="35">
        <f t="shared" si="72"/>
        <v>0</v>
      </c>
      <c r="CQ103" s="35">
        <f t="shared" si="72"/>
        <v>0</v>
      </c>
      <c r="CR103" s="35">
        <f t="shared" si="72"/>
        <v>0</v>
      </c>
      <c r="CS103" s="35">
        <f t="shared" si="72"/>
        <v>0</v>
      </c>
      <c r="CT103" s="35">
        <f t="shared" si="72"/>
        <v>0</v>
      </c>
      <c r="CU103" s="35">
        <f t="shared" si="72"/>
        <v>0</v>
      </c>
      <c r="CV103" s="35">
        <f t="shared" si="72"/>
        <v>0</v>
      </c>
      <c r="CW103" s="35">
        <f t="shared" si="72"/>
        <v>0</v>
      </c>
      <c r="CX103" s="35">
        <f t="shared" si="72"/>
        <v>0</v>
      </c>
      <c r="CY103" s="35">
        <f t="shared" si="72"/>
        <v>0</v>
      </c>
      <c r="CZ103" s="35">
        <f t="shared" si="72"/>
        <v>0</v>
      </c>
      <c r="DA103" s="35">
        <f t="shared" si="72"/>
        <v>0</v>
      </c>
      <c r="DB103" s="35">
        <f t="shared" si="72"/>
        <v>0</v>
      </c>
      <c r="DC103" s="35">
        <f t="shared" si="72"/>
        <v>0</v>
      </c>
      <c r="DD103" s="35">
        <f t="shared" si="72"/>
        <v>0</v>
      </c>
      <c r="DE103" s="35">
        <f t="shared" si="72"/>
        <v>0</v>
      </c>
      <c r="DF103" s="35">
        <f t="shared" si="72"/>
        <v>0</v>
      </c>
      <c r="DG103" s="35">
        <f t="shared" si="72"/>
        <v>0</v>
      </c>
      <c r="DH103" s="35">
        <f t="shared" si="72"/>
        <v>0</v>
      </c>
      <c r="DI103" s="35">
        <f t="shared" si="72"/>
        <v>0</v>
      </c>
      <c r="DJ103" s="35">
        <f t="shared" si="72"/>
        <v>0</v>
      </c>
      <c r="DK103" s="35">
        <f t="shared" si="72"/>
        <v>0</v>
      </c>
      <c r="DL103" s="35">
        <f t="shared" si="72"/>
        <v>0</v>
      </c>
      <c r="DM103" s="35">
        <f>IF(DM101&gt;0,ROUND(IF(DM101&lt;276,((276-DM101)*0.00376159)+1.5457,IF(DM101&lt;459,((459-DM101)*0.00167869)+1.2385,IF(DM101&lt;1027,((1027-DM101)*0.00020599)+1.1215,0))),4),0)</f>
        <v>1.6900999999999999</v>
      </c>
      <c r="DN103" s="35">
        <f t="shared" si="72"/>
        <v>0</v>
      </c>
      <c r="DO103" s="35">
        <f t="shared" si="72"/>
        <v>0</v>
      </c>
      <c r="DP103" s="35">
        <f t="shared" si="72"/>
        <v>0</v>
      </c>
      <c r="DQ103" s="35">
        <f t="shared" si="72"/>
        <v>0</v>
      </c>
      <c r="DR103" s="35">
        <f t="shared" si="72"/>
        <v>0</v>
      </c>
      <c r="DS103" s="35">
        <f t="shared" si="72"/>
        <v>0</v>
      </c>
      <c r="DT103" s="35">
        <f t="shared" si="72"/>
        <v>0</v>
      </c>
      <c r="DU103" s="35">
        <f t="shared" si="72"/>
        <v>0</v>
      </c>
      <c r="DV103" s="35">
        <f t="shared" si="72"/>
        <v>0</v>
      </c>
      <c r="DW103" s="35">
        <f t="shared" si="72"/>
        <v>0</v>
      </c>
      <c r="DX103" s="35">
        <f t="shared" si="72"/>
        <v>0</v>
      </c>
      <c r="DY103" s="35">
        <f t="shared" si="72"/>
        <v>0</v>
      </c>
      <c r="DZ103" s="35">
        <f t="shared" si="72"/>
        <v>0</v>
      </c>
      <c r="EA103" s="35">
        <f t="shared" si="72"/>
        <v>0</v>
      </c>
      <c r="EB103" s="35">
        <f t="shared" ref="EB103:FX103" si="73">IF(EB101&gt;0,ROUND(IF(EB101&lt;276,((276-EB101)*0.00376159)+1.5457,IF(EB101&lt;459,((459-EB101)*0.00167869)+1.2385,IF(EB101&lt;1027,((1027-EB101)*0.00020599)+1.1215,0))),4),0)</f>
        <v>0</v>
      </c>
      <c r="EC103" s="35">
        <f t="shared" si="73"/>
        <v>0</v>
      </c>
      <c r="ED103" s="35">
        <f t="shared" si="73"/>
        <v>0</v>
      </c>
      <c r="EE103" s="35">
        <f t="shared" si="73"/>
        <v>0</v>
      </c>
      <c r="EF103" s="35">
        <f t="shared" si="73"/>
        <v>0</v>
      </c>
      <c r="EG103" s="35">
        <f t="shared" si="73"/>
        <v>0</v>
      </c>
      <c r="EH103" s="35">
        <f t="shared" si="73"/>
        <v>0</v>
      </c>
      <c r="EI103" s="35">
        <f t="shared" si="73"/>
        <v>0</v>
      </c>
      <c r="EJ103" s="35">
        <f t="shared" si="73"/>
        <v>0</v>
      </c>
      <c r="EK103" s="35">
        <f t="shared" si="73"/>
        <v>0</v>
      </c>
      <c r="EL103" s="35">
        <f t="shared" si="73"/>
        <v>0</v>
      </c>
      <c r="EM103" s="35">
        <f t="shared" si="73"/>
        <v>0</v>
      </c>
      <c r="EN103" s="35">
        <f t="shared" si="73"/>
        <v>0</v>
      </c>
      <c r="EO103" s="35">
        <f t="shared" si="73"/>
        <v>0</v>
      </c>
      <c r="EP103" s="35">
        <f t="shared" si="73"/>
        <v>0</v>
      </c>
      <c r="EQ103" s="35">
        <f t="shared" si="73"/>
        <v>0</v>
      </c>
      <c r="ER103" s="35">
        <f t="shared" si="73"/>
        <v>0</v>
      </c>
      <c r="ES103" s="35">
        <f t="shared" si="73"/>
        <v>0</v>
      </c>
      <c r="ET103" s="35">
        <f>IF(ET101&gt;0,ROUND(IF(ET101&lt;276,((276-ET101)*0.00376159)+1.5457,IF(ET101&lt;459,((459-ET101)*0.00167869)+1.2385,IF(ET101&lt;1027,((1027-ET101)*0.00020599)+1.1215,0))),4),0)</f>
        <v>2.0998000000000001</v>
      </c>
      <c r="EU103" s="35">
        <f t="shared" si="73"/>
        <v>0</v>
      </c>
      <c r="EV103" s="35">
        <f t="shared" si="73"/>
        <v>0</v>
      </c>
      <c r="EW103" s="35">
        <f t="shared" si="73"/>
        <v>0</v>
      </c>
      <c r="EX103" s="35">
        <f t="shared" si="73"/>
        <v>0</v>
      </c>
      <c r="EY103" s="35">
        <f t="shared" si="73"/>
        <v>0</v>
      </c>
      <c r="EZ103" s="35">
        <f t="shared" si="73"/>
        <v>0</v>
      </c>
      <c r="FA103" s="35">
        <f t="shared" si="73"/>
        <v>0</v>
      </c>
      <c r="FB103" s="35">
        <f t="shared" si="73"/>
        <v>0</v>
      </c>
      <c r="FC103" s="35">
        <f t="shared" si="73"/>
        <v>0</v>
      </c>
      <c r="FD103" s="35">
        <f t="shared" si="73"/>
        <v>0</v>
      </c>
      <c r="FE103" s="35">
        <f t="shared" si="73"/>
        <v>0</v>
      </c>
      <c r="FF103" s="35">
        <f t="shared" si="73"/>
        <v>0</v>
      </c>
      <c r="FG103" s="35">
        <f t="shared" si="73"/>
        <v>0</v>
      </c>
      <c r="FH103" s="35">
        <f t="shared" si="73"/>
        <v>0</v>
      </c>
      <c r="FI103" s="35">
        <f t="shared" si="73"/>
        <v>0</v>
      </c>
      <c r="FJ103" s="35">
        <f t="shared" si="73"/>
        <v>0</v>
      </c>
      <c r="FK103" s="35">
        <f t="shared" si="73"/>
        <v>0</v>
      </c>
      <c r="FL103" s="35">
        <f t="shared" si="73"/>
        <v>0</v>
      </c>
      <c r="FM103" s="35">
        <f t="shared" si="73"/>
        <v>0</v>
      </c>
      <c r="FN103" s="35">
        <f t="shared" si="73"/>
        <v>0</v>
      </c>
      <c r="FO103" s="35">
        <f t="shared" si="73"/>
        <v>0</v>
      </c>
      <c r="FP103" s="35">
        <f t="shared" si="73"/>
        <v>0</v>
      </c>
      <c r="FQ103" s="35">
        <f t="shared" si="73"/>
        <v>0</v>
      </c>
      <c r="FR103" s="35">
        <f t="shared" si="73"/>
        <v>0</v>
      </c>
      <c r="FS103" s="35">
        <f t="shared" si="73"/>
        <v>0</v>
      </c>
      <c r="FT103" s="36">
        <f t="shared" si="73"/>
        <v>0</v>
      </c>
      <c r="FU103" s="35">
        <f t="shared" si="73"/>
        <v>0</v>
      </c>
      <c r="FV103" s="35">
        <f t="shared" si="73"/>
        <v>0</v>
      </c>
      <c r="FW103" s="35">
        <f t="shared" si="73"/>
        <v>0</v>
      </c>
      <c r="FX103" s="35">
        <f t="shared" si="73"/>
        <v>0</v>
      </c>
      <c r="FY103" s="114"/>
      <c r="FZ103" s="5"/>
      <c r="GA103" s="5"/>
      <c r="GB103" s="23"/>
      <c r="GC103" s="17"/>
      <c r="GD103" s="17"/>
      <c r="GE103" s="16"/>
      <c r="GF103" s="16"/>
      <c r="GG103" s="18"/>
      <c r="GH103" s="18"/>
      <c r="GI103" s="18"/>
      <c r="GJ103" s="18"/>
      <c r="GK103" s="18"/>
      <c r="GL103" s="18"/>
      <c r="GM103" s="18"/>
    </row>
    <row r="104" spans="1:256" x14ac:dyDescent="0.2">
      <c r="A104" s="3" t="s">
        <v>410</v>
      </c>
      <c r="B104" s="2" t="s">
        <v>411</v>
      </c>
      <c r="C104" s="35">
        <f t="shared" ref="C104:BN104" si="74">ROUND(IF(C96&lt;276,((276-C96)*0.00376159)+1.5457,IF(C96&lt;459,((459-C96)*0.00167869)+1.2385,IF(C96&lt;1027,((1027-C96)*0.00020599)+1.1215,IF(C96&lt;2293,((2293-C96)*0.00005387)+1.0533,IF(C96&lt;4023,((4023-C96)*0.00001364)+1.0297,IF(C96&gt;=4023,1.0297)))))),4)</f>
        <v>1.0297000000000001</v>
      </c>
      <c r="D104" s="35">
        <f t="shared" si="74"/>
        <v>1.0297000000000001</v>
      </c>
      <c r="E104" s="35">
        <f t="shared" si="74"/>
        <v>1.0297000000000001</v>
      </c>
      <c r="F104" s="35">
        <f t="shared" si="74"/>
        <v>1.0297000000000001</v>
      </c>
      <c r="G104" s="35">
        <f t="shared" si="74"/>
        <v>1.1282000000000001</v>
      </c>
      <c r="H104" s="35">
        <f t="shared" si="74"/>
        <v>1.1313</v>
      </c>
      <c r="I104" s="35">
        <f t="shared" si="74"/>
        <v>1.0297000000000001</v>
      </c>
      <c r="J104" s="35">
        <f t="shared" si="74"/>
        <v>1.0609</v>
      </c>
      <c r="K104" s="35">
        <f t="shared" si="74"/>
        <v>1.4695</v>
      </c>
      <c r="L104" s="35">
        <f t="shared" si="74"/>
        <v>1.0470999999999999</v>
      </c>
      <c r="M104" s="35">
        <f t="shared" si="74"/>
        <v>1.0982000000000001</v>
      </c>
      <c r="N104" s="35">
        <f t="shared" si="74"/>
        <v>1.0297000000000001</v>
      </c>
      <c r="O104" s="35">
        <f t="shared" si="74"/>
        <v>1.0297000000000001</v>
      </c>
      <c r="P104" s="35">
        <f t="shared" si="74"/>
        <v>1.9665999999999999</v>
      </c>
      <c r="Q104" s="35">
        <f t="shared" si="74"/>
        <v>1.0297000000000001</v>
      </c>
      <c r="R104" s="35">
        <f t="shared" si="74"/>
        <v>1.0660000000000001</v>
      </c>
      <c r="S104" s="35">
        <f t="shared" si="74"/>
        <v>1.1026</v>
      </c>
      <c r="T104" s="35">
        <f t="shared" si="74"/>
        <v>2.0659000000000001</v>
      </c>
      <c r="U104" s="35">
        <f t="shared" si="74"/>
        <v>2.3938999999999999</v>
      </c>
      <c r="V104" s="35">
        <f t="shared" si="74"/>
        <v>1.5645</v>
      </c>
      <c r="W104" s="36">
        <f t="shared" si="74"/>
        <v>2.1998000000000002</v>
      </c>
      <c r="X104" s="35">
        <f t="shared" si="74"/>
        <v>2.3957999999999999</v>
      </c>
      <c r="Y104" s="35">
        <f t="shared" si="74"/>
        <v>1.2337</v>
      </c>
      <c r="Z104" s="35">
        <f t="shared" si="74"/>
        <v>1.5927</v>
      </c>
      <c r="AA104" s="35">
        <f t="shared" si="74"/>
        <v>1.0297000000000001</v>
      </c>
      <c r="AB104" s="35">
        <f t="shared" si="74"/>
        <v>1.0297000000000001</v>
      </c>
      <c r="AC104" s="35">
        <f t="shared" si="74"/>
        <v>1.1475</v>
      </c>
      <c r="AD104" s="35">
        <f t="shared" si="74"/>
        <v>1.1168</v>
      </c>
      <c r="AE104" s="35">
        <f t="shared" si="74"/>
        <v>2.1713</v>
      </c>
      <c r="AF104" s="35">
        <f t="shared" si="74"/>
        <v>1.9429000000000001</v>
      </c>
      <c r="AG104" s="35">
        <f t="shared" si="74"/>
        <v>1.1545000000000001</v>
      </c>
      <c r="AH104" s="35">
        <f t="shared" si="74"/>
        <v>1.1245000000000001</v>
      </c>
      <c r="AI104" s="35">
        <f t="shared" si="74"/>
        <v>1.3779999999999999</v>
      </c>
      <c r="AJ104" s="35">
        <f t="shared" si="74"/>
        <v>1.7594000000000001</v>
      </c>
      <c r="AK104" s="35">
        <f t="shared" si="74"/>
        <v>1.7417</v>
      </c>
      <c r="AL104" s="35">
        <f t="shared" si="74"/>
        <v>1.5892999999999999</v>
      </c>
      <c r="AM104" s="35">
        <f t="shared" si="74"/>
        <v>1.2362</v>
      </c>
      <c r="AN104" s="35">
        <f t="shared" si="74"/>
        <v>1.3525</v>
      </c>
      <c r="AO104" s="35">
        <f t="shared" si="74"/>
        <v>1.0297000000000001</v>
      </c>
      <c r="AP104" s="35">
        <f t="shared" si="74"/>
        <v>1.0297000000000001</v>
      </c>
      <c r="AQ104" s="35">
        <f t="shared" si="74"/>
        <v>1.5822000000000001</v>
      </c>
      <c r="AR104" s="35">
        <f t="shared" si="74"/>
        <v>1.0297000000000001</v>
      </c>
      <c r="AS104" s="35">
        <f t="shared" si="74"/>
        <v>1.0297000000000001</v>
      </c>
      <c r="AT104" s="35">
        <f t="shared" si="74"/>
        <v>1.0511999999999999</v>
      </c>
      <c r="AU104" s="35">
        <f t="shared" si="74"/>
        <v>1.4682999999999999</v>
      </c>
      <c r="AV104" s="35">
        <f t="shared" si="74"/>
        <v>1.5172000000000001</v>
      </c>
      <c r="AW104" s="35">
        <f t="shared" si="74"/>
        <v>1.7955000000000001</v>
      </c>
      <c r="AX104" s="35">
        <f t="shared" si="74"/>
        <v>2.3957999999999999</v>
      </c>
      <c r="AY104" s="35">
        <f t="shared" si="74"/>
        <v>1.2234</v>
      </c>
      <c r="AZ104" s="35">
        <f t="shared" si="74"/>
        <v>1.0297000000000001</v>
      </c>
      <c r="BA104" s="35">
        <f t="shared" si="74"/>
        <v>1.0297000000000001</v>
      </c>
      <c r="BB104" s="35">
        <f t="shared" si="74"/>
        <v>1.0297000000000001</v>
      </c>
      <c r="BC104" s="35">
        <f t="shared" si="74"/>
        <v>1.0297000000000001</v>
      </c>
      <c r="BD104" s="35">
        <f t="shared" si="74"/>
        <v>1.0297000000000001</v>
      </c>
      <c r="BE104" s="35">
        <f t="shared" si="74"/>
        <v>1.0998000000000001</v>
      </c>
      <c r="BF104" s="35">
        <f t="shared" si="74"/>
        <v>1.0297000000000001</v>
      </c>
      <c r="BG104" s="35">
        <f t="shared" si="74"/>
        <v>1.1261000000000001</v>
      </c>
      <c r="BH104" s="35">
        <f t="shared" si="74"/>
        <v>1.2060999999999999</v>
      </c>
      <c r="BI104" s="35">
        <f t="shared" si="74"/>
        <v>1.6849000000000001</v>
      </c>
      <c r="BJ104" s="35">
        <f t="shared" si="74"/>
        <v>1.0297000000000001</v>
      </c>
      <c r="BK104" s="35">
        <f t="shared" si="74"/>
        <v>1.0297000000000001</v>
      </c>
      <c r="BL104" s="35">
        <f t="shared" si="74"/>
        <v>1.8199000000000001</v>
      </c>
      <c r="BM104" s="35">
        <f t="shared" si="74"/>
        <v>1.5536000000000001</v>
      </c>
      <c r="BN104" s="35">
        <f t="shared" si="74"/>
        <v>1.0339</v>
      </c>
      <c r="BO104" s="35">
        <f t="shared" ref="BO104:DZ104" si="75">ROUND(IF(BO96&lt;276,((276-BO96)*0.00376159)+1.5457,IF(BO96&lt;459,((459-BO96)*0.00167869)+1.2385,IF(BO96&lt;1027,((1027-BO96)*0.00020599)+1.1215,IF(BO96&lt;2293,((2293-BO96)*0.00005387)+1.0533,IF(BO96&lt;4023,((4023-BO96)*0.00001364)+1.0297,IF(BO96&gt;=4023,1.0297)))))),4)</f>
        <v>1.0952999999999999</v>
      </c>
      <c r="BP104" s="35">
        <f t="shared" si="75"/>
        <v>1.8048999999999999</v>
      </c>
      <c r="BQ104" s="35">
        <f t="shared" si="75"/>
        <v>1.0297000000000001</v>
      </c>
      <c r="BR104" s="35">
        <f t="shared" si="75"/>
        <v>1.0297000000000001</v>
      </c>
      <c r="BS104" s="35">
        <f t="shared" si="75"/>
        <v>1.1214999999999999</v>
      </c>
      <c r="BT104" s="35">
        <f t="shared" si="75"/>
        <v>1.3486</v>
      </c>
      <c r="BU104" s="35">
        <f t="shared" si="75"/>
        <v>1.2816000000000001</v>
      </c>
      <c r="BV104" s="35">
        <f t="shared" si="75"/>
        <v>1.111</v>
      </c>
      <c r="BW104" s="35">
        <f t="shared" si="75"/>
        <v>1.0789</v>
      </c>
      <c r="BX104" s="35">
        <f t="shared" si="75"/>
        <v>2.2532999999999999</v>
      </c>
      <c r="BY104" s="35">
        <f t="shared" si="75"/>
        <v>1.2279</v>
      </c>
      <c r="BZ104" s="35">
        <f t="shared" si="75"/>
        <v>1.8162</v>
      </c>
      <c r="CA104" s="35">
        <f t="shared" si="75"/>
        <v>1.8996999999999999</v>
      </c>
      <c r="CB104" s="35">
        <f t="shared" si="75"/>
        <v>1.0297000000000001</v>
      </c>
      <c r="CC104" s="35">
        <f t="shared" si="75"/>
        <v>1.9725999999999999</v>
      </c>
      <c r="CD104" s="35">
        <f t="shared" si="75"/>
        <v>2.3206000000000002</v>
      </c>
      <c r="CE104" s="35">
        <f t="shared" si="75"/>
        <v>1.9478</v>
      </c>
      <c r="CF104" s="35">
        <f t="shared" si="75"/>
        <v>2.1637</v>
      </c>
      <c r="CG104" s="35">
        <f t="shared" si="75"/>
        <v>1.9278999999999999</v>
      </c>
      <c r="CH104" s="35">
        <f t="shared" si="75"/>
        <v>2.1286999999999998</v>
      </c>
      <c r="CI104" s="35">
        <f t="shared" si="75"/>
        <v>1.1841999999999999</v>
      </c>
      <c r="CJ104" s="35">
        <f t="shared" si="75"/>
        <v>1.121</v>
      </c>
      <c r="CK104" s="35">
        <f t="shared" si="75"/>
        <v>1.0297000000000001</v>
      </c>
      <c r="CL104" s="35">
        <f t="shared" si="75"/>
        <v>1.1068</v>
      </c>
      <c r="CM104" s="35">
        <f t="shared" si="75"/>
        <v>1.1748000000000001</v>
      </c>
      <c r="CN104" s="35">
        <f t="shared" si="75"/>
        <v>1.0297000000000001</v>
      </c>
      <c r="CO104" s="35">
        <f t="shared" si="75"/>
        <v>1.0297000000000001</v>
      </c>
      <c r="CP104" s="35">
        <f t="shared" si="75"/>
        <v>1.1191</v>
      </c>
      <c r="CQ104" s="35">
        <f t="shared" si="75"/>
        <v>1.1114999999999999</v>
      </c>
      <c r="CR104" s="35">
        <f t="shared" si="75"/>
        <v>1.8933</v>
      </c>
      <c r="CS104" s="35">
        <f t="shared" si="75"/>
        <v>1.4077</v>
      </c>
      <c r="CT104" s="35">
        <f t="shared" si="75"/>
        <v>2.1494</v>
      </c>
      <c r="CU104" s="35">
        <f t="shared" si="75"/>
        <v>1.2915000000000001</v>
      </c>
      <c r="CV104" s="35">
        <f t="shared" si="75"/>
        <v>2.3957999999999999</v>
      </c>
      <c r="CW104" s="35">
        <f t="shared" si="75"/>
        <v>1.9925999999999999</v>
      </c>
      <c r="CX104" s="35">
        <f t="shared" si="75"/>
        <v>1.2349000000000001</v>
      </c>
      <c r="CY104" s="35">
        <f t="shared" si="75"/>
        <v>2.3957999999999999</v>
      </c>
      <c r="CZ104" s="35">
        <f t="shared" si="75"/>
        <v>1.0591999999999999</v>
      </c>
      <c r="DA104" s="35">
        <f t="shared" si="75"/>
        <v>1.8777999999999999</v>
      </c>
      <c r="DB104" s="35">
        <f t="shared" si="75"/>
        <v>1.4803999999999999</v>
      </c>
      <c r="DC104" s="35">
        <f t="shared" si="75"/>
        <v>1.9155</v>
      </c>
      <c r="DD104" s="35">
        <f t="shared" si="75"/>
        <v>2.0609999999999999</v>
      </c>
      <c r="DE104" s="35">
        <f t="shared" si="75"/>
        <v>1.2545999999999999</v>
      </c>
      <c r="DF104" s="35">
        <f t="shared" si="75"/>
        <v>1.0297000000000001</v>
      </c>
      <c r="DG104" s="35">
        <f t="shared" si="75"/>
        <v>2.2761999999999998</v>
      </c>
      <c r="DH104" s="35">
        <f t="shared" si="75"/>
        <v>1.0612999999999999</v>
      </c>
      <c r="DI104" s="35">
        <f t="shared" si="75"/>
        <v>1.0474000000000001</v>
      </c>
      <c r="DJ104" s="35">
        <f t="shared" si="75"/>
        <v>1.1837</v>
      </c>
      <c r="DK104" s="35">
        <f t="shared" si="75"/>
        <v>1.3015000000000001</v>
      </c>
      <c r="DL104" s="35">
        <f t="shared" si="75"/>
        <v>1.0297000000000001</v>
      </c>
      <c r="DM104" s="35">
        <f t="shared" si="75"/>
        <v>1.5544</v>
      </c>
      <c r="DN104" s="35">
        <f t="shared" si="75"/>
        <v>1.0985</v>
      </c>
      <c r="DO104" s="35">
        <f t="shared" si="75"/>
        <v>1.0438000000000001</v>
      </c>
      <c r="DP104" s="35">
        <f t="shared" si="75"/>
        <v>1.7585999999999999</v>
      </c>
      <c r="DQ104" s="35">
        <f t="shared" si="75"/>
        <v>1.2249000000000001</v>
      </c>
      <c r="DR104" s="35">
        <f t="shared" si="75"/>
        <v>1.1055999999999999</v>
      </c>
      <c r="DS104" s="35">
        <f t="shared" si="75"/>
        <v>1.1681999999999999</v>
      </c>
      <c r="DT104" s="35">
        <f t="shared" si="75"/>
        <v>2.0421999999999998</v>
      </c>
      <c r="DU104" s="35">
        <f t="shared" si="75"/>
        <v>1.3233999999999999</v>
      </c>
      <c r="DV104" s="35">
        <f t="shared" si="75"/>
        <v>1.8</v>
      </c>
      <c r="DW104" s="35">
        <f t="shared" si="75"/>
        <v>1.4317</v>
      </c>
      <c r="DX104" s="35">
        <f t="shared" si="75"/>
        <v>1.9037999999999999</v>
      </c>
      <c r="DY104" s="35">
        <f t="shared" si="75"/>
        <v>1.4389000000000001</v>
      </c>
      <c r="DZ104" s="35">
        <f t="shared" si="75"/>
        <v>1.1272</v>
      </c>
      <c r="EA104" s="35">
        <f t="shared" ref="EA104:FX104" si="76">ROUND(IF(EA96&lt;276,((276-EA96)*0.00376159)+1.5457,IF(EA96&lt;459,((459-EA96)*0.00167869)+1.2385,IF(EA96&lt;1027,((1027-EA96)*0.00020599)+1.1215,IF(EA96&lt;2293,((2293-EA96)*0.00005387)+1.0533,IF(EA96&lt;4023,((4023-EA96)*0.00001364)+1.0297,IF(EA96&gt;=4023,1.0297)))))),4)</f>
        <v>1.2135</v>
      </c>
      <c r="EB104" s="35">
        <f t="shared" si="76"/>
        <v>1.2118</v>
      </c>
      <c r="EC104" s="35">
        <f t="shared" si="76"/>
        <v>1.5017</v>
      </c>
      <c r="ED104" s="35">
        <f t="shared" si="76"/>
        <v>1.0864</v>
      </c>
      <c r="EE104" s="35">
        <f t="shared" si="76"/>
        <v>1.8089999999999999</v>
      </c>
      <c r="EF104" s="35">
        <f t="shared" si="76"/>
        <v>1.0935999999999999</v>
      </c>
      <c r="EG104" s="35">
        <f t="shared" si="76"/>
        <v>1.5418000000000001</v>
      </c>
      <c r="EH104" s="35">
        <f t="shared" si="76"/>
        <v>1.7255</v>
      </c>
      <c r="EI104" s="35">
        <f t="shared" si="76"/>
        <v>1.0297000000000001</v>
      </c>
      <c r="EJ104" s="35">
        <f t="shared" si="76"/>
        <v>1.0297000000000001</v>
      </c>
      <c r="EK104" s="35">
        <f t="shared" si="76"/>
        <v>1.2003999999999999</v>
      </c>
      <c r="EL104" s="35">
        <f t="shared" si="76"/>
        <v>1.2306999999999999</v>
      </c>
      <c r="EM104" s="35">
        <f t="shared" si="76"/>
        <v>1.2311000000000001</v>
      </c>
      <c r="EN104" s="35">
        <f t="shared" si="76"/>
        <v>1.1181000000000001</v>
      </c>
      <c r="EO104" s="35">
        <f t="shared" si="76"/>
        <v>1.2518</v>
      </c>
      <c r="EP104" s="35">
        <f t="shared" si="76"/>
        <v>1.3725000000000001</v>
      </c>
      <c r="EQ104" s="35">
        <f t="shared" si="76"/>
        <v>1.0517000000000001</v>
      </c>
      <c r="ER104" s="35">
        <f t="shared" si="76"/>
        <v>1.3819999999999999</v>
      </c>
      <c r="ES104" s="35">
        <f t="shared" si="76"/>
        <v>2.1017000000000001</v>
      </c>
      <c r="ET104" s="35">
        <f t="shared" si="76"/>
        <v>1.8774999999999999</v>
      </c>
      <c r="EU104" s="35">
        <f t="shared" si="76"/>
        <v>1.1999</v>
      </c>
      <c r="EV104" s="35">
        <f t="shared" si="76"/>
        <v>2.3368000000000002</v>
      </c>
      <c r="EW104" s="35">
        <f t="shared" si="76"/>
        <v>1.1540999999999999</v>
      </c>
      <c r="EX104" s="35">
        <f t="shared" si="76"/>
        <v>1.5908</v>
      </c>
      <c r="EY104" s="35">
        <f t="shared" si="76"/>
        <v>1.1752</v>
      </c>
      <c r="EZ104" s="35">
        <f t="shared" si="76"/>
        <v>2.1358999999999999</v>
      </c>
      <c r="FA104" s="35">
        <f t="shared" si="76"/>
        <v>1.0417000000000001</v>
      </c>
      <c r="FB104" s="35">
        <f t="shared" si="76"/>
        <v>1.4137999999999999</v>
      </c>
      <c r="FC104" s="35">
        <f t="shared" si="76"/>
        <v>1.0507</v>
      </c>
      <c r="FD104" s="35">
        <f t="shared" si="76"/>
        <v>1.4287000000000001</v>
      </c>
      <c r="FE104" s="35">
        <f t="shared" si="76"/>
        <v>2.1753999999999998</v>
      </c>
      <c r="FF104" s="35">
        <f t="shared" si="76"/>
        <v>1.7895000000000001</v>
      </c>
      <c r="FG104" s="35">
        <f t="shared" si="76"/>
        <v>2.1709000000000001</v>
      </c>
      <c r="FH104" s="35">
        <f t="shared" si="76"/>
        <v>2.2461000000000002</v>
      </c>
      <c r="FI104" s="35">
        <f t="shared" si="76"/>
        <v>1.0765</v>
      </c>
      <c r="FJ104" s="35">
        <f t="shared" si="76"/>
        <v>1.0752999999999999</v>
      </c>
      <c r="FK104" s="35">
        <f t="shared" si="76"/>
        <v>1.0556000000000001</v>
      </c>
      <c r="FL104" s="35">
        <f t="shared" si="76"/>
        <v>1.0297000000000001</v>
      </c>
      <c r="FM104" s="35">
        <f t="shared" si="76"/>
        <v>1.0367</v>
      </c>
      <c r="FN104" s="35">
        <f t="shared" si="76"/>
        <v>1.0297000000000001</v>
      </c>
      <c r="FO104" s="35">
        <f t="shared" si="76"/>
        <v>1.1155999999999999</v>
      </c>
      <c r="FP104" s="35">
        <f t="shared" si="76"/>
        <v>1.0563</v>
      </c>
      <c r="FQ104" s="35">
        <f t="shared" si="76"/>
        <v>1.1716</v>
      </c>
      <c r="FR104" s="35">
        <f t="shared" si="76"/>
        <v>1.9661999999999999</v>
      </c>
      <c r="FS104" s="35">
        <f t="shared" si="76"/>
        <v>1.8977999999999999</v>
      </c>
      <c r="FT104" s="36">
        <f t="shared" si="76"/>
        <v>2.2814999999999999</v>
      </c>
      <c r="FU104" s="35">
        <f t="shared" si="76"/>
        <v>1.1737</v>
      </c>
      <c r="FV104" s="35">
        <f t="shared" si="76"/>
        <v>1.1961999999999999</v>
      </c>
      <c r="FW104" s="35">
        <f t="shared" si="76"/>
        <v>1.9339</v>
      </c>
      <c r="FX104" s="35">
        <f t="shared" si="76"/>
        <v>2.3077999999999999</v>
      </c>
      <c r="FY104" s="110"/>
      <c r="FZ104" s="5"/>
      <c r="GA104" s="53"/>
      <c r="GB104" s="23"/>
      <c r="GC104" s="16"/>
      <c r="GD104" s="16"/>
      <c r="GE104" s="30"/>
      <c r="GF104" s="30"/>
      <c r="GG104" s="5"/>
      <c r="GH104" s="5"/>
      <c r="GI104" s="5"/>
      <c r="GJ104" s="5"/>
      <c r="GK104" s="5"/>
      <c r="GL104" s="5"/>
      <c r="GM104" s="5"/>
    </row>
    <row r="105" spans="1:256" x14ac:dyDescent="0.2">
      <c r="A105" s="3" t="s">
        <v>412</v>
      </c>
      <c r="B105" s="2" t="s">
        <v>413</v>
      </c>
      <c r="C105" s="35">
        <f>MAX(C103,C104)</f>
        <v>1.0297000000000001</v>
      </c>
      <c r="D105" s="35">
        <f t="shared" ref="D105:BO105" si="77">MAX(D103,D104)</f>
        <v>1.0297000000000001</v>
      </c>
      <c r="E105" s="35">
        <f t="shared" si="77"/>
        <v>1.0297000000000001</v>
      </c>
      <c r="F105" s="35">
        <f t="shared" si="77"/>
        <v>1.0297000000000001</v>
      </c>
      <c r="G105" s="35">
        <f t="shared" si="77"/>
        <v>1.1282000000000001</v>
      </c>
      <c r="H105" s="35">
        <f t="shared" si="77"/>
        <v>1.1313</v>
      </c>
      <c r="I105" s="35">
        <f t="shared" si="77"/>
        <v>1.0297000000000001</v>
      </c>
      <c r="J105" s="35">
        <f t="shared" si="77"/>
        <v>1.0609</v>
      </c>
      <c r="K105" s="35">
        <f t="shared" si="77"/>
        <v>1.4695</v>
      </c>
      <c r="L105" s="35">
        <f t="shared" si="77"/>
        <v>1.0470999999999999</v>
      </c>
      <c r="M105" s="35">
        <f t="shared" si="77"/>
        <v>1.0982000000000001</v>
      </c>
      <c r="N105" s="35">
        <f t="shared" si="77"/>
        <v>1.0297000000000001</v>
      </c>
      <c r="O105" s="35">
        <f t="shared" si="77"/>
        <v>1.0297000000000001</v>
      </c>
      <c r="P105" s="35">
        <f t="shared" si="77"/>
        <v>1.9665999999999999</v>
      </c>
      <c r="Q105" s="35">
        <f t="shared" si="77"/>
        <v>1.0297000000000001</v>
      </c>
      <c r="R105" s="35">
        <f t="shared" si="77"/>
        <v>1.0660000000000001</v>
      </c>
      <c r="S105" s="35">
        <f t="shared" si="77"/>
        <v>1.1026</v>
      </c>
      <c r="T105" s="35">
        <f t="shared" si="77"/>
        <v>2.0659000000000001</v>
      </c>
      <c r="U105" s="35">
        <f t="shared" si="77"/>
        <v>2.3938999999999999</v>
      </c>
      <c r="V105" s="35">
        <f t="shared" si="77"/>
        <v>1.5645</v>
      </c>
      <c r="W105" s="36">
        <f t="shared" si="77"/>
        <v>2.1998000000000002</v>
      </c>
      <c r="X105" s="35">
        <f t="shared" si="77"/>
        <v>2.3957999999999999</v>
      </c>
      <c r="Y105" s="35">
        <f t="shared" si="77"/>
        <v>1.2337</v>
      </c>
      <c r="Z105" s="35">
        <f t="shared" si="77"/>
        <v>1.5927</v>
      </c>
      <c r="AA105" s="35">
        <f t="shared" si="77"/>
        <v>1.0297000000000001</v>
      </c>
      <c r="AB105" s="35">
        <f t="shared" si="77"/>
        <v>1.0297000000000001</v>
      </c>
      <c r="AC105" s="35">
        <f t="shared" si="77"/>
        <v>1.1475</v>
      </c>
      <c r="AD105" s="35">
        <f t="shared" si="77"/>
        <v>1.1168</v>
      </c>
      <c r="AE105" s="35">
        <f t="shared" si="77"/>
        <v>2.1713</v>
      </c>
      <c r="AF105" s="35">
        <f t="shared" si="77"/>
        <v>1.9429000000000001</v>
      </c>
      <c r="AG105" s="35">
        <f t="shared" si="77"/>
        <v>1.1545000000000001</v>
      </c>
      <c r="AH105" s="35">
        <f t="shared" si="77"/>
        <v>1.1245000000000001</v>
      </c>
      <c r="AI105" s="35">
        <f t="shared" si="77"/>
        <v>1.3779999999999999</v>
      </c>
      <c r="AJ105" s="35">
        <f t="shared" si="77"/>
        <v>1.7594000000000001</v>
      </c>
      <c r="AK105" s="35">
        <f t="shared" si="77"/>
        <v>1.7417</v>
      </c>
      <c r="AL105" s="35">
        <f t="shared" si="77"/>
        <v>1.5892999999999999</v>
      </c>
      <c r="AM105" s="35">
        <f t="shared" si="77"/>
        <v>1.2362</v>
      </c>
      <c r="AN105" s="35">
        <f t="shared" si="77"/>
        <v>1.3525</v>
      </c>
      <c r="AO105" s="35">
        <f t="shared" si="77"/>
        <v>1.0297000000000001</v>
      </c>
      <c r="AP105" s="35">
        <f t="shared" si="77"/>
        <v>1.0297000000000001</v>
      </c>
      <c r="AQ105" s="35">
        <f t="shared" si="77"/>
        <v>1.5822000000000001</v>
      </c>
      <c r="AR105" s="35">
        <f t="shared" si="77"/>
        <v>1.0297000000000001</v>
      </c>
      <c r="AS105" s="35">
        <f t="shared" si="77"/>
        <v>1.0297000000000001</v>
      </c>
      <c r="AT105" s="35">
        <f t="shared" si="77"/>
        <v>1.0511999999999999</v>
      </c>
      <c r="AU105" s="35">
        <f t="shared" si="77"/>
        <v>1.4682999999999999</v>
      </c>
      <c r="AV105" s="35">
        <f t="shared" si="77"/>
        <v>1.5172000000000001</v>
      </c>
      <c r="AW105" s="35">
        <f t="shared" si="77"/>
        <v>1.7955000000000001</v>
      </c>
      <c r="AX105" s="35">
        <f t="shared" si="77"/>
        <v>2.3957999999999999</v>
      </c>
      <c r="AY105" s="35">
        <f t="shared" si="77"/>
        <v>1.2234</v>
      </c>
      <c r="AZ105" s="35">
        <f t="shared" si="77"/>
        <v>1.0297000000000001</v>
      </c>
      <c r="BA105" s="35">
        <f t="shared" si="77"/>
        <v>1.0297000000000001</v>
      </c>
      <c r="BB105" s="35">
        <f t="shared" si="77"/>
        <v>1.0297000000000001</v>
      </c>
      <c r="BC105" s="35">
        <f t="shared" si="77"/>
        <v>1.0297000000000001</v>
      </c>
      <c r="BD105" s="35">
        <f t="shared" si="77"/>
        <v>1.0297000000000001</v>
      </c>
      <c r="BE105" s="35">
        <f t="shared" si="77"/>
        <v>1.0998000000000001</v>
      </c>
      <c r="BF105" s="35">
        <f t="shared" si="77"/>
        <v>1.0297000000000001</v>
      </c>
      <c r="BG105" s="35">
        <f t="shared" si="77"/>
        <v>1.1261000000000001</v>
      </c>
      <c r="BH105" s="35">
        <f t="shared" si="77"/>
        <v>1.2060999999999999</v>
      </c>
      <c r="BI105" s="35">
        <f t="shared" si="77"/>
        <v>1.6849000000000001</v>
      </c>
      <c r="BJ105" s="35">
        <f t="shared" si="77"/>
        <v>1.0297000000000001</v>
      </c>
      <c r="BK105" s="35">
        <f t="shared" si="77"/>
        <v>1.0297000000000001</v>
      </c>
      <c r="BL105" s="35">
        <f t="shared" si="77"/>
        <v>1.8199000000000001</v>
      </c>
      <c r="BM105" s="35">
        <f t="shared" si="77"/>
        <v>1.5536000000000001</v>
      </c>
      <c r="BN105" s="35">
        <f t="shared" si="77"/>
        <v>1.0339</v>
      </c>
      <c r="BO105" s="35">
        <f t="shared" si="77"/>
        <v>1.0952999999999999</v>
      </c>
      <c r="BP105" s="35">
        <f t="shared" ref="BP105:EA105" si="78">MAX(BP103,BP104)</f>
        <v>1.8048999999999999</v>
      </c>
      <c r="BQ105" s="35">
        <f t="shared" si="78"/>
        <v>1.0297000000000001</v>
      </c>
      <c r="BR105" s="35">
        <f t="shared" si="78"/>
        <v>1.0297000000000001</v>
      </c>
      <c r="BS105" s="35">
        <f t="shared" si="78"/>
        <v>1.1214999999999999</v>
      </c>
      <c r="BT105" s="35">
        <f t="shared" si="78"/>
        <v>1.3486</v>
      </c>
      <c r="BU105" s="35">
        <f t="shared" si="78"/>
        <v>1.2816000000000001</v>
      </c>
      <c r="BV105" s="35">
        <f t="shared" si="78"/>
        <v>1.111</v>
      </c>
      <c r="BW105" s="35">
        <f t="shared" si="78"/>
        <v>1.0789</v>
      </c>
      <c r="BX105" s="35">
        <f t="shared" si="78"/>
        <v>2.2532999999999999</v>
      </c>
      <c r="BY105" s="35">
        <f t="shared" si="78"/>
        <v>1.2279</v>
      </c>
      <c r="BZ105" s="35">
        <f t="shared" si="78"/>
        <v>1.8162</v>
      </c>
      <c r="CA105" s="35">
        <f t="shared" si="78"/>
        <v>1.8996999999999999</v>
      </c>
      <c r="CB105" s="35">
        <f t="shared" si="78"/>
        <v>1.0297000000000001</v>
      </c>
      <c r="CC105" s="35">
        <f t="shared" si="78"/>
        <v>1.9725999999999999</v>
      </c>
      <c r="CD105" s="35">
        <f t="shared" si="78"/>
        <v>2.3206000000000002</v>
      </c>
      <c r="CE105" s="35">
        <f t="shared" si="78"/>
        <v>1.9478</v>
      </c>
      <c r="CF105" s="35">
        <f t="shared" si="78"/>
        <v>2.1637</v>
      </c>
      <c r="CG105" s="35">
        <f t="shared" si="78"/>
        <v>1.9278999999999999</v>
      </c>
      <c r="CH105" s="35">
        <f t="shared" si="78"/>
        <v>2.1286999999999998</v>
      </c>
      <c r="CI105" s="35">
        <f t="shared" si="78"/>
        <v>1.1841999999999999</v>
      </c>
      <c r="CJ105" s="35">
        <f t="shared" si="78"/>
        <v>1.121</v>
      </c>
      <c r="CK105" s="35">
        <f t="shared" si="78"/>
        <v>1.0297000000000001</v>
      </c>
      <c r="CL105" s="35">
        <f t="shared" si="78"/>
        <v>1.1068</v>
      </c>
      <c r="CM105" s="35">
        <f t="shared" si="78"/>
        <v>1.1748000000000001</v>
      </c>
      <c r="CN105" s="35">
        <f t="shared" si="78"/>
        <v>1.0297000000000001</v>
      </c>
      <c r="CO105" s="35">
        <f t="shared" si="78"/>
        <v>1.0297000000000001</v>
      </c>
      <c r="CP105" s="35">
        <f t="shared" si="78"/>
        <v>1.1191</v>
      </c>
      <c r="CQ105" s="35">
        <f t="shared" si="78"/>
        <v>1.1114999999999999</v>
      </c>
      <c r="CR105" s="35">
        <f t="shared" si="78"/>
        <v>1.8933</v>
      </c>
      <c r="CS105" s="35">
        <f t="shared" si="78"/>
        <v>1.4077</v>
      </c>
      <c r="CT105" s="35">
        <f t="shared" si="78"/>
        <v>2.1494</v>
      </c>
      <c r="CU105" s="35">
        <f t="shared" si="78"/>
        <v>1.2915000000000001</v>
      </c>
      <c r="CV105" s="35">
        <f t="shared" si="78"/>
        <v>2.3957999999999999</v>
      </c>
      <c r="CW105" s="35">
        <f t="shared" si="78"/>
        <v>1.9925999999999999</v>
      </c>
      <c r="CX105" s="35">
        <f t="shared" si="78"/>
        <v>1.2349000000000001</v>
      </c>
      <c r="CY105" s="35">
        <f t="shared" si="78"/>
        <v>2.3957999999999999</v>
      </c>
      <c r="CZ105" s="35">
        <f t="shared" si="78"/>
        <v>1.0591999999999999</v>
      </c>
      <c r="DA105" s="35">
        <f t="shared" si="78"/>
        <v>1.8777999999999999</v>
      </c>
      <c r="DB105" s="35">
        <f t="shared" si="78"/>
        <v>1.4803999999999999</v>
      </c>
      <c r="DC105" s="35">
        <f t="shared" si="78"/>
        <v>1.9155</v>
      </c>
      <c r="DD105" s="35">
        <f t="shared" si="78"/>
        <v>2.0609999999999999</v>
      </c>
      <c r="DE105" s="35">
        <f t="shared" si="78"/>
        <v>1.2545999999999999</v>
      </c>
      <c r="DF105" s="35">
        <f t="shared" si="78"/>
        <v>1.0297000000000001</v>
      </c>
      <c r="DG105" s="35">
        <f t="shared" si="78"/>
        <v>2.2761999999999998</v>
      </c>
      <c r="DH105" s="35">
        <f t="shared" si="78"/>
        <v>1.0612999999999999</v>
      </c>
      <c r="DI105" s="35">
        <f t="shared" si="78"/>
        <v>1.0474000000000001</v>
      </c>
      <c r="DJ105" s="35">
        <f t="shared" si="78"/>
        <v>1.1837</v>
      </c>
      <c r="DK105" s="35">
        <f t="shared" si="78"/>
        <v>1.3015000000000001</v>
      </c>
      <c r="DL105" s="35">
        <f t="shared" si="78"/>
        <v>1.0297000000000001</v>
      </c>
      <c r="DM105" s="35">
        <f>MAX(DM103,DM104)</f>
        <v>1.6900999999999999</v>
      </c>
      <c r="DN105" s="35">
        <f t="shared" si="78"/>
        <v>1.0985</v>
      </c>
      <c r="DO105" s="35">
        <f t="shared" si="78"/>
        <v>1.0438000000000001</v>
      </c>
      <c r="DP105" s="35">
        <f t="shared" si="78"/>
        <v>1.7585999999999999</v>
      </c>
      <c r="DQ105" s="35">
        <f t="shared" si="78"/>
        <v>1.2249000000000001</v>
      </c>
      <c r="DR105" s="35">
        <f t="shared" si="78"/>
        <v>1.1055999999999999</v>
      </c>
      <c r="DS105" s="35">
        <f t="shared" si="78"/>
        <v>1.1681999999999999</v>
      </c>
      <c r="DT105" s="35">
        <f t="shared" si="78"/>
        <v>2.0421999999999998</v>
      </c>
      <c r="DU105" s="35">
        <f t="shared" si="78"/>
        <v>1.3233999999999999</v>
      </c>
      <c r="DV105" s="35">
        <f t="shared" si="78"/>
        <v>1.8</v>
      </c>
      <c r="DW105" s="35">
        <f t="shared" si="78"/>
        <v>1.4317</v>
      </c>
      <c r="DX105" s="35">
        <f t="shared" si="78"/>
        <v>1.9037999999999999</v>
      </c>
      <c r="DY105" s="35">
        <f t="shared" si="78"/>
        <v>1.4389000000000001</v>
      </c>
      <c r="DZ105" s="35">
        <f t="shared" si="78"/>
        <v>1.1272</v>
      </c>
      <c r="EA105" s="35">
        <f t="shared" si="78"/>
        <v>1.2135</v>
      </c>
      <c r="EB105" s="35">
        <f t="shared" ref="EB105:FX105" si="79">MAX(EB103,EB104)</f>
        <v>1.2118</v>
      </c>
      <c r="EC105" s="35">
        <f t="shared" si="79"/>
        <v>1.5017</v>
      </c>
      <c r="ED105" s="35">
        <f t="shared" si="79"/>
        <v>1.0864</v>
      </c>
      <c r="EE105" s="35">
        <f t="shared" si="79"/>
        <v>1.8089999999999999</v>
      </c>
      <c r="EF105" s="35">
        <f t="shared" si="79"/>
        <v>1.0935999999999999</v>
      </c>
      <c r="EG105" s="35">
        <f t="shared" si="79"/>
        <v>1.5418000000000001</v>
      </c>
      <c r="EH105" s="35">
        <f t="shared" si="79"/>
        <v>1.7255</v>
      </c>
      <c r="EI105" s="35">
        <f t="shared" si="79"/>
        <v>1.0297000000000001</v>
      </c>
      <c r="EJ105" s="35">
        <f t="shared" si="79"/>
        <v>1.0297000000000001</v>
      </c>
      <c r="EK105" s="35">
        <f t="shared" si="79"/>
        <v>1.2003999999999999</v>
      </c>
      <c r="EL105" s="35">
        <f t="shared" si="79"/>
        <v>1.2306999999999999</v>
      </c>
      <c r="EM105" s="35">
        <f t="shared" si="79"/>
        <v>1.2311000000000001</v>
      </c>
      <c r="EN105" s="35">
        <f t="shared" si="79"/>
        <v>1.1181000000000001</v>
      </c>
      <c r="EO105" s="35">
        <f t="shared" si="79"/>
        <v>1.2518</v>
      </c>
      <c r="EP105" s="35">
        <f t="shared" si="79"/>
        <v>1.3725000000000001</v>
      </c>
      <c r="EQ105" s="35">
        <f t="shared" si="79"/>
        <v>1.0517000000000001</v>
      </c>
      <c r="ER105" s="35">
        <f t="shared" si="79"/>
        <v>1.3819999999999999</v>
      </c>
      <c r="ES105" s="35">
        <f t="shared" si="79"/>
        <v>2.1017000000000001</v>
      </c>
      <c r="ET105" s="35">
        <f t="shared" si="79"/>
        <v>2.0998000000000001</v>
      </c>
      <c r="EU105" s="35">
        <f t="shared" si="79"/>
        <v>1.1999</v>
      </c>
      <c r="EV105" s="35">
        <f t="shared" si="79"/>
        <v>2.3368000000000002</v>
      </c>
      <c r="EW105" s="35">
        <f t="shared" si="79"/>
        <v>1.1540999999999999</v>
      </c>
      <c r="EX105" s="35">
        <f t="shared" si="79"/>
        <v>1.5908</v>
      </c>
      <c r="EY105" s="35">
        <f t="shared" si="79"/>
        <v>1.1752</v>
      </c>
      <c r="EZ105" s="35">
        <f t="shared" si="79"/>
        <v>2.1358999999999999</v>
      </c>
      <c r="FA105" s="35">
        <f t="shared" si="79"/>
        <v>1.0417000000000001</v>
      </c>
      <c r="FB105" s="35">
        <f t="shared" si="79"/>
        <v>1.4137999999999999</v>
      </c>
      <c r="FC105" s="35">
        <f t="shared" si="79"/>
        <v>1.0507</v>
      </c>
      <c r="FD105" s="35">
        <f t="shared" si="79"/>
        <v>1.4287000000000001</v>
      </c>
      <c r="FE105" s="35">
        <f t="shared" si="79"/>
        <v>2.1753999999999998</v>
      </c>
      <c r="FF105" s="35">
        <f t="shared" si="79"/>
        <v>1.7895000000000001</v>
      </c>
      <c r="FG105" s="35">
        <f t="shared" si="79"/>
        <v>2.1709000000000001</v>
      </c>
      <c r="FH105" s="35">
        <f t="shared" si="79"/>
        <v>2.2461000000000002</v>
      </c>
      <c r="FI105" s="35">
        <f t="shared" si="79"/>
        <v>1.0765</v>
      </c>
      <c r="FJ105" s="35">
        <f t="shared" si="79"/>
        <v>1.0752999999999999</v>
      </c>
      <c r="FK105" s="35">
        <f t="shared" si="79"/>
        <v>1.0556000000000001</v>
      </c>
      <c r="FL105" s="35">
        <f t="shared" si="79"/>
        <v>1.0297000000000001</v>
      </c>
      <c r="FM105" s="35">
        <f t="shared" si="79"/>
        <v>1.0367</v>
      </c>
      <c r="FN105" s="35">
        <f t="shared" si="79"/>
        <v>1.0297000000000001</v>
      </c>
      <c r="FO105" s="35">
        <f t="shared" si="79"/>
        <v>1.1155999999999999</v>
      </c>
      <c r="FP105" s="35">
        <f t="shared" si="79"/>
        <v>1.0563</v>
      </c>
      <c r="FQ105" s="35">
        <f t="shared" si="79"/>
        <v>1.1716</v>
      </c>
      <c r="FR105" s="35">
        <f t="shared" si="79"/>
        <v>1.9661999999999999</v>
      </c>
      <c r="FS105" s="35">
        <f t="shared" si="79"/>
        <v>1.8977999999999999</v>
      </c>
      <c r="FT105" s="36">
        <f t="shared" si="79"/>
        <v>2.2814999999999999</v>
      </c>
      <c r="FU105" s="35">
        <f t="shared" si="79"/>
        <v>1.1737</v>
      </c>
      <c r="FV105" s="35">
        <f t="shared" si="79"/>
        <v>1.1961999999999999</v>
      </c>
      <c r="FW105" s="35">
        <f t="shared" si="79"/>
        <v>1.9339</v>
      </c>
      <c r="FX105" s="35">
        <f t="shared" si="79"/>
        <v>2.3077999999999999</v>
      </c>
      <c r="FY105" s="111"/>
      <c r="FZ105" s="35"/>
      <c r="GA105" s="53"/>
      <c r="GB105" s="16"/>
      <c r="GC105" s="16"/>
      <c r="GD105" s="16"/>
      <c r="GE105" s="30"/>
      <c r="GF105" s="30"/>
      <c r="GG105" s="5"/>
      <c r="GH105" s="5"/>
      <c r="GI105" s="5"/>
      <c r="GJ105" s="5"/>
      <c r="GK105" s="5"/>
      <c r="GL105" s="5"/>
      <c r="GM105" s="5"/>
    </row>
    <row r="106" spans="1:256" x14ac:dyDescent="0.2">
      <c r="A106" s="5"/>
      <c r="B106" s="2" t="s">
        <v>414</v>
      </c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24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24"/>
      <c r="FU106" s="5"/>
      <c r="FV106" s="5"/>
      <c r="FW106" s="5"/>
      <c r="FX106" s="5"/>
      <c r="FY106" s="35"/>
      <c r="FZ106" s="35"/>
      <c r="GA106" s="53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</row>
    <row r="107" spans="1:256" ht="15.75" x14ac:dyDescent="0.25">
      <c r="A107" s="3" t="s">
        <v>415</v>
      </c>
      <c r="B107" s="51" t="s">
        <v>416</v>
      </c>
      <c r="C107" s="35">
        <f t="shared" ref="C107:BN107" si="80">ROUND(IF(C96&lt;453.5,0.825-(0.0000639*(453.5-C96)),IF(C96&lt;1567.5,0.8595-(0.000031*(1567.5-C96)),IF(C96&lt;6682,0.885-(0.000005*(6682-C96)),IF(C96&lt;30000,0.905-(0.0000009*(30000-C96)),0.905)))),4)</f>
        <v>0.88539999999999996</v>
      </c>
      <c r="D107" s="35">
        <f t="shared" si="80"/>
        <v>0.90500000000000003</v>
      </c>
      <c r="E107" s="35">
        <f t="shared" si="80"/>
        <v>0.88529999999999998</v>
      </c>
      <c r="F107" s="35">
        <f t="shared" si="80"/>
        <v>0.89339999999999997</v>
      </c>
      <c r="G107" s="35">
        <f t="shared" si="80"/>
        <v>0.8417</v>
      </c>
      <c r="H107" s="35">
        <f t="shared" si="80"/>
        <v>0.84130000000000005</v>
      </c>
      <c r="I107" s="35">
        <f t="shared" si="80"/>
        <v>0.88749999999999996</v>
      </c>
      <c r="J107" s="35">
        <f t="shared" si="80"/>
        <v>0.86240000000000006</v>
      </c>
      <c r="K107" s="35">
        <f t="shared" si="80"/>
        <v>0.81659999999999999</v>
      </c>
      <c r="L107" s="35">
        <f t="shared" si="80"/>
        <v>0.86529999999999996</v>
      </c>
      <c r="M107" s="35">
        <f t="shared" si="80"/>
        <v>0.85619999999999996</v>
      </c>
      <c r="N107" s="35">
        <f t="shared" si="80"/>
        <v>0.90500000000000003</v>
      </c>
      <c r="O107" s="35">
        <f t="shared" si="80"/>
        <v>0.89129999999999998</v>
      </c>
      <c r="P107" s="35">
        <f t="shared" si="80"/>
        <v>0.80649999999999999</v>
      </c>
      <c r="Q107" s="35">
        <f t="shared" si="80"/>
        <v>0.90500000000000003</v>
      </c>
      <c r="R107" s="35">
        <f t="shared" si="80"/>
        <v>0.8619</v>
      </c>
      <c r="S107" s="35">
        <f t="shared" si="80"/>
        <v>0.85360000000000003</v>
      </c>
      <c r="T107" s="35">
        <f t="shared" si="80"/>
        <v>0.80479999999999996</v>
      </c>
      <c r="U107" s="35">
        <f t="shared" si="80"/>
        <v>0.79920000000000002</v>
      </c>
      <c r="V107" s="35">
        <f t="shared" si="80"/>
        <v>0.81330000000000002</v>
      </c>
      <c r="W107" s="36">
        <f t="shared" si="80"/>
        <v>0.80249999999999999</v>
      </c>
      <c r="X107" s="35">
        <f t="shared" si="80"/>
        <v>0.79920000000000002</v>
      </c>
      <c r="Y107" s="35">
        <f t="shared" si="80"/>
        <v>0.82589999999999997</v>
      </c>
      <c r="Z107" s="35">
        <f t="shared" si="80"/>
        <v>0.81289999999999996</v>
      </c>
      <c r="AA107" s="35">
        <f t="shared" si="80"/>
        <v>0.90390000000000004</v>
      </c>
      <c r="AB107" s="35">
        <f t="shared" si="80"/>
        <v>0.90449999999999997</v>
      </c>
      <c r="AC107" s="35">
        <f t="shared" si="80"/>
        <v>0.83879999999999999</v>
      </c>
      <c r="AD107" s="35">
        <f t="shared" si="80"/>
        <v>0.84550000000000003</v>
      </c>
      <c r="AE107" s="35">
        <f t="shared" si="80"/>
        <v>0.80300000000000005</v>
      </c>
      <c r="AF107" s="35">
        <f t="shared" si="80"/>
        <v>0.80689999999999995</v>
      </c>
      <c r="AG107" s="35">
        <f t="shared" si="80"/>
        <v>0.83779999999999999</v>
      </c>
      <c r="AH107" s="35">
        <f t="shared" si="80"/>
        <v>0.84230000000000005</v>
      </c>
      <c r="AI107" s="35">
        <f t="shared" si="80"/>
        <v>0.82</v>
      </c>
      <c r="AJ107" s="35">
        <f t="shared" si="80"/>
        <v>0.81</v>
      </c>
      <c r="AK107" s="35">
        <f t="shared" si="80"/>
        <v>0.81030000000000002</v>
      </c>
      <c r="AL107" s="35">
        <f t="shared" si="80"/>
        <v>0.81289999999999996</v>
      </c>
      <c r="AM107" s="35">
        <f t="shared" si="80"/>
        <v>0.82550000000000001</v>
      </c>
      <c r="AN107" s="35">
        <f t="shared" si="80"/>
        <v>0.82099999999999995</v>
      </c>
      <c r="AO107" s="35">
        <f t="shared" si="80"/>
        <v>0.87609999999999999</v>
      </c>
      <c r="AP107" s="35">
        <f t="shared" si="80"/>
        <v>0.90500000000000003</v>
      </c>
      <c r="AQ107" s="35">
        <f t="shared" si="80"/>
        <v>0.81299999999999994</v>
      </c>
      <c r="AR107" s="35">
        <f t="shared" si="80"/>
        <v>0.90500000000000003</v>
      </c>
      <c r="AS107" s="35">
        <f t="shared" si="80"/>
        <v>0.8841</v>
      </c>
      <c r="AT107" s="35">
        <f t="shared" si="80"/>
        <v>0.86380000000000001</v>
      </c>
      <c r="AU107" s="35">
        <f t="shared" si="80"/>
        <v>0.81659999999999999</v>
      </c>
      <c r="AV107" s="35">
        <f t="shared" si="80"/>
        <v>0.81469999999999998</v>
      </c>
      <c r="AW107" s="35">
        <f t="shared" si="80"/>
        <v>0.80940000000000001</v>
      </c>
      <c r="AX107" s="35">
        <f t="shared" si="80"/>
        <v>0.79920000000000002</v>
      </c>
      <c r="AY107" s="35">
        <f t="shared" si="80"/>
        <v>0.82740000000000002</v>
      </c>
      <c r="AZ107" s="35">
        <f t="shared" si="80"/>
        <v>0.88800000000000001</v>
      </c>
      <c r="BA107" s="35">
        <f t="shared" si="80"/>
        <v>0.88580000000000003</v>
      </c>
      <c r="BB107" s="35">
        <f t="shared" si="80"/>
        <v>0.88490000000000002</v>
      </c>
      <c r="BC107" s="35">
        <f t="shared" si="80"/>
        <v>0.90500000000000003</v>
      </c>
      <c r="BD107" s="35">
        <f t="shared" si="80"/>
        <v>0.876</v>
      </c>
      <c r="BE107" s="35">
        <f t="shared" si="80"/>
        <v>0.85519999999999996</v>
      </c>
      <c r="BF107" s="35">
        <f t="shared" si="80"/>
        <v>0.89900000000000002</v>
      </c>
      <c r="BG107" s="35">
        <f t="shared" si="80"/>
        <v>0.84209999999999996</v>
      </c>
      <c r="BH107" s="35">
        <f t="shared" si="80"/>
        <v>0.83</v>
      </c>
      <c r="BI107" s="35">
        <f t="shared" si="80"/>
        <v>0.81130000000000002</v>
      </c>
      <c r="BJ107" s="35">
        <f t="shared" si="80"/>
        <v>0.88090000000000002</v>
      </c>
      <c r="BK107" s="35">
        <f t="shared" si="80"/>
        <v>0.8962</v>
      </c>
      <c r="BL107" s="35">
        <f t="shared" si="80"/>
        <v>0.80900000000000005</v>
      </c>
      <c r="BM107" s="35">
        <f t="shared" si="80"/>
        <v>0.8135</v>
      </c>
      <c r="BN107" s="35">
        <f t="shared" si="80"/>
        <v>0.87019999999999997</v>
      </c>
      <c r="BO107" s="35">
        <f t="shared" ref="BO107:DZ107" si="81">ROUND(IF(BO96&lt;453.5,0.825-(0.0000639*(453.5-BO96)),IF(BO96&lt;1567.5,0.8595-(0.000031*(1567.5-BO96)),IF(BO96&lt;6682,0.885-(0.000005*(6682-BO96)),IF(BO96&lt;30000,0.905-(0.0000009*(30000-BO96)),0.905)))),4)</f>
        <v>0.85780000000000001</v>
      </c>
      <c r="BP107" s="35">
        <f t="shared" si="81"/>
        <v>0.80930000000000002</v>
      </c>
      <c r="BQ107" s="35">
        <f t="shared" si="81"/>
        <v>0.88080000000000003</v>
      </c>
      <c r="BR107" s="35">
        <f t="shared" si="81"/>
        <v>0.87490000000000001</v>
      </c>
      <c r="BS107" s="35">
        <f t="shared" si="81"/>
        <v>0.84279999999999999</v>
      </c>
      <c r="BT107" s="35">
        <f t="shared" si="81"/>
        <v>0.82120000000000004</v>
      </c>
      <c r="BU107" s="35">
        <f t="shared" si="81"/>
        <v>0.82369999999999999</v>
      </c>
      <c r="BV107" s="35">
        <f t="shared" si="81"/>
        <v>0.8488</v>
      </c>
      <c r="BW107" s="35">
        <f t="shared" si="81"/>
        <v>0.86070000000000002</v>
      </c>
      <c r="BX107" s="35">
        <f t="shared" si="81"/>
        <v>0.80159999999999998</v>
      </c>
      <c r="BY107" s="35">
        <f t="shared" si="81"/>
        <v>0.82669999999999999</v>
      </c>
      <c r="BZ107" s="35">
        <f t="shared" si="81"/>
        <v>0.80910000000000004</v>
      </c>
      <c r="CA107" s="35">
        <f t="shared" si="81"/>
        <v>0.80759999999999998</v>
      </c>
      <c r="CB107" s="35">
        <f t="shared" si="81"/>
        <v>0.90500000000000003</v>
      </c>
      <c r="CC107" s="35">
        <f t="shared" si="81"/>
        <v>0.80640000000000001</v>
      </c>
      <c r="CD107" s="35">
        <f t="shared" si="81"/>
        <v>0.80049999999999999</v>
      </c>
      <c r="CE107" s="35">
        <f t="shared" si="81"/>
        <v>0.80679999999999996</v>
      </c>
      <c r="CF107" s="35">
        <f t="shared" si="81"/>
        <v>0.80320000000000003</v>
      </c>
      <c r="CG107" s="35">
        <f t="shared" si="81"/>
        <v>0.80720000000000003</v>
      </c>
      <c r="CH107" s="35">
        <f t="shared" si="81"/>
        <v>0.80379999999999996</v>
      </c>
      <c r="CI107" s="35">
        <f t="shared" si="81"/>
        <v>0.83330000000000004</v>
      </c>
      <c r="CJ107" s="35">
        <f t="shared" si="81"/>
        <v>0.84299999999999997</v>
      </c>
      <c r="CK107" s="35">
        <f t="shared" si="81"/>
        <v>0.87580000000000002</v>
      </c>
      <c r="CL107" s="35">
        <f t="shared" si="81"/>
        <v>0.85119999999999996</v>
      </c>
      <c r="CM107" s="35">
        <f t="shared" si="81"/>
        <v>0.8347</v>
      </c>
      <c r="CN107" s="35">
        <f t="shared" si="81"/>
        <v>0.90400000000000003</v>
      </c>
      <c r="CO107" s="35">
        <f t="shared" si="81"/>
        <v>0.89159999999999995</v>
      </c>
      <c r="CP107" s="35">
        <f t="shared" si="81"/>
        <v>0.84409999999999996</v>
      </c>
      <c r="CQ107" s="35">
        <f t="shared" si="81"/>
        <v>0.84850000000000003</v>
      </c>
      <c r="CR107" s="35">
        <f t="shared" si="81"/>
        <v>0.80779999999999996</v>
      </c>
      <c r="CS107" s="35">
        <f t="shared" si="81"/>
        <v>0.81889999999999996</v>
      </c>
      <c r="CT107" s="35">
        <f t="shared" si="81"/>
        <v>0.8034</v>
      </c>
      <c r="CU107" s="35">
        <f t="shared" si="81"/>
        <v>0.82330000000000003</v>
      </c>
      <c r="CV107" s="35">
        <f t="shared" si="81"/>
        <v>0.79920000000000002</v>
      </c>
      <c r="CW107" s="35">
        <f t="shared" si="81"/>
        <v>0.80610000000000004</v>
      </c>
      <c r="CX107" s="35">
        <f t="shared" si="81"/>
        <v>0.82569999999999999</v>
      </c>
      <c r="CY107" s="35">
        <f t="shared" si="81"/>
        <v>0.79920000000000002</v>
      </c>
      <c r="CZ107" s="35">
        <f t="shared" si="81"/>
        <v>0.86250000000000004</v>
      </c>
      <c r="DA107" s="35">
        <f t="shared" si="81"/>
        <v>0.80800000000000005</v>
      </c>
      <c r="DB107" s="35">
        <f t="shared" si="81"/>
        <v>0.81610000000000005</v>
      </c>
      <c r="DC107" s="35">
        <f t="shared" si="81"/>
        <v>0.80740000000000001</v>
      </c>
      <c r="DD107" s="35">
        <f t="shared" si="81"/>
        <v>0.80489999999999995</v>
      </c>
      <c r="DE107" s="35">
        <f t="shared" si="81"/>
        <v>0.82469999999999999</v>
      </c>
      <c r="DF107" s="35">
        <f t="shared" si="81"/>
        <v>0.89749999999999996</v>
      </c>
      <c r="DG107" s="35">
        <f t="shared" si="81"/>
        <v>0.80120000000000002</v>
      </c>
      <c r="DH107" s="35">
        <f t="shared" si="81"/>
        <v>0.86229999999999996</v>
      </c>
      <c r="DI107" s="35">
        <f t="shared" si="81"/>
        <v>0.86519999999999997</v>
      </c>
      <c r="DJ107" s="35">
        <f t="shared" si="81"/>
        <v>0.83340000000000003</v>
      </c>
      <c r="DK107" s="35">
        <f t="shared" si="81"/>
        <v>0.82299999999999995</v>
      </c>
      <c r="DL107" s="35">
        <f t="shared" si="81"/>
        <v>0.88100000000000001</v>
      </c>
      <c r="DM107" s="35">
        <f t="shared" si="81"/>
        <v>0.8135</v>
      </c>
      <c r="DN107" s="35">
        <f t="shared" si="81"/>
        <v>0.85599999999999998</v>
      </c>
      <c r="DO107" s="35">
        <f t="shared" si="81"/>
        <v>0.86650000000000005</v>
      </c>
      <c r="DP107" s="35">
        <f t="shared" si="81"/>
        <v>0.81</v>
      </c>
      <c r="DQ107" s="35">
        <f t="shared" si="81"/>
        <v>0.82720000000000005</v>
      </c>
      <c r="DR107" s="35">
        <f t="shared" si="81"/>
        <v>0.85189999999999999</v>
      </c>
      <c r="DS107" s="35">
        <f t="shared" si="81"/>
        <v>0.8357</v>
      </c>
      <c r="DT107" s="35">
        <f t="shared" si="81"/>
        <v>0.80520000000000003</v>
      </c>
      <c r="DU107" s="35">
        <f t="shared" si="81"/>
        <v>0.82210000000000005</v>
      </c>
      <c r="DV107" s="35">
        <f t="shared" si="81"/>
        <v>0.80930000000000002</v>
      </c>
      <c r="DW107" s="35">
        <f t="shared" si="81"/>
        <v>0.81799999999999995</v>
      </c>
      <c r="DX107" s="35">
        <f t="shared" si="81"/>
        <v>0.80759999999999998</v>
      </c>
      <c r="DY107" s="35">
        <f t="shared" si="81"/>
        <v>0.81769999999999998</v>
      </c>
      <c r="DZ107" s="35">
        <f t="shared" si="81"/>
        <v>0.84189999999999998</v>
      </c>
      <c r="EA107" s="35">
        <f t="shared" ref="EA107:FX107" si="82">ROUND(IF(EA96&lt;453.5,0.825-(0.0000639*(453.5-EA96)),IF(EA96&lt;1567.5,0.8595-(0.000031*(1567.5-EA96)),IF(EA96&lt;6682,0.885-(0.000005*(6682-EA96)),IF(EA96&lt;30000,0.905-(0.0000009*(30000-EA96)),0.905)))),4)</f>
        <v>0.82889999999999997</v>
      </c>
      <c r="EB107" s="35">
        <f t="shared" si="82"/>
        <v>0.82920000000000005</v>
      </c>
      <c r="EC107" s="35">
        <f t="shared" si="82"/>
        <v>0.81530000000000002</v>
      </c>
      <c r="ED107" s="35">
        <f t="shared" si="82"/>
        <v>0.86</v>
      </c>
      <c r="EE107" s="35">
        <f t="shared" si="82"/>
        <v>0.80920000000000003</v>
      </c>
      <c r="EF107" s="35">
        <f t="shared" si="82"/>
        <v>0.85880000000000001</v>
      </c>
      <c r="EG107" s="35">
        <f t="shared" si="82"/>
        <v>0.81379999999999997</v>
      </c>
      <c r="EH107" s="35">
        <f t="shared" si="82"/>
        <v>0.81059999999999999</v>
      </c>
      <c r="EI107" s="35">
        <f t="shared" si="82"/>
        <v>0.89349999999999996</v>
      </c>
      <c r="EJ107" s="35">
        <f t="shared" si="82"/>
        <v>0.88600000000000001</v>
      </c>
      <c r="EK107" s="35">
        <f t="shared" si="82"/>
        <v>0.83089999999999997</v>
      </c>
      <c r="EL107" s="35">
        <f t="shared" si="82"/>
        <v>0.82630000000000003</v>
      </c>
      <c r="EM107" s="35">
        <f t="shared" si="82"/>
        <v>0.82620000000000005</v>
      </c>
      <c r="EN107" s="35">
        <f t="shared" si="82"/>
        <v>0.84470000000000001</v>
      </c>
      <c r="EO107" s="35">
        <f t="shared" si="82"/>
        <v>0.82479999999999998</v>
      </c>
      <c r="EP107" s="35">
        <f t="shared" si="82"/>
        <v>0.82030000000000003</v>
      </c>
      <c r="EQ107" s="35">
        <f t="shared" si="82"/>
        <v>0.86370000000000002</v>
      </c>
      <c r="ER107" s="35">
        <f t="shared" si="82"/>
        <v>0.81989999999999996</v>
      </c>
      <c r="ES107" s="35">
        <f t="shared" si="82"/>
        <v>0.80420000000000003</v>
      </c>
      <c r="ET107" s="35">
        <f t="shared" si="82"/>
        <v>0.80800000000000005</v>
      </c>
      <c r="EU107" s="35">
        <f t="shared" si="82"/>
        <v>0.83089999999999997</v>
      </c>
      <c r="EV107" s="35">
        <f t="shared" si="82"/>
        <v>0.80020000000000002</v>
      </c>
      <c r="EW107" s="35">
        <f t="shared" si="82"/>
        <v>0.83779999999999999</v>
      </c>
      <c r="EX107" s="35">
        <f t="shared" si="82"/>
        <v>0.81289999999999996</v>
      </c>
      <c r="EY107" s="35">
        <f t="shared" si="82"/>
        <v>0.8347</v>
      </c>
      <c r="EZ107" s="35">
        <f t="shared" si="82"/>
        <v>0.80359999999999998</v>
      </c>
      <c r="FA107" s="35">
        <f t="shared" si="82"/>
        <v>0.86729999999999996</v>
      </c>
      <c r="FB107" s="35">
        <f t="shared" si="82"/>
        <v>0.81869999999999998</v>
      </c>
      <c r="FC107" s="35">
        <f t="shared" si="82"/>
        <v>0.86399999999999999</v>
      </c>
      <c r="FD107" s="35">
        <f t="shared" si="82"/>
        <v>0.81810000000000005</v>
      </c>
      <c r="FE107" s="35">
        <f t="shared" si="82"/>
        <v>0.80300000000000005</v>
      </c>
      <c r="FF107" s="35">
        <f t="shared" si="82"/>
        <v>0.8095</v>
      </c>
      <c r="FG107" s="35">
        <f t="shared" si="82"/>
        <v>0.80300000000000005</v>
      </c>
      <c r="FH107" s="35">
        <f t="shared" si="82"/>
        <v>0.80179999999999996</v>
      </c>
      <c r="FI107" s="35">
        <f t="shared" si="82"/>
        <v>0.8609</v>
      </c>
      <c r="FJ107" s="35">
        <f t="shared" si="82"/>
        <v>0.86099999999999999</v>
      </c>
      <c r="FK107" s="35">
        <f t="shared" si="82"/>
        <v>0.86280000000000001</v>
      </c>
      <c r="FL107" s="35">
        <f t="shared" si="82"/>
        <v>0.87580000000000002</v>
      </c>
      <c r="FM107" s="35">
        <f t="shared" si="82"/>
        <v>0.86919999999999997</v>
      </c>
      <c r="FN107" s="35">
        <f t="shared" si="82"/>
        <v>0.89649999999999996</v>
      </c>
      <c r="FO107" s="35">
        <f t="shared" si="82"/>
        <v>0.84609999999999996</v>
      </c>
      <c r="FP107" s="35">
        <f t="shared" si="82"/>
        <v>0.86280000000000001</v>
      </c>
      <c r="FQ107" s="35">
        <f t="shared" si="82"/>
        <v>0.83520000000000005</v>
      </c>
      <c r="FR107" s="35">
        <f t="shared" si="82"/>
        <v>0.80649999999999999</v>
      </c>
      <c r="FS107" s="35">
        <f t="shared" si="82"/>
        <v>0.80769999999999997</v>
      </c>
      <c r="FT107" s="36">
        <f t="shared" si="82"/>
        <v>0.80120000000000002</v>
      </c>
      <c r="FU107" s="35">
        <f t="shared" si="82"/>
        <v>0.83489999999999998</v>
      </c>
      <c r="FV107" s="35">
        <f t="shared" si="82"/>
        <v>0.83150000000000002</v>
      </c>
      <c r="FW107" s="35">
        <f t="shared" si="82"/>
        <v>0.80710000000000004</v>
      </c>
      <c r="FX107" s="35">
        <f t="shared" si="82"/>
        <v>0.80069999999999997</v>
      </c>
      <c r="FY107" s="35"/>
      <c r="FZ107" s="35" t="s">
        <v>64</v>
      </c>
      <c r="GA107" s="3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</row>
    <row r="108" spans="1:256" x14ac:dyDescent="0.2">
      <c r="A108" s="5"/>
      <c r="B108" s="2" t="s">
        <v>414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24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24"/>
      <c r="FU108" s="5"/>
      <c r="FV108" s="5"/>
      <c r="FW108" s="5"/>
      <c r="FX108" s="5"/>
      <c r="FY108" s="35"/>
      <c r="FZ108" s="5"/>
      <c r="GA108" s="53"/>
      <c r="GB108" s="35"/>
      <c r="GC108" s="35"/>
      <c r="GD108" s="35"/>
      <c r="GE108" s="35"/>
      <c r="GF108" s="35"/>
      <c r="GG108" s="35"/>
      <c r="GH108" s="35"/>
      <c r="GI108" s="35"/>
      <c r="GJ108" s="35"/>
      <c r="GK108" s="5"/>
      <c r="GL108" s="5"/>
      <c r="GM108" s="5"/>
    </row>
    <row r="109" spans="1:256" ht="15.75" x14ac:dyDescent="0.25">
      <c r="A109" s="3" t="s">
        <v>414</v>
      </c>
      <c r="B109" s="51" t="s">
        <v>417</v>
      </c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2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  <c r="CG109" s="111"/>
      <c r="CH109" s="111"/>
      <c r="CI109" s="111"/>
      <c r="CJ109" s="111"/>
      <c r="CK109" s="111"/>
      <c r="CL109" s="111"/>
      <c r="CM109" s="111"/>
      <c r="CN109" s="111"/>
      <c r="CO109" s="111"/>
      <c r="CP109" s="111"/>
      <c r="CQ109" s="111"/>
      <c r="CR109" s="111"/>
      <c r="CS109" s="111"/>
      <c r="CT109" s="111"/>
      <c r="CU109" s="111"/>
      <c r="CV109" s="111"/>
      <c r="CW109" s="111"/>
      <c r="CX109" s="111"/>
      <c r="CY109" s="111"/>
      <c r="CZ109" s="111"/>
      <c r="DA109" s="111"/>
      <c r="DB109" s="111"/>
      <c r="DC109" s="111"/>
      <c r="DD109" s="111"/>
      <c r="DE109" s="111"/>
      <c r="DF109" s="111"/>
      <c r="DG109" s="111"/>
      <c r="DH109" s="111"/>
      <c r="DI109" s="111"/>
      <c r="DJ109" s="111"/>
      <c r="DK109" s="111"/>
      <c r="DL109" s="111"/>
      <c r="DM109" s="111"/>
      <c r="DN109" s="111"/>
      <c r="DO109" s="111"/>
      <c r="DP109" s="111"/>
      <c r="DQ109" s="111"/>
      <c r="DR109" s="111"/>
      <c r="DS109" s="111"/>
      <c r="DT109" s="111"/>
      <c r="DU109" s="111"/>
      <c r="DV109" s="111"/>
      <c r="DW109" s="111"/>
      <c r="DX109" s="111"/>
      <c r="DY109" s="111"/>
      <c r="DZ109" s="111"/>
      <c r="EA109" s="111"/>
      <c r="EB109" s="111"/>
      <c r="EC109" s="111"/>
      <c r="ED109" s="111"/>
      <c r="EE109" s="111"/>
      <c r="EF109" s="111"/>
      <c r="EG109" s="111"/>
      <c r="EH109" s="111"/>
      <c r="EI109" s="111"/>
      <c r="EJ109" s="111"/>
      <c r="EK109" s="111"/>
      <c r="EL109" s="111"/>
      <c r="EM109" s="111"/>
      <c r="EN109" s="111"/>
      <c r="EO109" s="111"/>
      <c r="EP109" s="111"/>
      <c r="EQ109" s="111"/>
      <c r="ER109" s="111"/>
      <c r="ES109" s="111"/>
      <c r="ET109" s="111"/>
      <c r="EU109" s="111"/>
      <c r="EV109" s="111"/>
      <c r="EW109" s="111"/>
      <c r="EX109" s="111"/>
      <c r="EY109" s="111"/>
      <c r="EZ109" s="111"/>
      <c r="FA109" s="111"/>
      <c r="FB109" s="111"/>
      <c r="FC109" s="111"/>
      <c r="FD109" s="111"/>
      <c r="FE109" s="111"/>
      <c r="FF109" s="111"/>
      <c r="FG109" s="111"/>
      <c r="FH109" s="111"/>
      <c r="FI109" s="111"/>
      <c r="FJ109" s="111"/>
      <c r="FK109" s="111"/>
      <c r="FL109" s="111"/>
      <c r="FM109" s="111"/>
      <c r="FN109" s="111"/>
      <c r="FO109" s="111"/>
      <c r="FP109" s="111"/>
      <c r="FQ109" s="111"/>
      <c r="FR109" s="111"/>
      <c r="FS109" s="111"/>
      <c r="FT109" s="112"/>
      <c r="FU109" s="111"/>
      <c r="FV109" s="111"/>
      <c r="FW109" s="111"/>
      <c r="FX109" s="111"/>
      <c r="FY109" s="35"/>
      <c r="FZ109" s="53"/>
      <c r="GA109" s="53"/>
      <c r="GB109" s="35"/>
      <c r="GC109" s="35"/>
      <c r="GD109" s="35"/>
      <c r="GE109" s="35"/>
      <c r="GF109" s="35"/>
      <c r="GG109" s="35"/>
      <c r="GH109" s="35"/>
      <c r="GI109" s="35"/>
      <c r="GJ109" s="35"/>
      <c r="GK109" s="35"/>
      <c r="GL109" s="35"/>
      <c r="GM109" s="35"/>
    </row>
    <row r="110" spans="1:256" x14ac:dyDescent="0.2">
      <c r="A110" s="3" t="s">
        <v>418</v>
      </c>
      <c r="B110" s="24" t="s">
        <v>419</v>
      </c>
      <c r="C110" s="53">
        <f t="shared" ref="C110:BN110" si="83">+C31</f>
        <v>6121</v>
      </c>
      <c r="D110" s="53">
        <f t="shared" si="83"/>
        <v>6121</v>
      </c>
      <c r="E110" s="53">
        <f t="shared" si="83"/>
        <v>6121</v>
      </c>
      <c r="F110" s="53">
        <f t="shared" si="83"/>
        <v>6121</v>
      </c>
      <c r="G110" s="53">
        <f t="shared" si="83"/>
        <v>6121</v>
      </c>
      <c r="H110" s="53">
        <f t="shared" si="83"/>
        <v>6121</v>
      </c>
      <c r="I110" s="53">
        <f t="shared" si="83"/>
        <v>6121</v>
      </c>
      <c r="J110" s="53">
        <f t="shared" si="83"/>
        <v>6121</v>
      </c>
      <c r="K110" s="53">
        <f t="shared" si="83"/>
        <v>6121</v>
      </c>
      <c r="L110" s="53">
        <f t="shared" si="83"/>
        <v>6121</v>
      </c>
      <c r="M110" s="53">
        <f t="shared" si="83"/>
        <v>6121</v>
      </c>
      <c r="N110" s="53">
        <f t="shared" si="83"/>
        <v>6121</v>
      </c>
      <c r="O110" s="53">
        <f t="shared" si="83"/>
        <v>6121</v>
      </c>
      <c r="P110" s="53">
        <f t="shared" si="83"/>
        <v>6121</v>
      </c>
      <c r="Q110" s="53">
        <f t="shared" si="83"/>
        <v>6121</v>
      </c>
      <c r="R110" s="53">
        <f t="shared" si="83"/>
        <v>6121</v>
      </c>
      <c r="S110" s="53">
        <f t="shared" si="83"/>
        <v>6121</v>
      </c>
      <c r="T110" s="53">
        <f t="shared" si="83"/>
        <v>6121</v>
      </c>
      <c r="U110" s="53">
        <f t="shared" si="83"/>
        <v>6121</v>
      </c>
      <c r="V110" s="53">
        <f t="shared" si="83"/>
        <v>6121</v>
      </c>
      <c r="W110" s="54">
        <f t="shared" si="83"/>
        <v>6121</v>
      </c>
      <c r="X110" s="53">
        <f t="shared" si="83"/>
        <v>6121</v>
      </c>
      <c r="Y110" s="53">
        <f t="shared" si="83"/>
        <v>6121</v>
      </c>
      <c r="Z110" s="53">
        <f t="shared" si="83"/>
        <v>6121</v>
      </c>
      <c r="AA110" s="53">
        <f t="shared" si="83"/>
        <v>6121</v>
      </c>
      <c r="AB110" s="53">
        <f t="shared" si="83"/>
        <v>6121</v>
      </c>
      <c r="AC110" s="53">
        <f t="shared" si="83"/>
        <v>6121</v>
      </c>
      <c r="AD110" s="53">
        <f t="shared" si="83"/>
        <v>6121</v>
      </c>
      <c r="AE110" s="53">
        <f t="shared" si="83"/>
        <v>6121</v>
      </c>
      <c r="AF110" s="53">
        <f t="shared" si="83"/>
        <v>6121</v>
      </c>
      <c r="AG110" s="53">
        <f t="shared" si="83"/>
        <v>6121</v>
      </c>
      <c r="AH110" s="53">
        <f t="shared" si="83"/>
        <v>6121</v>
      </c>
      <c r="AI110" s="53">
        <f t="shared" si="83"/>
        <v>6121</v>
      </c>
      <c r="AJ110" s="53">
        <f t="shared" si="83"/>
        <v>6121</v>
      </c>
      <c r="AK110" s="53">
        <f t="shared" si="83"/>
        <v>6121</v>
      </c>
      <c r="AL110" s="53">
        <f t="shared" si="83"/>
        <v>6121</v>
      </c>
      <c r="AM110" s="53">
        <f t="shared" si="83"/>
        <v>6121</v>
      </c>
      <c r="AN110" s="53">
        <f t="shared" si="83"/>
        <v>6121</v>
      </c>
      <c r="AO110" s="53">
        <f t="shared" si="83"/>
        <v>6121</v>
      </c>
      <c r="AP110" s="53">
        <f t="shared" si="83"/>
        <v>6121</v>
      </c>
      <c r="AQ110" s="53">
        <f t="shared" si="83"/>
        <v>6121</v>
      </c>
      <c r="AR110" s="53">
        <f t="shared" si="83"/>
        <v>6121</v>
      </c>
      <c r="AS110" s="53">
        <f t="shared" si="83"/>
        <v>6121</v>
      </c>
      <c r="AT110" s="53">
        <f t="shared" si="83"/>
        <v>6121</v>
      </c>
      <c r="AU110" s="53">
        <f t="shared" si="83"/>
        <v>6121</v>
      </c>
      <c r="AV110" s="53">
        <f t="shared" si="83"/>
        <v>6121</v>
      </c>
      <c r="AW110" s="53">
        <f t="shared" si="83"/>
        <v>6121</v>
      </c>
      <c r="AX110" s="53">
        <f t="shared" si="83"/>
        <v>6121</v>
      </c>
      <c r="AY110" s="53">
        <f t="shared" si="83"/>
        <v>6121</v>
      </c>
      <c r="AZ110" s="53">
        <f t="shared" si="83"/>
        <v>6121</v>
      </c>
      <c r="BA110" s="53">
        <f t="shared" si="83"/>
        <v>6121</v>
      </c>
      <c r="BB110" s="53">
        <f t="shared" si="83"/>
        <v>6121</v>
      </c>
      <c r="BC110" s="53">
        <f t="shared" si="83"/>
        <v>6121</v>
      </c>
      <c r="BD110" s="53">
        <f t="shared" si="83"/>
        <v>6121</v>
      </c>
      <c r="BE110" s="53">
        <f t="shared" si="83"/>
        <v>6121</v>
      </c>
      <c r="BF110" s="53">
        <f t="shared" si="83"/>
        <v>6121</v>
      </c>
      <c r="BG110" s="53">
        <f t="shared" si="83"/>
        <v>6121</v>
      </c>
      <c r="BH110" s="53">
        <f t="shared" si="83"/>
        <v>6121</v>
      </c>
      <c r="BI110" s="53">
        <f t="shared" si="83"/>
        <v>6121</v>
      </c>
      <c r="BJ110" s="53">
        <f t="shared" si="83"/>
        <v>6121</v>
      </c>
      <c r="BK110" s="53">
        <f t="shared" si="83"/>
        <v>6121</v>
      </c>
      <c r="BL110" s="53">
        <f t="shared" si="83"/>
        <v>6121</v>
      </c>
      <c r="BM110" s="53">
        <f t="shared" si="83"/>
        <v>6121</v>
      </c>
      <c r="BN110" s="53">
        <f t="shared" si="83"/>
        <v>6121</v>
      </c>
      <c r="BO110" s="53">
        <f t="shared" ref="BO110:DZ110" si="84">+BO31</f>
        <v>6121</v>
      </c>
      <c r="BP110" s="53">
        <f t="shared" si="84"/>
        <v>6121</v>
      </c>
      <c r="BQ110" s="53">
        <f t="shared" si="84"/>
        <v>6121</v>
      </c>
      <c r="BR110" s="53">
        <f t="shared" si="84"/>
        <v>6121</v>
      </c>
      <c r="BS110" s="53">
        <f t="shared" si="84"/>
        <v>6121</v>
      </c>
      <c r="BT110" s="53">
        <f t="shared" si="84"/>
        <v>6121</v>
      </c>
      <c r="BU110" s="53">
        <f t="shared" si="84"/>
        <v>6121</v>
      </c>
      <c r="BV110" s="53">
        <f t="shared" si="84"/>
        <v>6121</v>
      </c>
      <c r="BW110" s="53">
        <f t="shared" si="84"/>
        <v>6121</v>
      </c>
      <c r="BX110" s="53">
        <f t="shared" si="84"/>
        <v>6121</v>
      </c>
      <c r="BY110" s="53">
        <f t="shared" si="84"/>
        <v>6121</v>
      </c>
      <c r="BZ110" s="53">
        <f t="shared" si="84"/>
        <v>6121</v>
      </c>
      <c r="CA110" s="53">
        <f t="shared" si="84"/>
        <v>6121</v>
      </c>
      <c r="CB110" s="53">
        <f t="shared" si="84"/>
        <v>6121</v>
      </c>
      <c r="CC110" s="53">
        <f t="shared" si="84"/>
        <v>6121</v>
      </c>
      <c r="CD110" s="53">
        <f t="shared" si="84"/>
        <v>6121</v>
      </c>
      <c r="CE110" s="53">
        <f t="shared" si="84"/>
        <v>6121</v>
      </c>
      <c r="CF110" s="53">
        <f t="shared" si="84"/>
        <v>6121</v>
      </c>
      <c r="CG110" s="53">
        <f t="shared" si="84"/>
        <v>6121</v>
      </c>
      <c r="CH110" s="53">
        <f t="shared" si="84"/>
        <v>6121</v>
      </c>
      <c r="CI110" s="53">
        <f t="shared" si="84"/>
        <v>6121</v>
      </c>
      <c r="CJ110" s="53">
        <f t="shared" si="84"/>
        <v>6121</v>
      </c>
      <c r="CK110" s="53">
        <f t="shared" si="84"/>
        <v>6121</v>
      </c>
      <c r="CL110" s="53">
        <f t="shared" si="84"/>
        <v>6121</v>
      </c>
      <c r="CM110" s="53">
        <f t="shared" si="84"/>
        <v>6121</v>
      </c>
      <c r="CN110" s="53">
        <f t="shared" si="84"/>
        <v>6121</v>
      </c>
      <c r="CO110" s="53">
        <f t="shared" si="84"/>
        <v>6121</v>
      </c>
      <c r="CP110" s="53">
        <f t="shared" si="84"/>
        <v>6121</v>
      </c>
      <c r="CQ110" s="53">
        <f t="shared" si="84"/>
        <v>6121</v>
      </c>
      <c r="CR110" s="53">
        <f t="shared" si="84"/>
        <v>6121</v>
      </c>
      <c r="CS110" s="53">
        <f t="shared" si="84"/>
        <v>6121</v>
      </c>
      <c r="CT110" s="53">
        <f t="shared" si="84"/>
        <v>6121</v>
      </c>
      <c r="CU110" s="53">
        <f t="shared" si="84"/>
        <v>6121</v>
      </c>
      <c r="CV110" s="53">
        <f t="shared" si="84"/>
        <v>6121</v>
      </c>
      <c r="CW110" s="53">
        <f t="shared" si="84"/>
        <v>6121</v>
      </c>
      <c r="CX110" s="53">
        <f t="shared" si="84"/>
        <v>6121</v>
      </c>
      <c r="CY110" s="53">
        <f t="shared" si="84"/>
        <v>6121</v>
      </c>
      <c r="CZ110" s="53">
        <f t="shared" si="84"/>
        <v>6121</v>
      </c>
      <c r="DA110" s="53">
        <f t="shared" si="84"/>
        <v>6121</v>
      </c>
      <c r="DB110" s="53">
        <f t="shared" si="84"/>
        <v>6121</v>
      </c>
      <c r="DC110" s="53">
        <f t="shared" si="84"/>
        <v>6121</v>
      </c>
      <c r="DD110" s="53">
        <f t="shared" si="84"/>
        <v>6121</v>
      </c>
      <c r="DE110" s="53">
        <f t="shared" si="84"/>
        <v>6121</v>
      </c>
      <c r="DF110" s="53">
        <f t="shared" si="84"/>
        <v>6121</v>
      </c>
      <c r="DG110" s="53">
        <f t="shared" si="84"/>
        <v>6121</v>
      </c>
      <c r="DH110" s="53">
        <f t="shared" si="84"/>
        <v>6121</v>
      </c>
      <c r="DI110" s="53">
        <f t="shared" si="84"/>
        <v>6121</v>
      </c>
      <c r="DJ110" s="53">
        <f t="shared" si="84"/>
        <v>6121</v>
      </c>
      <c r="DK110" s="53">
        <f t="shared" si="84"/>
        <v>6121</v>
      </c>
      <c r="DL110" s="53">
        <f t="shared" si="84"/>
        <v>6121</v>
      </c>
      <c r="DM110" s="53">
        <f t="shared" si="84"/>
        <v>6121</v>
      </c>
      <c r="DN110" s="53">
        <f t="shared" si="84"/>
        <v>6121</v>
      </c>
      <c r="DO110" s="53">
        <f t="shared" si="84"/>
        <v>6121</v>
      </c>
      <c r="DP110" s="53">
        <f t="shared" si="84"/>
        <v>6121</v>
      </c>
      <c r="DQ110" s="53">
        <f t="shared" si="84"/>
        <v>6121</v>
      </c>
      <c r="DR110" s="53">
        <f t="shared" si="84"/>
        <v>6121</v>
      </c>
      <c r="DS110" s="53">
        <f t="shared" si="84"/>
        <v>6121</v>
      </c>
      <c r="DT110" s="53">
        <f t="shared" si="84"/>
        <v>6121</v>
      </c>
      <c r="DU110" s="53">
        <f t="shared" si="84"/>
        <v>6121</v>
      </c>
      <c r="DV110" s="53">
        <f t="shared" si="84"/>
        <v>6121</v>
      </c>
      <c r="DW110" s="53">
        <f t="shared" si="84"/>
        <v>6121</v>
      </c>
      <c r="DX110" s="53">
        <f t="shared" si="84"/>
        <v>6121</v>
      </c>
      <c r="DY110" s="53">
        <f t="shared" si="84"/>
        <v>6121</v>
      </c>
      <c r="DZ110" s="53">
        <f t="shared" si="84"/>
        <v>6121</v>
      </c>
      <c r="EA110" s="53">
        <f t="shared" ref="EA110:FX110" si="85">+EA31</f>
        <v>6121</v>
      </c>
      <c r="EB110" s="53">
        <f t="shared" si="85"/>
        <v>6121</v>
      </c>
      <c r="EC110" s="53">
        <f t="shared" si="85"/>
        <v>6121</v>
      </c>
      <c r="ED110" s="53">
        <f t="shared" si="85"/>
        <v>6121</v>
      </c>
      <c r="EE110" s="53">
        <f t="shared" si="85"/>
        <v>6121</v>
      </c>
      <c r="EF110" s="53">
        <f t="shared" si="85"/>
        <v>6121</v>
      </c>
      <c r="EG110" s="53">
        <f t="shared" si="85"/>
        <v>6121</v>
      </c>
      <c r="EH110" s="53">
        <f t="shared" si="85"/>
        <v>6121</v>
      </c>
      <c r="EI110" s="53">
        <f t="shared" si="85"/>
        <v>6121</v>
      </c>
      <c r="EJ110" s="53">
        <f t="shared" si="85"/>
        <v>6121</v>
      </c>
      <c r="EK110" s="53">
        <f t="shared" si="85"/>
        <v>6121</v>
      </c>
      <c r="EL110" s="53">
        <f t="shared" si="85"/>
        <v>6121</v>
      </c>
      <c r="EM110" s="53">
        <f t="shared" si="85"/>
        <v>6121</v>
      </c>
      <c r="EN110" s="53">
        <f t="shared" si="85"/>
        <v>6121</v>
      </c>
      <c r="EO110" s="53">
        <f t="shared" si="85"/>
        <v>6121</v>
      </c>
      <c r="EP110" s="53">
        <f t="shared" si="85"/>
        <v>6121</v>
      </c>
      <c r="EQ110" s="53">
        <f t="shared" si="85"/>
        <v>6121</v>
      </c>
      <c r="ER110" s="53">
        <f t="shared" si="85"/>
        <v>6121</v>
      </c>
      <c r="ES110" s="53">
        <f t="shared" si="85"/>
        <v>6121</v>
      </c>
      <c r="ET110" s="53">
        <f t="shared" si="85"/>
        <v>6121</v>
      </c>
      <c r="EU110" s="53">
        <f t="shared" si="85"/>
        <v>6121</v>
      </c>
      <c r="EV110" s="53">
        <f t="shared" si="85"/>
        <v>6121</v>
      </c>
      <c r="EW110" s="53">
        <f t="shared" si="85"/>
        <v>6121</v>
      </c>
      <c r="EX110" s="53">
        <f t="shared" si="85"/>
        <v>6121</v>
      </c>
      <c r="EY110" s="53">
        <f t="shared" si="85"/>
        <v>6121</v>
      </c>
      <c r="EZ110" s="53">
        <f t="shared" si="85"/>
        <v>6121</v>
      </c>
      <c r="FA110" s="53">
        <f t="shared" si="85"/>
        <v>6121</v>
      </c>
      <c r="FB110" s="53">
        <f t="shared" si="85"/>
        <v>6121</v>
      </c>
      <c r="FC110" s="53">
        <f t="shared" si="85"/>
        <v>6121</v>
      </c>
      <c r="FD110" s="53">
        <f t="shared" si="85"/>
        <v>6121</v>
      </c>
      <c r="FE110" s="53">
        <f t="shared" si="85"/>
        <v>6121</v>
      </c>
      <c r="FF110" s="53">
        <f t="shared" si="85"/>
        <v>6121</v>
      </c>
      <c r="FG110" s="53">
        <f t="shared" si="85"/>
        <v>6121</v>
      </c>
      <c r="FH110" s="53">
        <f t="shared" si="85"/>
        <v>6121</v>
      </c>
      <c r="FI110" s="53">
        <f t="shared" si="85"/>
        <v>6121</v>
      </c>
      <c r="FJ110" s="53">
        <f t="shared" si="85"/>
        <v>6121</v>
      </c>
      <c r="FK110" s="53">
        <f t="shared" si="85"/>
        <v>6121</v>
      </c>
      <c r="FL110" s="53">
        <f t="shared" si="85"/>
        <v>6121</v>
      </c>
      <c r="FM110" s="53">
        <f t="shared" si="85"/>
        <v>6121</v>
      </c>
      <c r="FN110" s="53">
        <f t="shared" si="85"/>
        <v>6121</v>
      </c>
      <c r="FO110" s="53">
        <f t="shared" si="85"/>
        <v>6121</v>
      </c>
      <c r="FP110" s="53">
        <f t="shared" si="85"/>
        <v>6121</v>
      </c>
      <c r="FQ110" s="53">
        <f t="shared" si="85"/>
        <v>6121</v>
      </c>
      <c r="FR110" s="53">
        <f t="shared" si="85"/>
        <v>6121</v>
      </c>
      <c r="FS110" s="53">
        <f t="shared" si="85"/>
        <v>6121</v>
      </c>
      <c r="FT110" s="54">
        <f t="shared" si="85"/>
        <v>6121</v>
      </c>
      <c r="FU110" s="53">
        <f t="shared" si="85"/>
        <v>6121</v>
      </c>
      <c r="FV110" s="53">
        <f t="shared" si="85"/>
        <v>6121</v>
      </c>
      <c r="FW110" s="53">
        <f t="shared" si="85"/>
        <v>6121</v>
      </c>
      <c r="FX110" s="53">
        <f t="shared" si="85"/>
        <v>6121</v>
      </c>
      <c r="FY110" s="35"/>
      <c r="FZ110" s="53"/>
      <c r="GA110" s="35"/>
      <c r="GB110" s="35"/>
      <c r="GC110" s="35"/>
      <c r="GD110" s="35"/>
      <c r="GE110" s="115"/>
      <c r="GF110" s="115"/>
      <c r="GG110" s="5"/>
      <c r="GH110" s="5"/>
      <c r="GI110" s="5"/>
      <c r="GJ110" s="5"/>
      <c r="GK110" s="5"/>
      <c r="GL110" s="5"/>
      <c r="GM110" s="5"/>
    </row>
    <row r="111" spans="1:256" x14ac:dyDescent="0.2">
      <c r="A111" s="3" t="s">
        <v>420</v>
      </c>
      <c r="B111" s="24" t="s">
        <v>421</v>
      </c>
      <c r="C111" s="35">
        <f t="shared" ref="C111:BN111" si="86">+C107</f>
        <v>0.88539999999999996</v>
      </c>
      <c r="D111" s="35">
        <f t="shared" si="86"/>
        <v>0.90500000000000003</v>
      </c>
      <c r="E111" s="35">
        <f t="shared" si="86"/>
        <v>0.88529999999999998</v>
      </c>
      <c r="F111" s="35">
        <f t="shared" si="86"/>
        <v>0.89339999999999997</v>
      </c>
      <c r="G111" s="35">
        <f t="shared" si="86"/>
        <v>0.8417</v>
      </c>
      <c r="H111" s="35">
        <f t="shared" si="86"/>
        <v>0.84130000000000005</v>
      </c>
      <c r="I111" s="35">
        <f t="shared" si="86"/>
        <v>0.88749999999999996</v>
      </c>
      <c r="J111" s="35">
        <f t="shared" si="86"/>
        <v>0.86240000000000006</v>
      </c>
      <c r="K111" s="35">
        <f t="shared" si="86"/>
        <v>0.81659999999999999</v>
      </c>
      <c r="L111" s="35">
        <f t="shared" si="86"/>
        <v>0.86529999999999996</v>
      </c>
      <c r="M111" s="35">
        <f t="shared" si="86"/>
        <v>0.85619999999999996</v>
      </c>
      <c r="N111" s="35">
        <f t="shared" si="86"/>
        <v>0.90500000000000003</v>
      </c>
      <c r="O111" s="35">
        <f t="shared" si="86"/>
        <v>0.89129999999999998</v>
      </c>
      <c r="P111" s="35">
        <f t="shared" si="86"/>
        <v>0.80649999999999999</v>
      </c>
      <c r="Q111" s="35">
        <f t="shared" si="86"/>
        <v>0.90500000000000003</v>
      </c>
      <c r="R111" s="35">
        <f t="shared" si="86"/>
        <v>0.8619</v>
      </c>
      <c r="S111" s="35">
        <f t="shared" si="86"/>
        <v>0.85360000000000003</v>
      </c>
      <c r="T111" s="35">
        <f t="shared" si="86"/>
        <v>0.80479999999999996</v>
      </c>
      <c r="U111" s="35">
        <f t="shared" si="86"/>
        <v>0.79920000000000002</v>
      </c>
      <c r="V111" s="35">
        <f t="shared" si="86"/>
        <v>0.81330000000000002</v>
      </c>
      <c r="W111" s="36">
        <f t="shared" si="86"/>
        <v>0.80249999999999999</v>
      </c>
      <c r="X111" s="35">
        <f t="shared" si="86"/>
        <v>0.79920000000000002</v>
      </c>
      <c r="Y111" s="35">
        <f t="shared" si="86"/>
        <v>0.82589999999999997</v>
      </c>
      <c r="Z111" s="35">
        <f t="shared" si="86"/>
        <v>0.81289999999999996</v>
      </c>
      <c r="AA111" s="35">
        <f t="shared" si="86"/>
        <v>0.90390000000000004</v>
      </c>
      <c r="AB111" s="35">
        <f t="shared" si="86"/>
        <v>0.90449999999999997</v>
      </c>
      <c r="AC111" s="35">
        <f t="shared" si="86"/>
        <v>0.83879999999999999</v>
      </c>
      <c r="AD111" s="35">
        <f t="shared" si="86"/>
        <v>0.84550000000000003</v>
      </c>
      <c r="AE111" s="35">
        <f t="shared" si="86"/>
        <v>0.80300000000000005</v>
      </c>
      <c r="AF111" s="35">
        <f t="shared" si="86"/>
        <v>0.80689999999999995</v>
      </c>
      <c r="AG111" s="35">
        <f t="shared" si="86"/>
        <v>0.83779999999999999</v>
      </c>
      <c r="AH111" s="35">
        <f t="shared" si="86"/>
        <v>0.84230000000000005</v>
      </c>
      <c r="AI111" s="35">
        <f t="shared" si="86"/>
        <v>0.82</v>
      </c>
      <c r="AJ111" s="35">
        <f t="shared" si="86"/>
        <v>0.81</v>
      </c>
      <c r="AK111" s="35">
        <f t="shared" si="86"/>
        <v>0.81030000000000002</v>
      </c>
      <c r="AL111" s="35">
        <f t="shared" si="86"/>
        <v>0.81289999999999996</v>
      </c>
      <c r="AM111" s="35">
        <f t="shared" si="86"/>
        <v>0.82550000000000001</v>
      </c>
      <c r="AN111" s="35">
        <f t="shared" si="86"/>
        <v>0.82099999999999995</v>
      </c>
      <c r="AO111" s="35">
        <f t="shared" si="86"/>
        <v>0.87609999999999999</v>
      </c>
      <c r="AP111" s="35">
        <f t="shared" si="86"/>
        <v>0.90500000000000003</v>
      </c>
      <c r="AQ111" s="35">
        <f t="shared" si="86"/>
        <v>0.81299999999999994</v>
      </c>
      <c r="AR111" s="35">
        <f t="shared" si="86"/>
        <v>0.90500000000000003</v>
      </c>
      <c r="AS111" s="35">
        <f t="shared" si="86"/>
        <v>0.8841</v>
      </c>
      <c r="AT111" s="35">
        <f t="shared" si="86"/>
        <v>0.86380000000000001</v>
      </c>
      <c r="AU111" s="35">
        <f t="shared" si="86"/>
        <v>0.81659999999999999</v>
      </c>
      <c r="AV111" s="35">
        <f t="shared" si="86"/>
        <v>0.81469999999999998</v>
      </c>
      <c r="AW111" s="35">
        <f t="shared" si="86"/>
        <v>0.80940000000000001</v>
      </c>
      <c r="AX111" s="35">
        <f t="shared" si="86"/>
        <v>0.79920000000000002</v>
      </c>
      <c r="AY111" s="35">
        <f t="shared" si="86"/>
        <v>0.82740000000000002</v>
      </c>
      <c r="AZ111" s="35">
        <f t="shared" si="86"/>
        <v>0.88800000000000001</v>
      </c>
      <c r="BA111" s="35">
        <f t="shared" si="86"/>
        <v>0.88580000000000003</v>
      </c>
      <c r="BB111" s="35">
        <f t="shared" si="86"/>
        <v>0.88490000000000002</v>
      </c>
      <c r="BC111" s="35">
        <f t="shared" si="86"/>
        <v>0.90500000000000003</v>
      </c>
      <c r="BD111" s="35">
        <f t="shared" si="86"/>
        <v>0.876</v>
      </c>
      <c r="BE111" s="35">
        <f t="shared" si="86"/>
        <v>0.85519999999999996</v>
      </c>
      <c r="BF111" s="35">
        <f t="shared" si="86"/>
        <v>0.89900000000000002</v>
      </c>
      <c r="BG111" s="35">
        <f t="shared" si="86"/>
        <v>0.84209999999999996</v>
      </c>
      <c r="BH111" s="35">
        <f t="shared" si="86"/>
        <v>0.83</v>
      </c>
      <c r="BI111" s="35">
        <f t="shared" si="86"/>
        <v>0.81130000000000002</v>
      </c>
      <c r="BJ111" s="35">
        <f t="shared" si="86"/>
        <v>0.88090000000000002</v>
      </c>
      <c r="BK111" s="35">
        <f t="shared" si="86"/>
        <v>0.8962</v>
      </c>
      <c r="BL111" s="35">
        <f t="shared" si="86"/>
        <v>0.80900000000000005</v>
      </c>
      <c r="BM111" s="35">
        <f t="shared" si="86"/>
        <v>0.8135</v>
      </c>
      <c r="BN111" s="35">
        <f t="shared" si="86"/>
        <v>0.87019999999999997</v>
      </c>
      <c r="BO111" s="35">
        <f t="shared" ref="BO111:DZ111" si="87">+BO107</f>
        <v>0.85780000000000001</v>
      </c>
      <c r="BP111" s="35">
        <f t="shared" si="87"/>
        <v>0.80930000000000002</v>
      </c>
      <c r="BQ111" s="35">
        <f t="shared" si="87"/>
        <v>0.88080000000000003</v>
      </c>
      <c r="BR111" s="35">
        <f t="shared" si="87"/>
        <v>0.87490000000000001</v>
      </c>
      <c r="BS111" s="35">
        <f t="shared" si="87"/>
        <v>0.84279999999999999</v>
      </c>
      <c r="BT111" s="35">
        <f t="shared" si="87"/>
        <v>0.82120000000000004</v>
      </c>
      <c r="BU111" s="35">
        <f t="shared" si="87"/>
        <v>0.82369999999999999</v>
      </c>
      <c r="BV111" s="35">
        <f t="shared" si="87"/>
        <v>0.8488</v>
      </c>
      <c r="BW111" s="35">
        <f t="shared" si="87"/>
        <v>0.86070000000000002</v>
      </c>
      <c r="BX111" s="35">
        <f t="shared" si="87"/>
        <v>0.80159999999999998</v>
      </c>
      <c r="BY111" s="35">
        <f t="shared" si="87"/>
        <v>0.82669999999999999</v>
      </c>
      <c r="BZ111" s="35">
        <f t="shared" si="87"/>
        <v>0.80910000000000004</v>
      </c>
      <c r="CA111" s="35">
        <f t="shared" si="87"/>
        <v>0.80759999999999998</v>
      </c>
      <c r="CB111" s="35">
        <f t="shared" si="87"/>
        <v>0.90500000000000003</v>
      </c>
      <c r="CC111" s="35">
        <f t="shared" si="87"/>
        <v>0.80640000000000001</v>
      </c>
      <c r="CD111" s="35">
        <f t="shared" si="87"/>
        <v>0.80049999999999999</v>
      </c>
      <c r="CE111" s="35">
        <f t="shared" si="87"/>
        <v>0.80679999999999996</v>
      </c>
      <c r="CF111" s="35">
        <f t="shared" si="87"/>
        <v>0.80320000000000003</v>
      </c>
      <c r="CG111" s="35">
        <f t="shared" si="87"/>
        <v>0.80720000000000003</v>
      </c>
      <c r="CH111" s="35">
        <f t="shared" si="87"/>
        <v>0.80379999999999996</v>
      </c>
      <c r="CI111" s="35">
        <f t="shared" si="87"/>
        <v>0.83330000000000004</v>
      </c>
      <c r="CJ111" s="35">
        <f t="shared" si="87"/>
        <v>0.84299999999999997</v>
      </c>
      <c r="CK111" s="35">
        <f t="shared" si="87"/>
        <v>0.87580000000000002</v>
      </c>
      <c r="CL111" s="35">
        <f t="shared" si="87"/>
        <v>0.85119999999999996</v>
      </c>
      <c r="CM111" s="35">
        <f t="shared" si="87"/>
        <v>0.8347</v>
      </c>
      <c r="CN111" s="35">
        <f t="shared" si="87"/>
        <v>0.90400000000000003</v>
      </c>
      <c r="CO111" s="35">
        <f t="shared" si="87"/>
        <v>0.89159999999999995</v>
      </c>
      <c r="CP111" s="35">
        <f t="shared" si="87"/>
        <v>0.84409999999999996</v>
      </c>
      <c r="CQ111" s="35">
        <f t="shared" si="87"/>
        <v>0.84850000000000003</v>
      </c>
      <c r="CR111" s="35">
        <f t="shared" si="87"/>
        <v>0.80779999999999996</v>
      </c>
      <c r="CS111" s="35">
        <f t="shared" si="87"/>
        <v>0.81889999999999996</v>
      </c>
      <c r="CT111" s="35">
        <f t="shared" si="87"/>
        <v>0.8034</v>
      </c>
      <c r="CU111" s="35">
        <f t="shared" si="87"/>
        <v>0.82330000000000003</v>
      </c>
      <c r="CV111" s="35">
        <f t="shared" si="87"/>
        <v>0.79920000000000002</v>
      </c>
      <c r="CW111" s="35">
        <f t="shared" si="87"/>
        <v>0.80610000000000004</v>
      </c>
      <c r="CX111" s="35">
        <f t="shared" si="87"/>
        <v>0.82569999999999999</v>
      </c>
      <c r="CY111" s="35">
        <f t="shared" si="87"/>
        <v>0.79920000000000002</v>
      </c>
      <c r="CZ111" s="35">
        <f t="shared" si="87"/>
        <v>0.86250000000000004</v>
      </c>
      <c r="DA111" s="35">
        <f t="shared" si="87"/>
        <v>0.80800000000000005</v>
      </c>
      <c r="DB111" s="35">
        <f t="shared" si="87"/>
        <v>0.81610000000000005</v>
      </c>
      <c r="DC111" s="35">
        <f t="shared" si="87"/>
        <v>0.80740000000000001</v>
      </c>
      <c r="DD111" s="35">
        <f t="shared" si="87"/>
        <v>0.80489999999999995</v>
      </c>
      <c r="DE111" s="35">
        <f t="shared" si="87"/>
        <v>0.82469999999999999</v>
      </c>
      <c r="DF111" s="35">
        <f t="shared" si="87"/>
        <v>0.89749999999999996</v>
      </c>
      <c r="DG111" s="35">
        <f t="shared" si="87"/>
        <v>0.80120000000000002</v>
      </c>
      <c r="DH111" s="35">
        <f t="shared" si="87"/>
        <v>0.86229999999999996</v>
      </c>
      <c r="DI111" s="35">
        <f t="shared" si="87"/>
        <v>0.86519999999999997</v>
      </c>
      <c r="DJ111" s="35">
        <f t="shared" si="87"/>
        <v>0.83340000000000003</v>
      </c>
      <c r="DK111" s="35">
        <f t="shared" si="87"/>
        <v>0.82299999999999995</v>
      </c>
      <c r="DL111" s="35">
        <f t="shared" si="87"/>
        <v>0.88100000000000001</v>
      </c>
      <c r="DM111" s="35">
        <f t="shared" si="87"/>
        <v>0.8135</v>
      </c>
      <c r="DN111" s="35">
        <f t="shared" si="87"/>
        <v>0.85599999999999998</v>
      </c>
      <c r="DO111" s="35">
        <f t="shared" si="87"/>
        <v>0.86650000000000005</v>
      </c>
      <c r="DP111" s="35">
        <f t="shared" si="87"/>
        <v>0.81</v>
      </c>
      <c r="DQ111" s="35">
        <f t="shared" si="87"/>
        <v>0.82720000000000005</v>
      </c>
      <c r="DR111" s="35">
        <f t="shared" si="87"/>
        <v>0.85189999999999999</v>
      </c>
      <c r="DS111" s="35">
        <f t="shared" si="87"/>
        <v>0.8357</v>
      </c>
      <c r="DT111" s="35">
        <f t="shared" si="87"/>
        <v>0.80520000000000003</v>
      </c>
      <c r="DU111" s="35">
        <f t="shared" si="87"/>
        <v>0.82210000000000005</v>
      </c>
      <c r="DV111" s="35">
        <f t="shared" si="87"/>
        <v>0.80930000000000002</v>
      </c>
      <c r="DW111" s="35">
        <f t="shared" si="87"/>
        <v>0.81799999999999995</v>
      </c>
      <c r="DX111" s="35">
        <f t="shared" si="87"/>
        <v>0.80759999999999998</v>
      </c>
      <c r="DY111" s="35">
        <f t="shared" si="87"/>
        <v>0.81769999999999998</v>
      </c>
      <c r="DZ111" s="35">
        <f t="shared" si="87"/>
        <v>0.84189999999999998</v>
      </c>
      <c r="EA111" s="35">
        <f t="shared" ref="EA111:FX111" si="88">+EA107</f>
        <v>0.82889999999999997</v>
      </c>
      <c r="EB111" s="35">
        <f t="shared" si="88"/>
        <v>0.82920000000000005</v>
      </c>
      <c r="EC111" s="35">
        <f t="shared" si="88"/>
        <v>0.81530000000000002</v>
      </c>
      <c r="ED111" s="35">
        <f t="shared" si="88"/>
        <v>0.86</v>
      </c>
      <c r="EE111" s="35">
        <f t="shared" si="88"/>
        <v>0.80920000000000003</v>
      </c>
      <c r="EF111" s="35">
        <f t="shared" si="88"/>
        <v>0.85880000000000001</v>
      </c>
      <c r="EG111" s="35">
        <f t="shared" si="88"/>
        <v>0.81379999999999997</v>
      </c>
      <c r="EH111" s="35">
        <f t="shared" si="88"/>
        <v>0.81059999999999999</v>
      </c>
      <c r="EI111" s="35">
        <f t="shared" si="88"/>
        <v>0.89349999999999996</v>
      </c>
      <c r="EJ111" s="35">
        <f t="shared" si="88"/>
        <v>0.88600000000000001</v>
      </c>
      <c r="EK111" s="35">
        <f t="shared" si="88"/>
        <v>0.83089999999999997</v>
      </c>
      <c r="EL111" s="35">
        <f t="shared" si="88"/>
        <v>0.82630000000000003</v>
      </c>
      <c r="EM111" s="35">
        <f t="shared" si="88"/>
        <v>0.82620000000000005</v>
      </c>
      <c r="EN111" s="35">
        <f t="shared" si="88"/>
        <v>0.84470000000000001</v>
      </c>
      <c r="EO111" s="35">
        <f t="shared" si="88"/>
        <v>0.82479999999999998</v>
      </c>
      <c r="EP111" s="35">
        <f t="shared" si="88"/>
        <v>0.82030000000000003</v>
      </c>
      <c r="EQ111" s="35">
        <f t="shared" si="88"/>
        <v>0.86370000000000002</v>
      </c>
      <c r="ER111" s="35">
        <f t="shared" si="88"/>
        <v>0.81989999999999996</v>
      </c>
      <c r="ES111" s="35">
        <f t="shared" si="88"/>
        <v>0.80420000000000003</v>
      </c>
      <c r="ET111" s="35">
        <f t="shared" si="88"/>
        <v>0.80800000000000005</v>
      </c>
      <c r="EU111" s="35">
        <f t="shared" si="88"/>
        <v>0.83089999999999997</v>
      </c>
      <c r="EV111" s="35">
        <f t="shared" si="88"/>
        <v>0.80020000000000002</v>
      </c>
      <c r="EW111" s="35">
        <f t="shared" si="88"/>
        <v>0.83779999999999999</v>
      </c>
      <c r="EX111" s="35">
        <f t="shared" si="88"/>
        <v>0.81289999999999996</v>
      </c>
      <c r="EY111" s="35">
        <f t="shared" si="88"/>
        <v>0.8347</v>
      </c>
      <c r="EZ111" s="35">
        <f t="shared" si="88"/>
        <v>0.80359999999999998</v>
      </c>
      <c r="FA111" s="35">
        <f t="shared" si="88"/>
        <v>0.86729999999999996</v>
      </c>
      <c r="FB111" s="35">
        <f t="shared" si="88"/>
        <v>0.81869999999999998</v>
      </c>
      <c r="FC111" s="35">
        <f t="shared" si="88"/>
        <v>0.86399999999999999</v>
      </c>
      <c r="FD111" s="35">
        <f t="shared" si="88"/>
        <v>0.81810000000000005</v>
      </c>
      <c r="FE111" s="35">
        <f t="shared" si="88"/>
        <v>0.80300000000000005</v>
      </c>
      <c r="FF111" s="35">
        <f t="shared" si="88"/>
        <v>0.8095</v>
      </c>
      <c r="FG111" s="35">
        <f t="shared" si="88"/>
        <v>0.80300000000000005</v>
      </c>
      <c r="FH111" s="35">
        <f t="shared" si="88"/>
        <v>0.80179999999999996</v>
      </c>
      <c r="FI111" s="35">
        <f t="shared" si="88"/>
        <v>0.8609</v>
      </c>
      <c r="FJ111" s="35">
        <f t="shared" si="88"/>
        <v>0.86099999999999999</v>
      </c>
      <c r="FK111" s="35">
        <f t="shared" si="88"/>
        <v>0.86280000000000001</v>
      </c>
      <c r="FL111" s="35">
        <f t="shared" si="88"/>
        <v>0.87580000000000002</v>
      </c>
      <c r="FM111" s="35">
        <f t="shared" si="88"/>
        <v>0.86919999999999997</v>
      </c>
      <c r="FN111" s="35">
        <f t="shared" si="88"/>
        <v>0.89649999999999996</v>
      </c>
      <c r="FO111" s="35">
        <f t="shared" si="88"/>
        <v>0.84609999999999996</v>
      </c>
      <c r="FP111" s="35">
        <f t="shared" si="88"/>
        <v>0.86280000000000001</v>
      </c>
      <c r="FQ111" s="35">
        <f t="shared" si="88"/>
        <v>0.83520000000000005</v>
      </c>
      <c r="FR111" s="35">
        <f t="shared" si="88"/>
        <v>0.80649999999999999</v>
      </c>
      <c r="FS111" s="35">
        <f t="shared" si="88"/>
        <v>0.80769999999999997</v>
      </c>
      <c r="FT111" s="36">
        <f t="shared" si="88"/>
        <v>0.80120000000000002</v>
      </c>
      <c r="FU111" s="35">
        <f t="shared" si="88"/>
        <v>0.83489999999999998</v>
      </c>
      <c r="FV111" s="35">
        <f t="shared" si="88"/>
        <v>0.83150000000000002</v>
      </c>
      <c r="FW111" s="35">
        <f t="shared" si="88"/>
        <v>0.80710000000000004</v>
      </c>
      <c r="FX111" s="35">
        <f t="shared" si="88"/>
        <v>0.80069999999999997</v>
      </c>
      <c r="FY111" s="111"/>
      <c r="FZ111" s="53"/>
      <c r="GA111" s="3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</row>
    <row r="112" spans="1:256" x14ac:dyDescent="0.2">
      <c r="A112" s="3" t="s">
        <v>422</v>
      </c>
      <c r="B112" s="24" t="s">
        <v>423</v>
      </c>
      <c r="C112" s="116">
        <f t="shared" ref="C112:BN112" si="89">+C34</f>
        <v>1.2230000000000001</v>
      </c>
      <c r="D112" s="116">
        <f t="shared" si="89"/>
        <v>1.222</v>
      </c>
      <c r="E112" s="116">
        <f t="shared" si="89"/>
        <v>1.212</v>
      </c>
      <c r="F112" s="116">
        <f t="shared" si="89"/>
        <v>1.212</v>
      </c>
      <c r="G112" s="116">
        <f t="shared" si="89"/>
        <v>1.2130000000000001</v>
      </c>
      <c r="H112" s="116">
        <f t="shared" si="89"/>
        <v>1.204</v>
      </c>
      <c r="I112" s="116">
        <f t="shared" si="89"/>
        <v>1.2130000000000001</v>
      </c>
      <c r="J112" s="116">
        <f t="shared" si="89"/>
        <v>1.131</v>
      </c>
      <c r="K112" s="116">
        <f t="shared" si="89"/>
        <v>1.1100000000000001</v>
      </c>
      <c r="L112" s="116">
        <f t="shared" si="89"/>
        <v>1.242</v>
      </c>
      <c r="M112" s="116">
        <f t="shared" si="89"/>
        <v>1.2410000000000001</v>
      </c>
      <c r="N112" s="116">
        <f t="shared" si="89"/>
        <v>1.2609999999999999</v>
      </c>
      <c r="O112" s="116">
        <f t="shared" si="89"/>
        <v>1.2330000000000001</v>
      </c>
      <c r="P112" s="116">
        <f t="shared" si="89"/>
        <v>1.2110000000000001</v>
      </c>
      <c r="Q112" s="116">
        <f t="shared" si="89"/>
        <v>1.2410000000000001</v>
      </c>
      <c r="R112" s="116">
        <f t="shared" si="89"/>
        <v>1.2110000000000001</v>
      </c>
      <c r="S112" s="116">
        <f t="shared" si="89"/>
        <v>1.181</v>
      </c>
      <c r="T112" s="116">
        <f t="shared" si="89"/>
        <v>1.08</v>
      </c>
      <c r="U112" s="116">
        <f t="shared" si="89"/>
        <v>1.071</v>
      </c>
      <c r="V112" s="116">
        <f t="shared" si="89"/>
        <v>1.079</v>
      </c>
      <c r="W112" s="117">
        <f t="shared" si="89"/>
        <v>1.071</v>
      </c>
      <c r="X112" s="116">
        <f t="shared" si="89"/>
        <v>1.07</v>
      </c>
      <c r="Y112" s="116">
        <f t="shared" si="89"/>
        <v>1.069</v>
      </c>
      <c r="Z112" s="116">
        <f t="shared" si="89"/>
        <v>1.0509999999999999</v>
      </c>
      <c r="AA112" s="116">
        <f t="shared" si="89"/>
        <v>1.234</v>
      </c>
      <c r="AB112" s="116">
        <f t="shared" si="89"/>
        <v>1.264</v>
      </c>
      <c r="AC112" s="116">
        <f t="shared" si="89"/>
        <v>1.1739999999999999</v>
      </c>
      <c r="AD112" s="116">
        <f t="shared" si="89"/>
        <v>1.1539999999999999</v>
      </c>
      <c r="AE112" s="116">
        <f t="shared" si="89"/>
        <v>1.0629999999999999</v>
      </c>
      <c r="AF112" s="116">
        <f t="shared" si="89"/>
        <v>1.1180000000000001</v>
      </c>
      <c r="AG112" s="116">
        <f t="shared" si="89"/>
        <v>1.214</v>
      </c>
      <c r="AH112" s="116">
        <f t="shared" si="89"/>
        <v>1.109</v>
      </c>
      <c r="AI112" s="116">
        <f t="shared" si="89"/>
        <v>1.1000000000000001</v>
      </c>
      <c r="AJ112" s="116">
        <f t="shared" si="89"/>
        <v>1.111</v>
      </c>
      <c r="AK112" s="116">
        <f t="shared" si="89"/>
        <v>1.089</v>
      </c>
      <c r="AL112" s="116">
        <f t="shared" si="89"/>
        <v>1.1000000000000001</v>
      </c>
      <c r="AM112" s="116">
        <f t="shared" si="89"/>
        <v>1.109</v>
      </c>
      <c r="AN112" s="116">
        <f t="shared" si="89"/>
        <v>1.143</v>
      </c>
      <c r="AO112" s="116">
        <f t="shared" si="89"/>
        <v>1.1919999999999999</v>
      </c>
      <c r="AP112" s="116">
        <f t="shared" si="89"/>
        <v>1.2430000000000001</v>
      </c>
      <c r="AQ112" s="116">
        <f t="shared" si="89"/>
        <v>1.165</v>
      </c>
      <c r="AR112" s="116">
        <f t="shared" si="89"/>
        <v>1.244</v>
      </c>
      <c r="AS112" s="116">
        <f t="shared" si="89"/>
        <v>1.3169999999999999</v>
      </c>
      <c r="AT112" s="116">
        <f t="shared" si="89"/>
        <v>1.2450000000000001</v>
      </c>
      <c r="AU112" s="116">
        <f t="shared" si="89"/>
        <v>1.214</v>
      </c>
      <c r="AV112" s="116">
        <f t="shared" si="89"/>
        <v>1.1990000000000001</v>
      </c>
      <c r="AW112" s="116">
        <f t="shared" si="89"/>
        <v>1.2030000000000001</v>
      </c>
      <c r="AX112" s="116">
        <f t="shared" si="89"/>
        <v>1.17</v>
      </c>
      <c r="AY112" s="116">
        <f t="shared" si="89"/>
        <v>1.2010000000000001</v>
      </c>
      <c r="AZ112" s="116">
        <f t="shared" si="89"/>
        <v>1.206</v>
      </c>
      <c r="BA112" s="116">
        <f t="shared" si="89"/>
        <v>1.1759999999999999</v>
      </c>
      <c r="BB112" s="116">
        <f t="shared" si="89"/>
        <v>1.1859999999999999</v>
      </c>
      <c r="BC112" s="116">
        <f t="shared" si="89"/>
        <v>1.2050000000000001</v>
      </c>
      <c r="BD112" s="116">
        <f t="shared" si="89"/>
        <v>1.2070000000000001</v>
      </c>
      <c r="BE112" s="116">
        <f t="shared" si="89"/>
        <v>1.2070000000000001</v>
      </c>
      <c r="BF112" s="116">
        <f t="shared" si="89"/>
        <v>1.2150000000000001</v>
      </c>
      <c r="BG112" s="116">
        <f t="shared" si="89"/>
        <v>1.1919999999999999</v>
      </c>
      <c r="BH112" s="116">
        <f t="shared" si="89"/>
        <v>1.2030000000000001</v>
      </c>
      <c r="BI112" s="116">
        <f t="shared" si="89"/>
        <v>1.175</v>
      </c>
      <c r="BJ112" s="116">
        <f t="shared" si="89"/>
        <v>1.226</v>
      </c>
      <c r="BK112" s="116">
        <f t="shared" si="89"/>
        <v>1.206</v>
      </c>
      <c r="BL112" s="116">
        <f t="shared" si="89"/>
        <v>1.1619999999999999</v>
      </c>
      <c r="BM112" s="116">
        <f t="shared" si="89"/>
        <v>1.163</v>
      </c>
      <c r="BN112" s="116">
        <f t="shared" si="89"/>
        <v>1.1519999999999999</v>
      </c>
      <c r="BO112" s="116">
        <f t="shared" ref="BO112:DZ112" si="90">+BO34</f>
        <v>1.1339999999999999</v>
      </c>
      <c r="BP112" s="116">
        <f t="shared" si="90"/>
        <v>1.123</v>
      </c>
      <c r="BQ112" s="116">
        <f t="shared" si="90"/>
        <v>1.306</v>
      </c>
      <c r="BR112" s="116">
        <f t="shared" si="90"/>
        <v>1.2030000000000001</v>
      </c>
      <c r="BS112" s="116">
        <f t="shared" si="90"/>
        <v>1.2110000000000001</v>
      </c>
      <c r="BT112" s="116">
        <f t="shared" si="90"/>
        <v>1.234</v>
      </c>
      <c r="BU112" s="116">
        <f t="shared" si="90"/>
        <v>1.2330000000000001</v>
      </c>
      <c r="BV112" s="116">
        <f t="shared" si="90"/>
        <v>1.1879999999999999</v>
      </c>
      <c r="BW112" s="116">
        <f t="shared" si="90"/>
        <v>1.216</v>
      </c>
      <c r="BX112" s="116">
        <f t="shared" si="90"/>
        <v>1.2150000000000001</v>
      </c>
      <c r="BY112" s="116">
        <f t="shared" si="90"/>
        <v>1.0820000000000001</v>
      </c>
      <c r="BZ112" s="116">
        <f t="shared" si="90"/>
        <v>1.0649999999999999</v>
      </c>
      <c r="CA112" s="116">
        <f t="shared" si="90"/>
        <v>1.1599999999999999</v>
      </c>
      <c r="CB112" s="116">
        <f t="shared" si="90"/>
        <v>1.232</v>
      </c>
      <c r="CC112" s="116">
        <f t="shared" si="90"/>
        <v>1.0609999999999999</v>
      </c>
      <c r="CD112" s="116">
        <f t="shared" si="90"/>
        <v>1.0409999999999999</v>
      </c>
      <c r="CE112" s="116">
        <f t="shared" si="90"/>
        <v>1.073</v>
      </c>
      <c r="CF112" s="116">
        <f t="shared" si="90"/>
        <v>1.0349999999999999</v>
      </c>
      <c r="CG112" s="116">
        <f t="shared" si="90"/>
        <v>1.0740000000000001</v>
      </c>
      <c r="CH112" s="116">
        <f t="shared" si="90"/>
        <v>1.0740000000000001</v>
      </c>
      <c r="CI112" s="116">
        <f t="shared" si="90"/>
        <v>1.075</v>
      </c>
      <c r="CJ112" s="116">
        <f t="shared" si="90"/>
        <v>1.1850000000000001</v>
      </c>
      <c r="CK112" s="116">
        <f t="shared" si="90"/>
        <v>1.254</v>
      </c>
      <c r="CL112" s="116">
        <f t="shared" si="90"/>
        <v>1.2330000000000001</v>
      </c>
      <c r="CM112" s="116">
        <f t="shared" si="90"/>
        <v>1.2210000000000001</v>
      </c>
      <c r="CN112" s="116">
        <f t="shared" si="90"/>
        <v>1.1830000000000001</v>
      </c>
      <c r="CO112" s="116">
        <f t="shared" si="90"/>
        <v>1.1830000000000001</v>
      </c>
      <c r="CP112" s="116">
        <f t="shared" si="90"/>
        <v>1.224</v>
      </c>
      <c r="CQ112" s="116">
        <f t="shared" si="90"/>
        <v>1.1599999999999999</v>
      </c>
      <c r="CR112" s="116">
        <f t="shared" si="90"/>
        <v>1.111</v>
      </c>
      <c r="CS112" s="116">
        <f t="shared" si="90"/>
        <v>1.1200000000000001</v>
      </c>
      <c r="CT112" s="116">
        <f t="shared" si="90"/>
        <v>1.071</v>
      </c>
      <c r="CU112" s="116">
        <f t="shared" si="90"/>
        <v>1.0129999999999999</v>
      </c>
      <c r="CV112" s="116">
        <f t="shared" si="90"/>
        <v>1.0109999999999999</v>
      </c>
      <c r="CW112" s="116">
        <f t="shared" si="90"/>
        <v>1.111</v>
      </c>
      <c r="CX112" s="116">
        <f t="shared" si="90"/>
        <v>1.141</v>
      </c>
      <c r="CY112" s="116">
        <f t="shared" si="90"/>
        <v>1.081</v>
      </c>
      <c r="CZ112" s="116">
        <f t="shared" si="90"/>
        <v>1.159</v>
      </c>
      <c r="DA112" s="116">
        <f t="shared" si="90"/>
        <v>1.119</v>
      </c>
      <c r="DB112" s="116">
        <f t="shared" si="90"/>
        <v>1.1499999999999999</v>
      </c>
      <c r="DC112" s="116">
        <f t="shared" si="90"/>
        <v>1.1299999999999999</v>
      </c>
      <c r="DD112" s="116">
        <f t="shared" si="90"/>
        <v>1.1240000000000001</v>
      </c>
      <c r="DE112" s="116">
        <f t="shared" si="90"/>
        <v>1.1439999999999999</v>
      </c>
      <c r="DF112" s="116">
        <f t="shared" si="90"/>
        <v>1.1439999999999999</v>
      </c>
      <c r="DG112" s="116">
        <f t="shared" si="90"/>
        <v>1.153</v>
      </c>
      <c r="DH112" s="116">
        <f t="shared" si="90"/>
        <v>1.1339999999999999</v>
      </c>
      <c r="DI112" s="116">
        <f t="shared" si="90"/>
        <v>1.145</v>
      </c>
      <c r="DJ112" s="116">
        <f t="shared" si="90"/>
        <v>1.155</v>
      </c>
      <c r="DK112" s="116">
        <f t="shared" si="90"/>
        <v>1.145</v>
      </c>
      <c r="DL112" s="116">
        <f t="shared" si="90"/>
        <v>1.222</v>
      </c>
      <c r="DM112" s="116">
        <f t="shared" si="90"/>
        <v>1.202</v>
      </c>
      <c r="DN112" s="116">
        <f t="shared" si="90"/>
        <v>1.1850000000000001</v>
      </c>
      <c r="DO112" s="116">
        <f t="shared" si="90"/>
        <v>1.1919999999999999</v>
      </c>
      <c r="DP112" s="116">
        <f t="shared" si="90"/>
        <v>1.173</v>
      </c>
      <c r="DQ112" s="116">
        <f t="shared" si="90"/>
        <v>1.169</v>
      </c>
      <c r="DR112" s="116">
        <f t="shared" si="90"/>
        <v>1.141</v>
      </c>
      <c r="DS112" s="116">
        <f t="shared" si="90"/>
        <v>1.1299999999999999</v>
      </c>
      <c r="DT112" s="116">
        <f t="shared" si="90"/>
        <v>1.129</v>
      </c>
      <c r="DU112" s="116">
        <f t="shared" si="90"/>
        <v>1.121</v>
      </c>
      <c r="DV112" s="116">
        <f t="shared" si="90"/>
        <v>1.119</v>
      </c>
      <c r="DW112" s="116">
        <f t="shared" si="90"/>
        <v>1.1299999999999999</v>
      </c>
      <c r="DX112" s="116">
        <f t="shared" si="90"/>
        <v>1.3049999999999999</v>
      </c>
      <c r="DY112" s="116">
        <f t="shared" si="90"/>
        <v>1.2829999999999999</v>
      </c>
      <c r="DZ112" s="116">
        <f t="shared" si="90"/>
        <v>1.234</v>
      </c>
      <c r="EA112" s="116">
        <f t="shared" ref="EA112:FX112" si="91">+EA34</f>
        <v>1.2130000000000001</v>
      </c>
      <c r="EB112" s="116">
        <f t="shared" si="91"/>
        <v>1.1140000000000001</v>
      </c>
      <c r="EC112" s="116">
        <f t="shared" si="91"/>
        <v>1.0720000000000001</v>
      </c>
      <c r="ED112" s="116">
        <f t="shared" si="91"/>
        <v>1.65</v>
      </c>
      <c r="EE112" s="116">
        <f t="shared" si="91"/>
        <v>1.07</v>
      </c>
      <c r="EF112" s="116">
        <f t="shared" si="91"/>
        <v>1.1299999999999999</v>
      </c>
      <c r="EG112" s="116">
        <f t="shared" si="91"/>
        <v>1.0389999999999999</v>
      </c>
      <c r="EH112" s="116">
        <f t="shared" si="91"/>
        <v>1.069</v>
      </c>
      <c r="EI112" s="116">
        <f t="shared" si="91"/>
        <v>1.1739999999999999</v>
      </c>
      <c r="EJ112" s="116">
        <f t="shared" si="91"/>
        <v>1.163</v>
      </c>
      <c r="EK112" s="116">
        <f t="shared" si="91"/>
        <v>1.1240000000000001</v>
      </c>
      <c r="EL112" s="116">
        <f t="shared" si="91"/>
        <v>1.1040000000000001</v>
      </c>
      <c r="EM112" s="116">
        <f t="shared" si="91"/>
        <v>1.121</v>
      </c>
      <c r="EN112" s="116">
        <f t="shared" si="91"/>
        <v>1.1220000000000001</v>
      </c>
      <c r="EO112" s="116">
        <f t="shared" si="91"/>
        <v>1.1120000000000001</v>
      </c>
      <c r="EP112" s="116">
        <f t="shared" si="91"/>
        <v>1.246</v>
      </c>
      <c r="EQ112" s="116">
        <f t="shared" si="91"/>
        <v>1.268</v>
      </c>
      <c r="ER112" s="116">
        <f t="shared" si="91"/>
        <v>1.2450000000000001</v>
      </c>
      <c r="ES112" s="116">
        <f t="shared" si="91"/>
        <v>1.079</v>
      </c>
      <c r="ET112" s="116">
        <f t="shared" si="91"/>
        <v>1.101</v>
      </c>
      <c r="EU112" s="116">
        <f t="shared" si="91"/>
        <v>1.0900000000000001</v>
      </c>
      <c r="EV112" s="116">
        <f t="shared" si="91"/>
        <v>1.175</v>
      </c>
      <c r="EW112" s="116">
        <f t="shared" si="91"/>
        <v>1.593</v>
      </c>
      <c r="EX112" s="116">
        <f t="shared" si="91"/>
        <v>1.23</v>
      </c>
      <c r="EY112" s="116">
        <f t="shared" si="91"/>
        <v>1.1120000000000001</v>
      </c>
      <c r="EZ112" s="116">
        <f t="shared" si="91"/>
        <v>1.101</v>
      </c>
      <c r="FA112" s="116">
        <f t="shared" si="91"/>
        <v>1.3169999999999999</v>
      </c>
      <c r="FB112" s="116">
        <f t="shared" si="91"/>
        <v>1.1419999999999999</v>
      </c>
      <c r="FC112" s="116">
        <f t="shared" si="91"/>
        <v>1.1930000000000001</v>
      </c>
      <c r="FD112" s="116">
        <f t="shared" si="91"/>
        <v>1.1419999999999999</v>
      </c>
      <c r="FE112" s="116">
        <f t="shared" si="91"/>
        <v>1.111</v>
      </c>
      <c r="FF112" s="116">
        <f t="shared" si="91"/>
        <v>1.1299999999999999</v>
      </c>
      <c r="FG112" s="116">
        <f t="shared" si="91"/>
        <v>1.141</v>
      </c>
      <c r="FH112" s="116">
        <f t="shared" si="91"/>
        <v>1.103</v>
      </c>
      <c r="FI112" s="116">
        <f t="shared" si="91"/>
        <v>1.1719999999999999</v>
      </c>
      <c r="FJ112" s="116">
        <f t="shared" si="91"/>
        <v>1.1639999999999999</v>
      </c>
      <c r="FK112" s="116">
        <f t="shared" si="91"/>
        <v>1.1819999999999999</v>
      </c>
      <c r="FL112" s="116">
        <f t="shared" si="91"/>
        <v>1.1719999999999999</v>
      </c>
      <c r="FM112" s="116">
        <f t="shared" si="91"/>
        <v>1.173</v>
      </c>
      <c r="FN112" s="116">
        <f t="shared" si="91"/>
        <v>1.181</v>
      </c>
      <c r="FO112" s="116">
        <f t="shared" si="91"/>
        <v>1.171</v>
      </c>
      <c r="FP112" s="116">
        <f t="shared" si="91"/>
        <v>1.202</v>
      </c>
      <c r="FQ112" s="116">
        <f t="shared" si="91"/>
        <v>1.163</v>
      </c>
      <c r="FR112" s="116">
        <f t="shared" si="91"/>
        <v>1.143</v>
      </c>
      <c r="FS112" s="116">
        <f t="shared" si="91"/>
        <v>1.1419999999999999</v>
      </c>
      <c r="FT112" s="117">
        <f t="shared" si="91"/>
        <v>1.141</v>
      </c>
      <c r="FU112" s="116">
        <f t="shared" si="91"/>
        <v>1.1919999999999999</v>
      </c>
      <c r="FV112" s="116">
        <f t="shared" si="91"/>
        <v>1.143</v>
      </c>
      <c r="FW112" s="116">
        <f t="shared" si="91"/>
        <v>1.1419999999999999</v>
      </c>
      <c r="FX112" s="116">
        <f t="shared" si="91"/>
        <v>1.1910000000000001</v>
      </c>
      <c r="FY112" s="53"/>
      <c r="FZ112" s="35"/>
      <c r="GA112" s="118"/>
      <c r="GB112" s="53"/>
      <c r="GC112" s="53"/>
      <c r="GD112" s="53"/>
      <c r="GE112" s="5"/>
      <c r="GF112" s="5"/>
      <c r="GG112" s="5"/>
      <c r="GH112" s="5"/>
      <c r="GI112" s="5"/>
      <c r="GJ112" s="5"/>
      <c r="GK112" s="5"/>
      <c r="GL112" s="5"/>
      <c r="GM112" s="5"/>
      <c r="GN112" s="113"/>
      <c r="GO112" s="113"/>
      <c r="GP112" s="113"/>
      <c r="GQ112" s="113"/>
      <c r="GR112" s="113"/>
      <c r="GS112" s="113"/>
      <c r="GT112" s="113"/>
      <c r="GU112" s="113"/>
      <c r="GV112" s="113"/>
    </row>
    <row r="113" spans="1:256" x14ac:dyDescent="0.2">
      <c r="A113" s="3" t="s">
        <v>424</v>
      </c>
      <c r="B113" s="24" t="s">
        <v>425</v>
      </c>
      <c r="C113" s="53">
        <f t="shared" ref="C113:BN113" si="92">+C31</f>
        <v>6121</v>
      </c>
      <c r="D113" s="53">
        <f t="shared" si="92"/>
        <v>6121</v>
      </c>
      <c r="E113" s="53">
        <f t="shared" si="92"/>
        <v>6121</v>
      </c>
      <c r="F113" s="53">
        <f t="shared" si="92"/>
        <v>6121</v>
      </c>
      <c r="G113" s="53">
        <f t="shared" si="92"/>
        <v>6121</v>
      </c>
      <c r="H113" s="53">
        <f t="shared" si="92"/>
        <v>6121</v>
      </c>
      <c r="I113" s="53">
        <f t="shared" si="92"/>
        <v>6121</v>
      </c>
      <c r="J113" s="53">
        <f t="shared" si="92"/>
        <v>6121</v>
      </c>
      <c r="K113" s="53">
        <f t="shared" si="92"/>
        <v>6121</v>
      </c>
      <c r="L113" s="53">
        <f t="shared" si="92"/>
        <v>6121</v>
      </c>
      <c r="M113" s="53">
        <f t="shared" si="92"/>
        <v>6121</v>
      </c>
      <c r="N113" s="53">
        <f t="shared" si="92"/>
        <v>6121</v>
      </c>
      <c r="O113" s="53">
        <f t="shared" si="92"/>
        <v>6121</v>
      </c>
      <c r="P113" s="53">
        <f t="shared" si="92"/>
        <v>6121</v>
      </c>
      <c r="Q113" s="53">
        <f t="shared" si="92"/>
        <v>6121</v>
      </c>
      <c r="R113" s="53">
        <f t="shared" si="92"/>
        <v>6121</v>
      </c>
      <c r="S113" s="53">
        <f t="shared" si="92"/>
        <v>6121</v>
      </c>
      <c r="T113" s="53">
        <f t="shared" si="92"/>
        <v>6121</v>
      </c>
      <c r="U113" s="53">
        <f t="shared" si="92"/>
        <v>6121</v>
      </c>
      <c r="V113" s="53">
        <f t="shared" si="92"/>
        <v>6121</v>
      </c>
      <c r="W113" s="54">
        <f t="shared" si="92"/>
        <v>6121</v>
      </c>
      <c r="X113" s="53">
        <f t="shared" si="92"/>
        <v>6121</v>
      </c>
      <c r="Y113" s="53">
        <f t="shared" si="92"/>
        <v>6121</v>
      </c>
      <c r="Z113" s="53">
        <f t="shared" si="92"/>
        <v>6121</v>
      </c>
      <c r="AA113" s="53">
        <f t="shared" si="92"/>
        <v>6121</v>
      </c>
      <c r="AB113" s="53">
        <f t="shared" si="92"/>
        <v>6121</v>
      </c>
      <c r="AC113" s="53">
        <f t="shared" si="92"/>
        <v>6121</v>
      </c>
      <c r="AD113" s="53">
        <f t="shared" si="92"/>
        <v>6121</v>
      </c>
      <c r="AE113" s="53">
        <f t="shared" si="92"/>
        <v>6121</v>
      </c>
      <c r="AF113" s="53">
        <f t="shared" si="92"/>
        <v>6121</v>
      </c>
      <c r="AG113" s="53">
        <f t="shared" si="92"/>
        <v>6121</v>
      </c>
      <c r="AH113" s="53">
        <f t="shared" si="92"/>
        <v>6121</v>
      </c>
      <c r="AI113" s="53">
        <f t="shared" si="92"/>
        <v>6121</v>
      </c>
      <c r="AJ113" s="53">
        <f t="shared" si="92"/>
        <v>6121</v>
      </c>
      <c r="AK113" s="53">
        <f t="shared" si="92"/>
        <v>6121</v>
      </c>
      <c r="AL113" s="53">
        <f t="shared" si="92"/>
        <v>6121</v>
      </c>
      <c r="AM113" s="53">
        <f t="shared" si="92"/>
        <v>6121</v>
      </c>
      <c r="AN113" s="53">
        <f t="shared" si="92"/>
        <v>6121</v>
      </c>
      <c r="AO113" s="53">
        <f t="shared" si="92"/>
        <v>6121</v>
      </c>
      <c r="AP113" s="53">
        <f t="shared" si="92"/>
        <v>6121</v>
      </c>
      <c r="AQ113" s="53">
        <f t="shared" si="92"/>
        <v>6121</v>
      </c>
      <c r="AR113" s="53">
        <f t="shared" si="92"/>
        <v>6121</v>
      </c>
      <c r="AS113" s="53">
        <f t="shared" si="92"/>
        <v>6121</v>
      </c>
      <c r="AT113" s="53">
        <f t="shared" si="92"/>
        <v>6121</v>
      </c>
      <c r="AU113" s="53">
        <f t="shared" si="92"/>
        <v>6121</v>
      </c>
      <c r="AV113" s="53">
        <f t="shared" si="92"/>
        <v>6121</v>
      </c>
      <c r="AW113" s="53">
        <f t="shared" si="92"/>
        <v>6121</v>
      </c>
      <c r="AX113" s="53">
        <f t="shared" si="92"/>
        <v>6121</v>
      </c>
      <c r="AY113" s="53">
        <f t="shared" si="92"/>
        <v>6121</v>
      </c>
      <c r="AZ113" s="53">
        <f t="shared" si="92"/>
        <v>6121</v>
      </c>
      <c r="BA113" s="53">
        <f t="shared" si="92"/>
        <v>6121</v>
      </c>
      <c r="BB113" s="53">
        <f t="shared" si="92"/>
        <v>6121</v>
      </c>
      <c r="BC113" s="53">
        <f t="shared" si="92"/>
        <v>6121</v>
      </c>
      <c r="BD113" s="53">
        <f t="shared" si="92"/>
        <v>6121</v>
      </c>
      <c r="BE113" s="53">
        <f t="shared" si="92"/>
        <v>6121</v>
      </c>
      <c r="BF113" s="53">
        <f t="shared" si="92"/>
        <v>6121</v>
      </c>
      <c r="BG113" s="53">
        <f t="shared" si="92"/>
        <v>6121</v>
      </c>
      <c r="BH113" s="53">
        <f t="shared" si="92"/>
        <v>6121</v>
      </c>
      <c r="BI113" s="53">
        <f t="shared" si="92"/>
        <v>6121</v>
      </c>
      <c r="BJ113" s="53">
        <f t="shared" si="92"/>
        <v>6121</v>
      </c>
      <c r="BK113" s="53">
        <f t="shared" si="92"/>
        <v>6121</v>
      </c>
      <c r="BL113" s="53">
        <f t="shared" si="92"/>
        <v>6121</v>
      </c>
      <c r="BM113" s="53">
        <f t="shared" si="92"/>
        <v>6121</v>
      </c>
      <c r="BN113" s="53">
        <f t="shared" si="92"/>
        <v>6121</v>
      </c>
      <c r="BO113" s="53">
        <f t="shared" ref="BO113:DZ113" si="93">+BO31</f>
        <v>6121</v>
      </c>
      <c r="BP113" s="53">
        <f t="shared" si="93"/>
        <v>6121</v>
      </c>
      <c r="BQ113" s="53">
        <f t="shared" si="93"/>
        <v>6121</v>
      </c>
      <c r="BR113" s="53">
        <f t="shared" si="93"/>
        <v>6121</v>
      </c>
      <c r="BS113" s="53">
        <f t="shared" si="93"/>
        <v>6121</v>
      </c>
      <c r="BT113" s="53">
        <f t="shared" si="93"/>
        <v>6121</v>
      </c>
      <c r="BU113" s="53">
        <f t="shared" si="93"/>
        <v>6121</v>
      </c>
      <c r="BV113" s="53">
        <f t="shared" si="93"/>
        <v>6121</v>
      </c>
      <c r="BW113" s="53">
        <f t="shared" si="93"/>
        <v>6121</v>
      </c>
      <c r="BX113" s="53">
        <f t="shared" si="93"/>
        <v>6121</v>
      </c>
      <c r="BY113" s="53">
        <f t="shared" si="93"/>
        <v>6121</v>
      </c>
      <c r="BZ113" s="53">
        <f t="shared" si="93"/>
        <v>6121</v>
      </c>
      <c r="CA113" s="53">
        <f t="shared" si="93"/>
        <v>6121</v>
      </c>
      <c r="CB113" s="53">
        <f t="shared" si="93"/>
        <v>6121</v>
      </c>
      <c r="CC113" s="53">
        <f t="shared" si="93"/>
        <v>6121</v>
      </c>
      <c r="CD113" s="53">
        <f t="shared" si="93"/>
        <v>6121</v>
      </c>
      <c r="CE113" s="53">
        <f t="shared" si="93"/>
        <v>6121</v>
      </c>
      <c r="CF113" s="53">
        <f t="shared" si="93"/>
        <v>6121</v>
      </c>
      <c r="CG113" s="53">
        <f t="shared" si="93"/>
        <v>6121</v>
      </c>
      <c r="CH113" s="53">
        <f t="shared" si="93"/>
        <v>6121</v>
      </c>
      <c r="CI113" s="53">
        <f t="shared" si="93"/>
        <v>6121</v>
      </c>
      <c r="CJ113" s="53">
        <f t="shared" si="93"/>
        <v>6121</v>
      </c>
      <c r="CK113" s="53">
        <f t="shared" si="93"/>
        <v>6121</v>
      </c>
      <c r="CL113" s="53">
        <f t="shared" si="93"/>
        <v>6121</v>
      </c>
      <c r="CM113" s="53">
        <f t="shared" si="93"/>
        <v>6121</v>
      </c>
      <c r="CN113" s="53">
        <f t="shared" si="93"/>
        <v>6121</v>
      </c>
      <c r="CO113" s="53">
        <f t="shared" si="93"/>
        <v>6121</v>
      </c>
      <c r="CP113" s="53">
        <f t="shared" si="93"/>
        <v>6121</v>
      </c>
      <c r="CQ113" s="53">
        <f t="shared" si="93"/>
        <v>6121</v>
      </c>
      <c r="CR113" s="53">
        <f t="shared" si="93"/>
        <v>6121</v>
      </c>
      <c r="CS113" s="53">
        <f t="shared" si="93"/>
        <v>6121</v>
      </c>
      <c r="CT113" s="53">
        <f t="shared" si="93"/>
        <v>6121</v>
      </c>
      <c r="CU113" s="53">
        <f t="shared" si="93"/>
        <v>6121</v>
      </c>
      <c r="CV113" s="53">
        <f t="shared" si="93"/>
        <v>6121</v>
      </c>
      <c r="CW113" s="53">
        <f t="shared" si="93"/>
        <v>6121</v>
      </c>
      <c r="CX113" s="53">
        <f t="shared" si="93"/>
        <v>6121</v>
      </c>
      <c r="CY113" s="53">
        <f t="shared" si="93"/>
        <v>6121</v>
      </c>
      <c r="CZ113" s="53">
        <f t="shared" si="93"/>
        <v>6121</v>
      </c>
      <c r="DA113" s="53">
        <f t="shared" si="93"/>
        <v>6121</v>
      </c>
      <c r="DB113" s="53">
        <f t="shared" si="93"/>
        <v>6121</v>
      </c>
      <c r="DC113" s="53">
        <f t="shared" si="93"/>
        <v>6121</v>
      </c>
      <c r="DD113" s="53">
        <f t="shared" si="93"/>
        <v>6121</v>
      </c>
      <c r="DE113" s="53">
        <f t="shared" si="93"/>
        <v>6121</v>
      </c>
      <c r="DF113" s="53">
        <f t="shared" si="93"/>
        <v>6121</v>
      </c>
      <c r="DG113" s="53">
        <f t="shared" si="93"/>
        <v>6121</v>
      </c>
      <c r="DH113" s="53">
        <f t="shared" si="93"/>
        <v>6121</v>
      </c>
      <c r="DI113" s="53">
        <f t="shared" si="93"/>
        <v>6121</v>
      </c>
      <c r="DJ113" s="53">
        <f t="shared" si="93"/>
        <v>6121</v>
      </c>
      <c r="DK113" s="53">
        <f t="shared" si="93"/>
        <v>6121</v>
      </c>
      <c r="DL113" s="53">
        <f t="shared" si="93"/>
        <v>6121</v>
      </c>
      <c r="DM113" s="53">
        <f t="shared" si="93"/>
        <v>6121</v>
      </c>
      <c r="DN113" s="53">
        <f t="shared" si="93"/>
        <v>6121</v>
      </c>
      <c r="DO113" s="53">
        <f t="shared" si="93"/>
        <v>6121</v>
      </c>
      <c r="DP113" s="53">
        <f t="shared" si="93"/>
        <v>6121</v>
      </c>
      <c r="DQ113" s="53">
        <f t="shared" si="93"/>
        <v>6121</v>
      </c>
      <c r="DR113" s="53">
        <f t="shared" si="93"/>
        <v>6121</v>
      </c>
      <c r="DS113" s="53">
        <f t="shared" si="93"/>
        <v>6121</v>
      </c>
      <c r="DT113" s="53">
        <f t="shared" si="93"/>
        <v>6121</v>
      </c>
      <c r="DU113" s="53">
        <f t="shared" si="93"/>
        <v>6121</v>
      </c>
      <c r="DV113" s="53">
        <f t="shared" si="93"/>
        <v>6121</v>
      </c>
      <c r="DW113" s="53">
        <f t="shared" si="93"/>
        <v>6121</v>
      </c>
      <c r="DX113" s="53">
        <f t="shared" si="93"/>
        <v>6121</v>
      </c>
      <c r="DY113" s="53">
        <f t="shared" si="93"/>
        <v>6121</v>
      </c>
      <c r="DZ113" s="53">
        <f t="shared" si="93"/>
        <v>6121</v>
      </c>
      <c r="EA113" s="53">
        <f t="shared" ref="EA113:FX113" si="94">+EA31</f>
        <v>6121</v>
      </c>
      <c r="EB113" s="53">
        <f t="shared" si="94"/>
        <v>6121</v>
      </c>
      <c r="EC113" s="53">
        <f t="shared" si="94"/>
        <v>6121</v>
      </c>
      <c r="ED113" s="53">
        <f t="shared" si="94"/>
        <v>6121</v>
      </c>
      <c r="EE113" s="53">
        <f t="shared" si="94"/>
        <v>6121</v>
      </c>
      <c r="EF113" s="53">
        <f t="shared" si="94"/>
        <v>6121</v>
      </c>
      <c r="EG113" s="53">
        <f t="shared" si="94"/>
        <v>6121</v>
      </c>
      <c r="EH113" s="53">
        <f t="shared" si="94"/>
        <v>6121</v>
      </c>
      <c r="EI113" s="53">
        <f t="shared" si="94"/>
        <v>6121</v>
      </c>
      <c r="EJ113" s="53">
        <f t="shared" si="94"/>
        <v>6121</v>
      </c>
      <c r="EK113" s="53">
        <f t="shared" si="94"/>
        <v>6121</v>
      </c>
      <c r="EL113" s="53">
        <f t="shared" si="94"/>
        <v>6121</v>
      </c>
      <c r="EM113" s="53">
        <f t="shared" si="94"/>
        <v>6121</v>
      </c>
      <c r="EN113" s="53">
        <f t="shared" si="94"/>
        <v>6121</v>
      </c>
      <c r="EO113" s="53">
        <f t="shared" si="94"/>
        <v>6121</v>
      </c>
      <c r="EP113" s="53">
        <f t="shared" si="94"/>
        <v>6121</v>
      </c>
      <c r="EQ113" s="53">
        <f t="shared" si="94"/>
        <v>6121</v>
      </c>
      <c r="ER113" s="53">
        <f t="shared" si="94"/>
        <v>6121</v>
      </c>
      <c r="ES113" s="53">
        <f t="shared" si="94"/>
        <v>6121</v>
      </c>
      <c r="ET113" s="53">
        <f t="shared" si="94"/>
        <v>6121</v>
      </c>
      <c r="EU113" s="53">
        <f t="shared" si="94"/>
        <v>6121</v>
      </c>
      <c r="EV113" s="53">
        <f t="shared" si="94"/>
        <v>6121</v>
      </c>
      <c r="EW113" s="53">
        <f t="shared" si="94"/>
        <v>6121</v>
      </c>
      <c r="EX113" s="53">
        <f t="shared" si="94"/>
        <v>6121</v>
      </c>
      <c r="EY113" s="53">
        <f t="shared" si="94"/>
        <v>6121</v>
      </c>
      <c r="EZ113" s="53">
        <f t="shared" si="94"/>
        <v>6121</v>
      </c>
      <c r="FA113" s="53">
        <f t="shared" si="94"/>
        <v>6121</v>
      </c>
      <c r="FB113" s="53">
        <f t="shared" si="94"/>
        <v>6121</v>
      </c>
      <c r="FC113" s="53">
        <f t="shared" si="94"/>
        <v>6121</v>
      </c>
      <c r="FD113" s="53">
        <f t="shared" si="94"/>
        <v>6121</v>
      </c>
      <c r="FE113" s="53">
        <f t="shared" si="94"/>
        <v>6121</v>
      </c>
      <c r="FF113" s="53">
        <f t="shared" si="94"/>
        <v>6121</v>
      </c>
      <c r="FG113" s="53">
        <f t="shared" si="94"/>
        <v>6121</v>
      </c>
      <c r="FH113" s="53">
        <f t="shared" si="94"/>
        <v>6121</v>
      </c>
      <c r="FI113" s="53">
        <f t="shared" si="94"/>
        <v>6121</v>
      </c>
      <c r="FJ113" s="53">
        <f t="shared" si="94"/>
        <v>6121</v>
      </c>
      <c r="FK113" s="53">
        <f t="shared" si="94"/>
        <v>6121</v>
      </c>
      <c r="FL113" s="53">
        <f t="shared" si="94"/>
        <v>6121</v>
      </c>
      <c r="FM113" s="53">
        <f t="shared" si="94"/>
        <v>6121</v>
      </c>
      <c r="FN113" s="53">
        <f t="shared" si="94"/>
        <v>6121</v>
      </c>
      <c r="FO113" s="53">
        <f t="shared" si="94"/>
        <v>6121</v>
      </c>
      <c r="FP113" s="53">
        <f t="shared" si="94"/>
        <v>6121</v>
      </c>
      <c r="FQ113" s="53">
        <f t="shared" si="94"/>
        <v>6121</v>
      </c>
      <c r="FR113" s="53">
        <f t="shared" si="94"/>
        <v>6121</v>
      </c>
      <c r="FS113" s="53">
        <f t="shared" si="94"/>
        <v>6121</v>
      </c>
      <c r="FT113" s="54">
        <f t="shared" si="94"/>
        <v>6121</v>
      </c>
      <c r="FU113" s="53">
        <f t="shared" si="94"/>
        <v>6121</v>
      </c>
      <c r="FV113" s="53">
        <f t="shared" si="94"/>
        <v>6121</v>
      </c>
      <c r="FW113" s="53">
        <f t="shared" si="94"/>
        <v>6121</v>
      </c>
      <c r="FX113" s="53">
        <f t="shared" si="94"/>
        <v>6121</v>
      </c>
      <c r="FY113" s="53"/>
      <c r="FZ113" s="53"/>
      <c r="GA113" s="118"/>
      <c r="GB113" s="53"/>
      <c r="GC113" s="53"/>
      <c r="GD113" s="53"/>
      <c r="GE113" s="5"/>
      <c r="GF113" s="5"/>
      <c r="GG113" s="5"/>
      <c r="GH113" s="5"/>
      <c r="GI113" s="5"/>
      <c r="GJ113" s="5"/>
      <c r="GK113" s="5"/>
      <c r="GL113" s="5"/>
      <c r="GM113" s="5"/>
    </row>
    <row r="114" spans="1:256" x14ac:dyDescent="0.2">
      <c r="A114" s="3" t="s">
        <v>426</v>
      </c>
      <c r="B114" s="24" t="s">
        <v>427</v>
      </c>
      <c r="C114" s="35">
        <f t="shared" ref="C114:BN114" si="95">1-C107</f>
        <v>0.11460000000000004</v>
      </c>
      <c r="D114" s="35">
        <f t="shared" si="95"/>
        <v>9.4999999999999973E-2</v>
      </c>
      <c r="E114" s="35">
        <f t="shared" si="95"/>
        <v>0.11470000000000002</v>
      </c>
      <c r="F114" s="35">
        <f t="shared" si="95"/>
        <v>0.10660000000000003</v>
      </c>
      <c r="G114" s="35">
        <f t="shared" si="95"/>
        <v>0.1583</v>
      </c>
      <c r="H114" s="35">
        <f t="shared" si="95"/>
        <v>0.15869999999999995</v>
      </c>
      <c r="I114" s="35">
        <f t="shared" si="95"/>
        <v>0.11250000000000004</v>
      </c>
      <c r="J114" s="35">
        <f t="shared" si="95"/>
        <v>0.13759999999999994</v>
      </c>
      <c r="K114" s="35">
        <f t="shared" si="95"/>
        <v>0.18340000000000001</v>
      </c>
      <c r="L114" s="35">
        <f t="shared" si="95"/>
        <v>0.13470000000000004</v>
      </c>
      <c r="M114" s="35">
        <f t="shared" si="95"/>
        <v>0.14380000000000004</v>
      </c>
      <c r="N114" s="35">
        <f t="shared" si="95"/>
        <v>9.4999999999999973E-2</v>
      </c>
      <c r="O114" s="35">
        <f t="shared" si="95"/>
        <v>0.10870000000000002</v>
      </c>
      <c r="P114" s="35">
        <f t="shared" si="95"/>
        <v>0.19350000000000001</v>
      </c>
      <c r="Q114" s="35">
        <f t="shared" si="95"/>
        <v>9.4999999999999973E-2</v>
      </c>
      <c r="R114" s="35">
        <f t="shared" si="95"/>
        <v>0.1381</v>
      </c>
      <c r="S114" s="35">
        <f t="shared" si="95"/>
        <v>0.14639999999999997</v>
      </c>
      <c r="T114" s="35">
        <f t="shared" si="95"/>
        <v>0.19520000000000004</v>
      </c>
      <c r="U114" s="35">
        <f t="shared" si="95"/>
        <v>0.20079999999999998</v>
      </c>
      <c r="V114" s="35">
        <f t="shared" si="95"/>
        <v>0.18669999999999998</v>
      </c>
      <c r="W114" s="36">
        <f t="shared" si="95"/>
        <v>0.19750000000000001</v>
      </c>
      <c r="X114" s="35">
        <f t="shared" si="95"/>
        <v>0.20079999999999998</v>
      </c>
      <c r="Y114" s="35">
        <f t="shared" si="95"/>
        <v>0.17410000000000003</v>
      </c>
      <c r="Z114" s="35">
        <f t="shared" si="95"/>
        <v>0.18710000000000004</v>
      </c>
      <c r="AA114" s="35">
        <f t="shared" si="95"/>
        <v>9.6099999999999963E-2</v>
      </c>
      <c r="AB114" s="35">
        <f t="shared" si="95"/>
        <v>9.5500000000000029E-2</v>
      </c>
      <c r="AC114" s="35">
        <f t="shared" si="95"/>
        <v>0.16120000000000001</v>
      </c>
      <c r="AD114" s="35">
        <f t="shared" si="95"/>
        <v>0.15449999999999997</v>
      </c>
      <c r="AE114" s="35">
        <f t="shared" si="95"/>
        <v>0.19699999999999995</v>
      </c>
      <c r="AF114" s="35">
        <f t="shared" si="95"/>
        <v>0.19310000000000005</v>
      </c>
      <c r="AG114" s="35">
        <f t="shared" si="95"/>
        <v>0.16220000000000001</v>
      </c>
      <c r="AH114" s="35">
        <f t="shared" si="95"/>
        <v>0.15769999999999995</v>
      </c>
      <c r="AI114" s="35">
        <f t="shared" si="95"/>
        <v>0.18000000000000005</v>
      </c>
      <c r="AJ114" s="35">
        <f t="shared" si="95"/>
        <v>0.18999999999999995</v>
      </c>
      <c r="AK114" s="35">
        <f t="shared" si="95"/>
        <v>0.18969999999999998</v>
      </c>
      <c r="AL114" s="35">
        <f t="shared" si="95"/>
        <v>0.18710000000000004</v>
      </c>
      <c r="AM114" s="35">
        <f t="shared" si="95"/>
        <v>0.17449999999999999</v>
      </c>
      <c r="AN114" s="35">
        <f t="shared" si="95"/>
        <v>0.17900000000000005</v>
      </c>
      <c r="AO114" s="35">
        <f t="shared" si="95"/>
        <v>0.12390000000000001</v>
      </c>
      <c r="AP114" s="35">
        <f t="shared" si="95"/>
        <v>9.4999999999999973E-2</v>
      </c>
      <c r="AQ114" s="35">
        <f t="shared" si="95"/>
        <v>0.18700000000000006</v>
      </c>
      <c r="AR114" s="35">
        <f t="shared" si="95"/>
        <v>9.4999999999999973E-2</v>
      </c>
      <c r="AS114" s="35">
        <f t="shared" si="95"/>
        <v>0.1159</v>
      </c>
      <c r="AT114" s="35">
        <f t="shared" si="95"/>
        <v>0.13619999999999999</v>
      </c>
      <c r="AU114" s="35">
        <f t="shared" si="95"/>
        <v>0.18340000000000001</v>
      </c>
      <c r="AV114" s="35">
        <f t="shared" si="95"/>
        <v>0.18530000000000002</v>
      </c>
      <c r="AW114" s="35">
        <f t="shared" si="95"/>
        <v>0.19059999999999999</v>
      </c>
      <c r="AX114" s="35">
        <f t="shared" si="95"/>
        <v>0.20079999999999998</v>
      </c>
      <c r="AY114" s="35">
        <f t="shared" si="95"/>
        <v>0.17259999999999998</v>
      </c>
      <c r="AZ114" s="35">
        <f t="shared" si="95"/>
        <v>0.11199999999999999</v>
      </c>
      <c r="BA114" s="35">
        <f t="shared" si="95"/>
        <v>0.11419999999999997</v>
      </c>
      <c r="BB114" s="35">
        <f t="shared" si="95"/>
        <v>0.11509999999999998</v>
      </c>
      <c r="BC114" s="35">
        <f t="shared" si="95"/>
        <v>9.4999999999999973E-2</v>
      </c>
      <c r="BD114" s="35">
        <f t="shared" si="95"/>
        <v>0.124</v>
      </c>
      <c r="BE114" s="35">
        <f t="shared" si="95"/>
        <v>0.14480000000000004</v>
      </c>
      <c r="BF114" s="35">
        <f t="shared" si="95"/>
        <v>0.10099999999999998</v>
      </c>
      <c r="BG114" s="35">
        <f t="shared" si="95"/>
        <v>0.15790000000000004</v>
      </c>
      <c r="BH114" s="35">
        <f t="shared" si="95"/>
        <v>0.17000000000000004</v>
      </c>
      <c r="BI114" s="35">
        <f t="shared" si="95"/>
        <v>0.18869999999999998</v>
      </c>
      <c r="BJ114" s="35">
        <f t="shared" si="95"/>
        <v>0.11909999999999998</v>
      </c>
      <c r="BK114" s="35">
        <f t="shared" si="95"/>
        <v>0.1038</v>
      </c>
      <c r="BL114" s="35">
        <f t="shared" si="95"/>
        <v>0.19099999999999995</v>
      </c>
      <c r="BM114" s="35">
        <f t="shared" si="95"/>
        <v>0.1865</v>
      </c>
      <c r="BN114" s="35">
        <f t="shared" si="95"/>
        <v>0.12980000000000003</v>
      </c>
      <c r="BO114" s="35">
        <f t="shared" ref="BO114:DZ114" si="96">1-BO107</f>
        <v>0.14219999999999999</v>
      </c>
      <c r="BP114" s="35">
        <f t="shared" si="96"/>
        <v>0.19069999999999998</v>
      </c>
      <c r="BQ114" s="35">
        <f t="shared" si="96"/>
        <v>0.11919999999999997</v>
      </c>
      <c r="BR114" s="35">
        <f t="shared" si="96"/>
        <v>0.12509999999999999</v>
      </c>
      <c r="BS114" s="35">
        <f t="shared" si="96"/>
        <v>0.15720000000000001</v>
      </c>
      <c r="BT114" s="35">
        <f t="shared" si="96"/>
        <v>0.17879999999999996</v>
      </c>
      <c r="BU114" s="35">
        <f t="shared" si="96"/>
        <v>0.17630000000000001</v>
      </c>
      <c r="BV114" s="35">
        <f t="shared" si="96"/>
        <v>0.1512</v>
      </c>
      <c r="BW114" s="35">
        <f t="shared" si="96"/>
        <v>0.13929999999999998</v>
      </c>
      <c r="BX114" s="35">
        <f t="shared" si="96"/>
        <v>0.19840000000000002</v>
      </c>
      <c r="BY114" s="35">
        <f t="shared" si="96"/>
        <v>0.17330000000000001</v>
      </c>
      <c r="BZ114" s="35">
        <f t="shared" si="96"/>
        <v>0.19089999999999996</v>
      </c>
      <c r="CA114" s="35">
        <f t="shared" si="96"/>
        <v>0.19240000000000002</v>
      </c>
      <c r="CB114" s="35">
        <f t="shared" si="96"/>
        <v>9.4999999999999973E-2</v>
      </c>
      <c r="CC114" s="35">
        <f t="shared" si="96"/>
        <v>0.19359999999999999</v>
      </c>
      <c r="CD114" s="35">
        <f t="shared" si="96"/>
        <v>0.19950000000000001</v>
      </c>
      <c r="CE114" s="35">
        <f t="shared" si="96"/>
        <v>0.19320000000000004</v>
      </c>
      <c r="CF114" s="35">
        <f t="shared" si="96"/>
        <v>0.19679999999999997</v>
      </c>
      <c r="CG114" s="35">
        <f t="shared" si="96"/>
        <v>0.19279999999999997</v>
      </c>
      <c r="CH114" s="35">
        <f t="shared" si="96"/>
        <v>0.19620000000000004</v>
      </c>
      <c r="CI114" s="35">
        <f t="shared" si="96"/>
        <v>0.16669999999999996</v>
      </c>
      <c r="CJ114" s="35">
        <f t="shared" si="96"/>
        <v>0.15700000000000003</v>
      </c>
      <c r="CK114" s="35">
        <f t="shared" si="96"/>
        <v>0.12419999999999998</v>
      </c>
      <c r="CL114" s="35">
        <f t="shared" si="96"/>
        <v>0.14880000000000004</v>
      </c>
      <c r="CM114" s="35">
        <f t="shared" si="96"/>
        <v>0.1653</v>
      </c>
      <c r="CN114" s="35">
        <f t="shared" si="96"/>
        <v>9.5999999999999974E-2</v>
      </c>
      <c r="CO114" s="35">
        <f t="shared" si="96"/>
        <v>0.10840000000000005</v>
      </c>
      <c r="CP114" s="35">
        <f t="shared" si="96"/>
        <v>0.15590000000000004</v>
      </c>
      <c r="CQ114" s="35">
        <f t="shared" si="96"/>
        <v>0.15149999999999997</v>
      </c>
      <c r="CR114" s="35">
        <f t="shared" si="96"/>
        <v>0.19220000000000004</v>
      </c>
      <c r="CS114" s="35">
        <f t="shared" si="96"/>
        <v>0.18110000000000004</v>
      </c>
      <c r="CT114" s="35">
        <f t="shared" si="96"/>
        <v>0.1966</v>
      </c>
      <c r="CU114" s="35">
        <f t="shared" si="96"/>
        <v>0.17669999999999997</v>
      </c>
      <c r="CV114" s="35">
        <f t="shared" si="96"/>
        <v>0.20079999999999998</v>
      </c>
      <c r="CW114" s="35">
        <f t="shared" si="96"/>
        <v>0.19389999999999996</v>
      </c>
      <c r="CX114" s="35">
        <f t="shared" si="96"/>
        <v>0.17430000000000001</v>
      </c>
      <c r="CY114" s="35">
        <f t="shared" si="96"/>
        <v>0.20079999999999998</v>
      </c>
      <c r="CZ114" s="35">
        <f t="shared" si="96"/>
        <v>0.13749999999999996</v>
      </c>
      <c r="DA114" s="35">
        <f t="shared" si="96"/>
        <v>0.19199999999999995</v>
      </c>
      <c r="DB114" s="35">
        <f t="shared" si="96"/>
        <v>0.18389999999999995</v>
      </c>
      <c r="DC114" s="35">
        <f t="shared" si="96"/>
        <v>0.19259999999999999</v>
      </c>
      <c r="DD114" s="35">
        <f t="shared" si="96"/>
        <v>0.19510000000000005</v>
      </c>
      <c r="DE114" s="35">
        <f t="shared" si="96"/>
        <v>0.17530000000000001</v>
      </c>
      <c r="DF114" s="35">
        <f t="shared" si="96"/>
        <v>0.10250000000000004</v>
      </c>
      <c r="DG114" s="35">
        <f t="shared" si="96"/>
        <v>0.19879999999999998</v>
      </c>
      <c r="DH114" s="35">
        <f t="shared" si="96"/>
        <v>0.13770000000000004</v>
      </c>
      <c r="DI114" s="35">
        <f t="shared" si="96"/>
        <v>0.13480000000000003</v>
      </c>
      <c r="DJ114" s="35">
        <f t="shared" si="96"/>
        <v>0.16659999999999997</v>
      </c>
      <c r="DK114" s="35">
        <f t="shared" si="96"/>
        <v>0.17700000000000005</v>
      </c>
      <c r="DL114" s="35">
        <f t="shared" si="96"/>
        <v>0.11899999999999999</v>
      </c>
      <c r="DM114" s="35">
        <f t="shared" si="96"/>
        <v>0.1865</v>
      </c>
      <c r="DN114" s="35">
        <f t="shared" si="96"/>
        <v>0.14400000000000002</v>
      </c>
      <c r="DO114" s="35">
        <f t="shared" si="96"/>
        <v>0.13349999999999995</v>
      </c>
      <c r="DP114" s="35">
        <f t="shared" si="96"/>
        <v>0.18999999999999995</v>
      </c>
      <c r="DQ114" s="35">
        <f t="shared" si="96"/>
        <v>0.17279999999999995</v>
      </c>
      <c r="DR114" s="35">
        <f t="shared" si="96"/>
        <v>0.14810000000000001</v>
      </c>
      <c r="DS114" s="35">
        <f t="shared" si="96"/>
        <v>0.1643</v>
      </c>
      <c r="DT114" s="35">
        <f t="shared" si="96"/>
        <v>0.19479999999999997</v>
      </c>
      <c r="DU114" s="35">
        <f t="shared" si="96"/>
        <v>0.17789999999999995</v>
      </c>
      <c r="DV114" s="35">
        <f t="shared" si="96"/>
        <v>0.19069999999999998</v>
      </c>
      <c r="DW114" s="35">
        <f t="shared" si="96"/>
        <v>0.18200000000000005</v>
      </c>
      <c r="DX114" s="35">
        <f t="shared" si="96"/>
        <v>0.19240000000000002</v>
      </c>
      <c r="DY114" s="35">
        <f t="shared" si="96"/>
        <v>0.18230000000000002</v>
      </c>
      <c r="DZ114" s="35">
        <f t="shared" si="96"/>
        <v>0.15810000000000002</v>
      </c>
      <c r="EA114" s="35">
        <f t="shared" ref="EA114:FX114" si="97">1-EA107</f>
        <v>0.17110000000000003</v>
      </c>
      <c r="EB114" s="35">
        <f t="shared" si="97"/>
        <v>0.17079999999999995</v>
      </c>
      <c r="EC114" s="35">
        <f t="shared" si="97"/>
        <v>0.18469999999999998</v>
      </c>
      <c r="ED114" s="35">
        <f t="shared" si="97"/>
        <v>0.14000000000000001</v>
      </c>
      <c r="EE114" s="35">
        <f t="shared" si="97"/>
        <v>0.19079999999999997</v>
      </c>
      <c r="EF114" s="35">
        <f t="shared" si="97"/>
        <v>0.14119999999999999</v>
      </c>
      <c r="EG114" s="35">
        <f t="shared" si="97"/>
        <v>0.18620000000000003</v>
      </c>
      <c r="EH114" s="35">
        <f t="shared" si="97"/>
        <v>0.18940000000000001</v>
      </c>
      <c r="EI114" s="35">
        <f t="shared" si="97"/>
        <v>0.10650000000000004</v>
      </c>
      <c r="EJ114" s="35">
        <f t="shared" si="97"/>
        <v>0.11399999999999999</v>
      </c>
      <c r="EK114" s="35">
        <f t="shared" si="97"/>
        <v>0.16910000000000003</v>
      </c>
      <c r="EL114" s="35">
        <f t="shared" si="97"/>
        <v>0.17369999999999997</v>
      </c>
      <c r="EM114" s="35">
        <f t="shared" si="97"/>
        <v>0.17379999999999995</v>
      </c>
      <c r="EN114" s="35">
        <f t="shared" si="97"/>
        <v>0.15529999999999999</v>
      </c>
      <c r="EO114" s="35">
        <f t="shared" si="97"/>
        <v>0.17520000000000002</v>
      </c>
      <c r="EP114" s="35">
        <f t="shared" si="97"/>
        <v>0.17969999999999997</v>
      </c>
      <c r="EQ114" s="35">
        <f t="shared" si="97"/>
        <v>0.13629999999999998</v>
      </c>
      <c r="ER114" s="35">
        <f t="shared" si="97"/>
        <v>0.18010000000000004</v>
      </c>
      <c r="ES114" s="35">
        <f t="shared" si="97"/>
        <v>0.19579999999999997</v>
      </c>
      <c r="ET114" s="35">
        <f t="shared" si="97"/>
        <v>0.19199999999999995</v>
      </c>
      <c r="EU114" s="35">
        <f t="shared" si="97"/>
        <v>0.16910000000000003</v>
      </c>
      <c r="EV114" s="35">
        <f t="shared" si="97"/>
        <v>0.19979999999999998</v>
      </c>
      <c r="EW114" s="35">
        <f t="shared" si="97"/>
        <v>0.16220000000000001</v>
      </c>
      <c r="EX114" s="35">
        <f t="shared" si="97"/>
        <v>0.18710000000000004</v>
      </c>
      <c r="EY114" s="35">
        <f t="shared" si="97"/>
        <v>0.1653</v>
      </c>
      <c r="EZ114" s="35">
        <f t="shared" si="97"/>
        <v>0.19640000000000002</v>
      </c>
      <c r="FA114" s="35">
        <f t="shared" si="97"/>
        <v>0.13270000000000004</v>
      </c>
      <c r="FB114" s="35">
        <f t="shared" si="97"/>
        <v>0.18130000000000002</v>
      </c>
      <c r="FC114" s="35">
        <f t="shared" si="97"/>
        <v>0.13600000000000001</v>
      </c>
      <c r="FD114" s="35">
        <f t="shared" si="97"/>
        <v>0.18189999999999995</v>
      </c>
      <c r="FE114" s="35">
        <f t="shared" si="97"/>
        <v>0.19699999999999995</v>
      </c>
      <c r="FF114" s="35">
        <f t="shared" si="97"/>
        <v>0.1905</v>
      </c>
      <c r="FG114" s="35">
        <f t="shared" si="97"/>
        <v>0.19699999999999995</v>
      </c>
      <c r="FH114" s="35">
        <f t="shared" si="97"/>
        <v>0.19820000000000004</v>
      </c>
      <c r="FI114" s="35">
        <f t="shared" si="97"/>
        <v>0.1391</v>
      </c>
      <c r="FJ114" s="35">
        <f t="shared" si="97"/>
        <v>0.13900000000000001</v>
      </c>
      <c r="FK114" s="35">
        <f t="shared" si="97"/>
        <v>0.13719999999999999</v>
      </c>
      <c r="FL114" s="35">
        <f t="shared" si="97"/>
        <v>0.12419999999999998</v>
      </c>
      <c r="FM114" s="35">
        <f t="shared" si="97"/>
        <v>0.13080000000000003</v>
      </c>
      <c r="FN114" s="35">
        <f t="shared" si="97"/>
        <v>0.10350000000000004</v>
      </c>
      <c r="FO114" s="35">
        <f t="shared" si="97"/>
        <v>0.15390000000000004</v>
      </c>
      <c r="FP114" s="35">
        <f t="shared" si="97"/>
        <v>0.13719999999999999</v>
      </c>
      <c r="FQ114" s="35">
        <f t="shared" si="97"/>
        <v>0.16479999999999995</v>
      </c>
      <c r="FR114" s="35">
        <f t="shared" si="97"/>
        <v>0.19350000000000001</v>
      </c>
      <c r="FS114" s="35">
        <f t="shared" si="97"/>
        <v>0.19230000000000003</v>
      </c>
      <c r="FT114" s="36">
        <f t="shared" si="97"/>
        <v>0.19879999999999998</v>
      </c>
      <c r="FU114" s="35">
        <f t="shared" si="97"/>
        <v>0.16510000000000002</v>
      </c>
      <c r="FV114" s="35">
        <f t="shared" si="97"/>
        <v>0.16849999999999998</v>
      </c>
      <c r="FW114" s="35">
        <f t="shared" si="97"/>
        <v>0.19289999999999996</v>
      </c>
      <c r="FX114" s="35">
        <f t="shared" si="97"/>
        <v>0.19930000000000003</v>
      </c>
      <c r="FY114" s="35"/>
      <c r="FZ114" s="53"/>
      <c r="GA114" s="53"/>
      <c r="GB114" s="53"/>
      <c r="GC114" s="53"/>
      <c r="GD114" s="53"/>
      <c r="GE114" s="5"/>
      <c r="GF114" s="5"/>
      <c r="GG114" s="5"/>
      <c r="GH114" s="5"/>
      <c r="GI114" s="5"/>
      <c r="GJ114" s="5"/>
      <c r="GK114" s="5"/>
      <c r="GL114" s="5"/>
      <c r="GM114" s="5"/>
    </row>
    <row r="115" spans="1:256" x14ac:dyDescent="0.2">
      <c r="A115" s="3" t="s">
        <v>428</v>
      </c>
      <c r="B115" s="24" t="s">
        <v>429</v>
      </c>
      <c r="C115" s="35">
        <f t="shared" ref="C115:BN115" si="98">C105</f>
        <v>1.0297000000000001</v>
      </c>
      <c r="D115" s="35">
        <f t="shared" si="98"/>
        <v>1.0297000000000001</v>
      </c>
      <c r="E115" s="35">
        <f t="shared" si="98"/>
        <v>1.0297000000000001</v>
      </c>
      <c r="F115" s="35">
        <f t="shared" si="98"/>
        <v>1.0297000000000001</v>
      </c>
      <c r="G115" s="35">
        <f t="shared" si="98"/>
        <v>1.1282000000000001</v>
      </c>
      <c r="H115" s="35">
        <f t="shared" si="98"/>
        <v>1.1313</v>
      </c>
      <c r="I115" s="35">
        <f t="shared" si="98"/>
        <v>1.0297000000000001</v>
      </c>
      <c r="J115" s="35">
        <f t="shared" si="98"/>
        <v>1.0609</v>
      </c>
      <c r="K115" s="35">
        <f t="shared" si="98"/>
        <v>1.4695</v>
      </c>
      <c r="L115" s="35">
        <f t="shared" si="98"/>
        <v>1.0470999999999999</v>
      </c>
      <c r="M115" s="35">
        <f t="shared" si="98"/>
        <v>1.0982000000000001</v>
      </c>
      <c r="N115" s="35">
        <f t="shared" si="98"/>
        <v>1.0297000000000001</v>
      </c>
      <c r="O115" s="35">
        <f t="shared" si="98"/>
        <v>1.0297000000000001</v>
      </c>
      <c r="P115" s="35">
        <f t="shared" si="98"/>
        <v>1.9665999999999999</v>
      </c>
      <c r="Q115" s="35">
        <f t="shared" si="98"/>
        <v>1.0297000000000001</v>
      </c>
      <c r="R115" s="35">
        <f t="shared" si="98"/>
        <v>1.0660000000000001</v>
      </c>
      <c r="S115" s="35">
        <f t="shared" si="98"/>
        <v>1.1026</v>
      </c>
      <c r="T115" s="35">
        <f t="shared" si="98"/>
        <v>2.0659000000000001</v>
      </c>
      <c r="U115" s="35">
        <f t="shared" si="98"/>
        <v>2.3938999999999999</v>
      </c>
      <c r="V115" s="35">
        <f t="shared" si="98"/>
        <v>1.5645</v>
      </c>
      <c r="W115" s="36">
        <f t="shared" si="98"/>
        <v>2.1998000000000002</v>
      </c>
      <c r="X115" s="35">
        <f t="shared" si="98"/>
        <v>2.3957999999999999</v>
      </c>
      <c r="Y115" s="35">
        <f t="shared" si="98"/>
        <v>1.2337</v>
      </c>
      <c r="Z115" s="35">
        <f t="shared" si="98"/>
        <v>1.5927</v>
      </c>
      <c r="AA115" s="35">
        <f t="shared" si="98"/>
        <v>1.0297000000000001</v>
      </c>
      <c r="AB115" s="35">
        <f t="shared" si="98"/>
        <v>1.0297000000000001</v>
      </c>
      <c r="AC115" s="35">
        <f t="shared" si="98"/>
        <v>1.1475</v>
      </c>
      <c r="AD115" s="35">
        <f t="shared" si="98"/>
        <v>1.1168</v>
      </c>
      <c r="AE115" s="35">
        <f t="shared" si="98"/>
        <v>2.1713</v>
      </c>
      <c r="AF115" s="35">
        <f t="shared" si="98"/>
        <v>1.9429000000000001</v>
      </c>
      <c r="AG115" s="35">
        <f t="shared" si="98"/>
        <v>1.1545000000000001</v>
      </c>
      <c r="AH115" s="35">
        <f t="shared" si="98"/>
        <v>1.1245000000000001</v>
      </c>
      <c r="AI115" s="35">
        <f t="shared" si="98"/>
        <v>1.3779999999999999</v>
      </c>
      <c r="AJ115" s="35">
        <f t="shared" si="98"/>
        <v>1.7594000000000001</v>
      </c>
      <c r="AK115" s="35">
        <f t="shared" si="98"/>
        <v>1.7417</v>
      </c>
      <c r="AL115" s="35">
        <f t="shared" si="98"/>
        <v>1.5892999999999999</v>
      </c>
      <c r="AM115" s="35">
        <f t="shared" si="98"/>
        <v>1.2362</v>
      </c>
      <c r="AN115" s="35">
        <f t="shared" si="98"/>
        <v>1.3525</v>
      </c>
      <c r="AO115" s="35">
        <f t="shared" si="98"/>
        <v>1.0297000000000001</v>
      </c>
      <c r="AP115" s="35">
        <f t="shared" si="98"/>
        <v>1.0297000000000001</v>
      </c>
      <c r="AQ115" s="35">
        <f t="shared" si="98"/>
        <v>1.5822000000000001</v>
      </c>
      <c r="AR115" s="35">
        <f t="shared" si="98"/>
        <v>1.0297000000000001</v>
      </c>
      <c r="AS115" s="35">
        <f t="shared" si="98"/>
        <v>1.0297000000000001</v>
      </c>
      <c r="AT115" s="35">
        <f t="shared" si="98"/>
        <v>1.0511999999999999</v>
      </c>
      <c r="AU115" s="35">
        <f t="shared" si="98"/>
        <v>1.4682999999999999</v>
      </c>
      <c r="AV115" s="35">
        <f t="shared" si="98"/>
        <v>1.5172000000000001</v>
      </c>
      <c r="AW115" s="35">
        <f t="shared" si="98"/>
        <v>1.7955000000000001</v>
      </c>
      <c r="AX115" s="35">
        <f t="shared" si="98"/>
        <v>2.3957999999999999</v>
      </c>
      <c r="AY115" s="35">
        <f t="shared" si="98"/>
        <v>1.2234</v>
      </c>
      <c r="AZ115" s="35">
        <f t="shared" si="98"/>
        <v>1.0297000000000001</v>
      </c>
      <c r="BA115" s="35">
        <f t="shared" si="98"/>
        <v>1.0297000000000001</v>
      </c>
      <c r="BB115" s="35">
        <f t="shared" si="98"/>
        <v>1.0297000000000001</v>
      </c>
      <c r="BC115" s="35">
        <f t="shared" si="98"/>
        <v>1.0297000000000001</v>
      </c>
      <c r="BD115" s="35">
        <f t="shared" si="98"/>
        <v>1.0297000000000001</v>
      </c>
      <c r="BE115" s="35">
        <f t="shared" si="98"/>
        <v>1.0998000000000001</v>
      </c>
      <c r="BF115" s="35">
        <f t="shared" si="98"/>
        <v>1.0297000000000001</v>
      </c>
      <c r="BG115" s="35">
        <f t="shared" si="98"/>
        <v>1.1261000000000001</v>
      </c>
      <c r="BH115" s="35">
        <f t="shared" si="98"/>
        <v>1.2060999999999999</v>
      </c>
      <c r="BI115" s="35">
        <f t="shared" si="98"/>
        <v>1.6849000000000001</v>
      </c>
      <c r="BJ115" s="35">
        <f t="shared" si="98"/>
        <v>1.0297000000000001</v>
      </c>
      <c r="BK115" s="35">
        <f t="shared" si="98"/>
        <v>1.0297000000000001</v>
      </c>
      <c r="BL115" s="35">
        <f t="shared" si="98"/>
        <v>1.8199000000000001</v>
      </c>
      <c r="BM115" s="35">
        <f t="shared" si="98"/>
        <v>1.5536000000000001</v>
      </c>
      <c r="BN115" s="35">
        <f t="shared" si="98"/>
        <v>1.0339</v>
      </c>
      <c r="BO115" s="35">
        <f t="shared" ref="BO115:DZ115" si="99">BO105</f>
        <v>1.0952999999999999</v>
      </c>
      <c r="BP115" s="35">
        <f t="shared" si="99"/>
        <v>1.8048999999999999</v>
      </c>
      <c r="BQ115" s="35">
        <f t="shared" si="99"/>
        <v>1.0297000000000001</v>
      </c>
      <c r="BR115" s="35">
        <f t="shared" si="99"/>
        <v>1.0297000000000001</v>
      </c>
      <c r="BS115" s="35">
        <f t="shared" si="99"/>
        <v>1.1214999999999999</v>
      </c>
      <c r="BT115" s="35">
        <f t="shared" si="99"/>
        <v>1.3486</v>
      </c>
      <c r="BU115" s="35">
        <f t="shared" si="99"/>
        <v>1.2816000000000001</v>
      </c>
      <c r="BV115" s="35">
        <f t="shared" si="99"/>
        <v>1.111</v>
      </c>
      <c r="BW115" s="35">
        <f t="shared" si="99"/>
        <v>1.0789</v>
      </c>
      <c r="BX115" s="35">
        <f t="shared" si="99"/>
        <v>2.2532999999999999</v>
      </c>
      <c r="BY115" s="35">
        <f t="shared" si="99"/>
        <v>1.2279</v>
      </c>
      <c r="BZ115" s="35">
        <f t="shared" si="99"/>
        <v>1.8162</v>
      </c>
      <c r="CA115" s="35">
        <f t="shared" si="99"/>
        <v>1.8996999999999999</v>
      </c>
      <c r="CB115" s="35">
        <f t="shared" si="99"/>
        <v>1.0297000000000001</v>
      </c>
      <c r="CC115" s="35">
        <f t="shared" si="99"/>
        <v>1.9725999999999999</v>
      </c>
      <c r="CD115" s="35">
        <f t="shared" si="99"/>
        <v>2.3206000000000002</v>
      </c>
      <c r="CE115" s="35">
        <f t="shared" si="99"/>
        <v>1.9478</v>
      </c>
      <c r="CF115" s="35">
        <f t="shared" si="99"/>
        <v>2.1637</v>
      </c>
      <c r="CG115" s="35">
        <f t="shared" si="99"/>
        <v>1.9278999999999999</v>
      </c>
      <c r="CH115" s="35">
        <f t="shared" si="99"/>
        <v>2.1286999999999998</v>
      </c>
      <c r="CI115" s="35">
        <f t="shared" si="99"/>
        <v>1.1841999999999999</v>
      </c>
      <c r="CJ115" s="35">
        <f t="shared" si="99"/>
        <v>1.121</v>
      </c>
      <c r="CK115" s="35">
        <f t="shared" si="99"/>
        <v>1.0297000000000001</v>
      </c>
      <c r="CL115" s="35">
        <f t="shared" si="99"/>
        <v>1.1068</v>
      </c>
      <c r="CM115" s="35">
        <f t="shared" si="99"/>
        <v>1.1748000000000001</v>
      </c>
      <c r="CN115" s="35">
        <f t="shared" si="99"/>
        <v>1.0297000000000001</v>
      </c>
      <c r="CO115" s="35">
        <f t="shared" si="99"/>
        <v>1.0297000000000001</v>
      </c>
      <c r="CP115" s="35">
        <f t="shared" si="99"/>
        <v>1.1191</v>
      </c>
      <c r="CQ115" s="35">
        <f t="shared" si="99"/>
        <v>1.1114999999999999</v>
      </c>
      <c r="CR115" s="35">
        <f t="shared" si="99"/>
        <v>1.8933</v>
      </c>
      <c r="CS115" s="35">
        <f t="shared" si="99"/>
        <v>1.4077</v>
      </c>
      <c r="CT115" s="35">
        <f t="shared" si="99"/>
        <v>2.1494</v>
      </c>
      <c r="CU115" s="35">
        <f t="shared" si="99"/>
        <v>1.2915000000000001</v>
      </c>
      <c r="CV115" s="35">
        <f t="shared" si="99"/>
        <v>2.3957999999999999</v>
      </c>
      <c r="CW115" s="35">
        <f t="shared" si="99"/>
        <v>1.9925999999999999</v>
      </c>
      <c r="CX115" s="35">
        <f t="shared" si="99"/>
        <v>1.2349000000000001</v>
      </c>
      <c r="CY115" s="35">
        <f t="shared" si="99"/>
        <v>2.3957999999999999</v>
      </c>
      <c r="CZ115" s="35">
        <f t="shared" si="99"/>
        <v>1.0591999999999999</v>
      </c>
      <c r="DA115" s="35">
        <f t="shared" si="99"/>
        <v>1.8777999999999999</v>
      </c>
      <c r="DB115" s="35">
        <f t="shared" si="99"/>
        <v>1.4803999999999999</v>
      </c>
      <c r="DC115" s="35">
        <f t="shared" si="99"/>
        <v>1.9155</v>
      </c>
      <c r="DD115" s="35">
        <f t="shared" si="99"/>
        <v>2.0609999999999999</v>
      </c>
      <c r="DE115" s="35">
        <f t="shared" si="99"/>
        <v>1.2545999999999999</v>
      </c>
      <c r="DF115" s="35">
        <f t="shared" si="99"/>
        <v>1.0297000000000001</v>
      </c>
      <c r="DG115" s="35">
        <f t="shared" si="99"/>
        <v>2.2761999999999998</v>
      </c>
      <c r="DH115" s="35">
        <f t="shared" si="99"/>
        <v>1.0612999999999999</v>
      </c>
      <c r="DI115" s="35">
        <f t="shared" si="99"/>
        <v>1.0474000000000001</v>
      </c>
      <c r="DJ115" s="35">
        <f t="shared" si="99"/>
        <v>1.1837</v>
      </c>
      <c r="DK115" s="35">
        <f t="shared" si="99"/>
        <v>1.3015000000000001</v>
      </c>
      <c r="DL115" s="35">
        <f t="shared" si="99"/>
        <v>1.0297000000000001</v>
      </c>
      <c r="DM115" s="35">
        <f t="shared" si="99"/>
        <v>1.6900999999999999</v>
      </c>
      <c r="DN115" s="35">
        <f t="shared" si="99"/>
        <v>1.0985</v>
      </c>
      <c r="DO115" s="35">
        <f t="shared" si="99"/>
        <v>1.0438000000000001</v>
      </c>
      <c r="DP115" s="35">
        <f t="shared" si="99"/>
        <v>1.7585999999999999</v>
      </c>
      <c r="DQ115" s="35">
        <f t="shared" si="99"/>
        <v>1.2249000000000001</v>
      </c>
      <c r="DR115" s="35">
        <f t="shared" si="99"/>
        <v>1.1055999999999999</v>
      </c>
      <c r="DS115" s="35">
        <f t="shared" si="99"/>
        <v>1.1681999999999999</v>
      </c>
      <c r="DT115" s="35">
        <f t="shared" si="99"/>
        <v>2.0421999999999998</v>
      </c>
      <c r="DU115" s="35">
        <f t="shared" si="99"/>
        <v>1.3233999999999999</v>
      </c>
      <c r="DV115" s="35">
        <f t="shared" si="99"/>
        <v>1.8</v>
      </c>
      <c r="DW115" s="35">
        <f t="shared" si="99"/>
        <v>1.4317</v>
      </c>
      <c r="DX115" s="35">
        <f t="shared" si="99"/>
        <v>1.9037999999999999</v>
      </c>
      <c r="DY115" s="35">
        <f t="shared" si="99"/>
        <v>1.4389000000000001</v>
      </c>
      <c r="DZ115" s="35">
        <f t="shared" si="99"/>
        <v>1.1272</v>
      </c>
      <c r="EA115" s="35">
        <f t="shared" ref="EA115:FX115" si="100">EA105</f>
        <v>1.2135</v>
      </c>
      <c r="EB115" s="35">
        <f t="shared" si="100"/>
        <v>1.2118</v>
      </c>
      <c r="EC115" s="35">
        <f t="shared" si="100"/>
        <v>1.5017</v>
      </c>
      <c r="ED115" s="35">
        <f t="shared" si="100"/>
        <v>1.0864</v>
      </c>
      <c r="EE115" s="35">
        <f t="shared" si="100"/>
        <v>1.8089999999999999</v>
      </c>
      <c r="EF115" s="35">
        <f t="shared" si="100"/>
        <v>1.0935999999999999</v>
      </c>
      <c r="EG115" s="35">
        <f t="shared" si="100"/>
        <v>1.5418000000000001</v>
      </c>
      <c r="EH115" s="35">
        <f t="shared" si="100"/>
        <v>1.7255</v>
      </c>
      <c r="EI115" s="35">
        <f t="shared" si="100"/>
        <v>1.0297000000000001</v>
      </c>
      <c r="EJ115" s="35">
        <f t="shared" si="100"/>
        <v>1.0297000000000001</v>
      </c>
      <c r="EK115" s="35">
        <f t="shared" si="100"/>
        <v>1.2003999999999999</v>
      </c>
      <c r="EL115" s="35">
        <f t="shared" si="100"/>
        <v>1.2306999999999999</v>
      </c>
      <c r="EM115" s="35">
        <f t="shared" si="100"/>
        <v>1.2311000000000001</v>
      </c>
      <c r="EN115" s="35">
        <f t="shared" si="100"/>
        <v>1.1181000000000001</v>
      </c>
      <c r="EO115" s="35">
        <f t="shared" si="100"/>
        <v>1.2518</v>
      </c>
      <c r="EP115" s="35">
        <f t="shared" si="100"/>
        <v>1.3725000000000001</v>
      </c>
      <c r="EQ115" s="35">
        <f t="shared" si="100"/>
        <v>1.0517000000000001</v>
      </c>
      <c r="ER115" s="35">
        <f t="shared" si="100"/>
        <v>1.3819999999999999</v>
      </c>
      <c r="ES115" s="35">
        <f t="shared" si="100"/>
        <v>2.1017000000000001</v>
      </c>
      <c r="ET115" s="35">
        <f t="shared" si="100"/>
        <v>2.0998000000000001</v>
      </c>
      <c r="EU115" s="35">
        <f t="shared" si="100"/>
        <v>1.1999</v>
      </c>
      <c r="EV115" s="35">
        <f t="shared" si="100"/>
        <v>2.3368000000000002</v>
      </c>
      <c r="EW115" s="35">
        <f t="shared" si="100"/>
        <v>1.1540999999999999</v>
      </c>
      <c r="EX115" s="35">
        <f t="shared" si="100"/>
        <v>1.5908</v>
      </c>
      <c r="EY115" s="35">
        <f t="shared" si="100"/>
        <v>1.1752</v>
      </c>
      <c r="EZ115" s="35">
        <f t="shared" si="100"/>
        <v>2.1358999999999999</v>
      </c>
      <c r="FA115" s="35">
        <f t="shared" si="100"/>
        <v>1.0417000000000001</v>
      </c>
      <c r="FB115" s="35">
        <f t="shared" si="100"/>
        <v>1.4137999999999999</v>
      </c>
      <c r="FC115" s="35">
        <f t="shared" si="100"/>
        <v>1.0507</v>
      </c>
      <c r="FD115" s="35">
        <f t="shared" si="100"/>
        <v>1.4287000000000001</v>
      </c>
      <c r="FE115" s="35">
        <f t="shared" si="100"/>
        <v>2.1753999999999998</v>
      </c>
      <c r="FF115" s="35">
        <f t="shared" si="100"/>
        <v>1.7895000000000001</v>
      </c>
      <c r="FG115" s="35">
        <f t="shared" si="100"/>
        <v>2.1709000000000001</v>
      </c>
      <c r="FH115" s="35">
        <f t="shared" si="100"/>
        <v>2.2461000000000002</v>
      </c>
      <c r="FI115" s="35">
        <f t="shared" si="100"/>
        <v>1.0765</v>
      </c>
      <c r="FJ115" s="35">
        <f t="shared" si="100"/>
        <v>1.0752999999999999</v>
      </c>
      <c r="FK115" s="35">
        <f t="shared" si="100"/>
        <v>1.0556000000000001</v>
      </c>
      <c r="FL115" s="35">
        <f t="shared" si="100"/>
        <v>1.0297000000000001</v>
      </c>
      <c r="FM115" s="35">
        <f t="shared" si="100"/>
        <v>1.0367</v>
      </c>
      <c r="FN115" s="35">
        <f t="shared" si="100"/>
        <v>1.0297000000000001</v>
      </c>
      <c r="FO115" s="35">
        <f t="shared" si="100"/>
        <v>1.1155999999999999</v>
      </c>
      <c r="FP115" s="35">
        <f t="shared" si="100"/>
        <v>1.0563</v>
      </c>
      <c r="FQ115" s="35">
        <f t="shared" si="100"/>
        <v>1.1716</v>
      </c>
      <c r="FR115" s="35">
        <f t="shared" si="100"/>
        <v>1.9661999999999999</v>
      </c>
      <c r="FS115" s="35">
        <f t="shared" si="100"/>
        <v>1.8977999999999999</v>
      </c>
      <c r="FT115" s="36">
        <f t="shared" si="100"/>
        <v>2.2814999999999999</v>
      </c>
      <c r="FU115" s="35">
        <f t="shared" si="100"/>
        <v>1.1737</v>
      </c>
      <c r="FV115" s="35">
        <f t="shared" si="100"/>
        <v>1.1961999999999999</v>
      </c>
      <c r="FW115" s="35">
        <f t="shared" si="100"/>
        <v>1.9339</v>
      </c>
      <c r="FX115" s="35">
        <f t="shared" si="100"/>
        <v>2.3077999999999999</v>
      </c>
      <c r="FY115" s="116"/>
      <c r="FZ115" s="35"/>
      <c r="GA115" s="53"/>
      <c r="GB115" s="35"/>
      <c r="GC115" s="35"/>
      <c r="GD115" s="35"/>
      <c r="GE115" s="115"/>
      <c r="GF115" s="115"/>
      <c r="GG115" s="5"/>
      <c r="GH115" s="5"/>
      <c r="GI115" s="5"/>
      <c r="GJ115" s="5"/>
      <c r="GK115" s="5"/>
      <c r="GL115" s="5"/>
      <c r="GM115" s="5"/>
    </row>
    <row r="116" spans="1:256" x14ac:dyDescent="0.2">
      <c r="A116" s="3" t="s">
        <v>430</v>
      </c>
      <c r="B116" s="2" t="s">
        <v>417</v>
      </c>
      <c r="C116" s="118">
        <f>ROUND(((C110*C111*C112)+(C114*C113))*C115,8)</f>
        <v>7547.24375986</v>
      </c>
      <c r="D116" s="118">
        <f t="shared" ref="D116:BO116" si="101">ROUND(((D110*D111*D112)+(D114*D113))*D115,8)</f>
        <v>7569.0879822699999</v>
      </c>
      <c r="E116" s="118">
        <f t="shared" si="101"/>
        <v>7485.72471167</v>
      </c>
      <c r="F116" s="118">
        <f t="shared" si="101"/>
        <v>7496.5478690099999</v>
      </c>
      <c r="G116" s="118">
        <f t="shared" si="101"/>
        <v>8143.7827852099999</v>
      </c>
      <c r="H116" s="118">
        <f t="shared" si="101"/>
        <v>8113.1381428000004</v>
      </c>
      <c r="I116" s="118">
        <f t="shared" si="101"/>
        <v>7494.2580640599999</v>
      </c>
      <c r="J116" s="118">
        <f t="shared" si="101"/>
        <v>7227.3985452200004</v>
      </c>
      <c r="K116" s="118">
        <f t="shared" si="101"/>
        <v>9802.7772581499994</v>
      </c>
      <c r="L116" s="118">
        <f t="shared" si="101"/>
        <v>7751.4229957199996</v>
      </c>
      <c r="M116" s="118">
        <f t="shared" si="101"/>
        <v>8109.1448738899999</v>
      </c>
      <c r="N116" s="118">
        <f t="shared" si="101"/>
        <v>7791.5450859100001</v>
      </c>
      <c r="O116" s="118">
        <f t="shared" si="101"/>
        <v>7611.7131457799996</v>
      </c>
      <c r="P116" s="118">
        <f t="shared" si="101"/>
        <v>14086.008003299999</v>
      </c>
      <c r="Q116" s="118">
        <f t="shared" si="101"/>
        <v>7677.4645199400002</v>
      </c>
      <c r="R116" s="118">
        <f t="shared" si="101"/>
        <v>7711.6258264500002</v>
      </c>
      <c r="S116" s="118">
        <f t="shared" si="101"/>
        <v>7791.7481541200004</v>
      </c>
      <c r="T116" s="118">
        <f t="shared" si="101"/>
        <v>13459.53365318</v>
      </c>
      <c r="U116" s="118">
        <f t="shared" si="101"/>
        <v>15484.523522</v>
      </c>
      <c r="V116" s="118">
        <f t="shared" si="101"/>
        <v>10191.588767540001</v>
      </c>
      <c r="W116" s="74">
        <f t="shared" si="101"/>
        <v>14232.17645864</v>
      </c>
      <c r="X116" s="118">
        <f t="shared" si="101"/>
        <v>15485.09331806</v>
      </c>
      <c r="Y116" s="118">
        <f t="shared" si="101"/>
        <v>7981.8145148399999</v>
      </c>
      <c r="Z116" s="118">
        <f t="shared" si="101"/>
        <v>10153.08631366</v>
      </c>
      <c r="AA116" s="118">
        <f t="shared" si="101"/>
        <v>7635.9139827500003</v>
      </c>
      <c r="AB116" s="118">
        <f t="shared" si="101"/>
        <v>7807.8252020399996</v>
      </c>
      <c r="AC116" s="118">
        <f t="shared" si="101"/>
        <v>8048.9864712400004</v>
      </c>
      <c r="AD116" s="118">
        <f t="shared" si="101"/>
        <v>7726.0191020900002</v>
      </c>
      <c r="AE116" s="118">
        <f t="shared" si="101"/>
        <v>13962.881785580001</v>
      </c>
      <c r="AF116" s="118">
        <f t="shared" si="101"/>
        <v>13024.824907050001</v>
      </c>
      <c r="AG116" s="118">
        <f t="shared" si="101"/>
        <v>8333.6765035499993</v>
      </c>
      <c r="AH116" s="118">
        <f t="shared" si="101"/>
        <v>7515.0034698899999</v>
      </c>
      <c r="AI116" s="118">
        <f t="shared" si="101"/>
        <v>9126.3865160000005</v>
      </c>
      <c r="AJ116" s="118">
        <f t="shared" si="101"/>
        <v>11737.554030130001</v>
      </c>
      <c r="AK116" s="118">
        <f t="shared" si="101"/>
        <v>11429.77792276</v>
      </c>
      <c r="AL116" s="118">
        <f t="shared" si="101"/>
        <v>10518.902979840001</v>
      </c>
      <c r="AM116" s="118">
        <f t="shared" si="101"/>
        <v>8247.6352990100004</v>
      </c>
      <c r="AN116" s="118">
        <f t="shared" si="101"/>
        <v>9250.5911394600007</v>
      </c>
      <c r="AO116" s="118">
        <f t="shared" si="101"/>
        <v>7362.9941916300004</v>
      </c>
      <c r="AP116" s="118">
        <f t="shared" si="101"/>
        <v>7688.8725765400004</v>
      </c>
      <c r="AQ116" s="118">
        <f t="shared" si="101"/>
        <v>10983.7930645</v>
      </c>
      <c r="AR116" s="118">
        <f t="shared" si="101"/>
        <v>7694.5766048300002</v>
      </c>
      <c r="AS116" s="118">
        <f t="shared" si="101"/>
        <v>8069.2127715200004</v>
      </c>
      <c r="AT116" s="118">
        <f t="shared" si="101"/>
        <v>7796.1126905700003</v>
      </c>
      <c r="AU116" s="118">
        <f t="shared" si="101"/>
        <v>10558.045256339999</v>
      </c>
      <c r="AV116" s="118">
        <f t="shared" si="101"/>
        <v>10792.40338808</v>
      </c>
      <c r="AW116" s="118">
        <f t="shared" si="101"/>
        <v>12796.044598750001</v>
      </c>
      <c r="AX116" s="118">
        <f t="shared" si="101"/>
        <v>16657.095486720002</v>
      </c>
      <c r="AY116" s="118">
        <f t="shared" si="101"/>
        <v>8733.8129562100003</v>
      </c>
      <c r="AZ116" s="118">
        <f t="shared" si="101"/>
        <v>7455.7511459500001</v>
      </c>
      <c r="BA116" s="118">
        <f t="shared" si="101"/>
        <v>7285.40428006</v>
      </c>
      <c r="BB116" s="118">
        <f t="shared" si="101"/>
        <v>7340.1793389900004</v>
      </c>
      <c r="BC116" s="118">
        <f t="shared" si="101"/>
        <v>7472.1195011899999</v>
      </c>
      <c r="BD116" s="118">
        <f t="shared" si="101"/>
        <v>7445.6918872099995</v>
      </c>
      <c r="BE116" s="118">
        <f t="shared" si="101"/>
        <v>7923.5955381200001</v>
      </c>
      <c r="BF116" s="118">
        <f t="shared" si="101"/>
        <v>7521.0291803</v>
      </c>
      <c r="BG116" s="118">
        <f t="shared" si="101"/>
        <v>8007.3174547500003</v>
      </c>
      <c r="BH116" s="118">
        <f t="shared" si="101"/>
        <v>8626.4219444699993</v>
      </c>
      <c r="BI116" s="118">
        <f t="shared" si="101"/>
        <v>11777.52560316</v>
      </c>
      <c r="BJ116" s="118">
        <f t="shared" si="101"/>
        <v>7557.5752992899997</v>
      </c>
      <c r="BK116" s="118">
        <f t="shared" si="101"/>
        <v>7466.3978250700002</v>
      </c>
      <c r="BL116" s="118">
        <f t="shared" si="101"/>
        <v>12599.542632160001</v>
      </c>
      <c r="BM116" s="118">
        <f t="shared" si="101"/>
        <v>10770.561405349999</v>
      </c>
      <c r="BN116" s="118">
        <f t="shared" si="101"/>
        <v>7165.5753777099999</v>
      </c>
      <c r="BO116" s="118">
        <f t="shared" si="101"/>
        <v>7474.9620021399996</v>
      </c>
      <c r="BP116" s="118">
        <f t="shared" ref="BP116:EA116" si="102">ROUND(((BP110*BP111*BP112)+(BP114*BP113))*BP115,8)</f>
        <v>12147.53329166</v>
      </c>
      <c r="BQ116" s="118">
        <f t="shared" si="102"/>
        <v>8001.5529114299998</v>
      </c>
      <c r="BR116" s="118">
        <f t="shared" si="102"/>
        <v>7422.1994842499998</v>
      </c>
      <c r="BS116" s="118">
        <f t="shared" si="102"/>
        <v>8085.45685951</v>
      </c>
      <c r="BT116" s="118">
        <f t="shared" si="102"/>
        <v>9841.0258439200006</v>
      </c>
      <c r="BU116" s="118">
        <f t="shared" si="102"/>
        <v>9350.2398311300003</v>
      </c>
      <c r="BV116" s="118">
        <f t="shared" si="102"/>
        <v>7885.60569657</v>
      </c>
      <c r="BW116" s="118">
        <f t="shared" si="102"/>
        <v>7831.6945929200001</v>
      </c>
      <c r="BX116" s="118">
        <f t="shared" si="102"/>
        <v>16169.495182160001</v>
      </c>
      <c r="BY116" s="118">
        <f t="shared" si="102"/>
        <v>8025.4793966799998</v>
      </c>
      <c r="BZ116" s="118">
        <f t="shared" si="102"/>
        <v>11701.61781236</v>
      </c>
      <c r="CA116" s="118">
        <f t="shared" si="102"/>
        <v>13130.59557906</v>
      </c>
      <c r="CB116" s="118">
        <f t="shared" si="102"/>
        <v>7626.1282652500004</v>
      </c>
      <c r="CC116" s="118">
        <f t="shared" si="102"/>
        <v>12668.223489190001</v>
      </c>
      <c r="CD116" s="118">
        <f t="shared" si="102"/>
        <v>14670.587867329999</v>
      </c>
      <c r="CE116" s="118">
        <f t="shared" si="102"/>
        <v>12624.67517488</v>
      </c>
      <c r="CF116" s="118">
        <f t="shared" si="102"/>
        <v>13616.32324446</v>
      </c>
      <c r="CG116" s="118">
        <f t="shared" si="102"/>
        <v>12505.5633134</v>
      </c>
      <c r="CH116" s="118">
        <f t="shared" si="102"/>
        <v>13804.79921592</v>
      </c>
      <c r="CI116" s="118">
        <f t="shared" si="102"/>
        <v>7701.5005912799998</v>
      </c>
      <c r="CJ116" s="118">
        <f t="shared" si="102"/>
        <v>7931.7482221600003</v>
      </c>
      <c r="CK116" s="118">
        <f t="shared" si="102"/>
        <v>7704.8703274999998</v>
      </c>
      <c r="CL116" s="118">
        <f t="shared" si="102"/>
        <v>8118.3508630300003</v>
      </c>
      <c r="CM116" s="118">
        <f t="shared" si="102"/>
        <v>8517.4561458400003</v>
      </c>
      <c r="CN116" s="118">
        <f t="shared" si="102"/>
        <v>7345.4774673800002</v>
      </c>
      <c r="CO116" s="118">
        <f t="shared" si="102"/>
        <v>7331.1751679099998</v>
      </c>
      <c r="CP116" s="118">
        <f t="shared" si="102"/>
        <v>8145.2002387700004</v>
      </c>
      <c r="CQ116" s="118">
        <f t="shared" si="102"/>
        <v>7727.1335060399997</v>
      </c>
      <c r="CR116" s="118">
        <f t="shared" si="102"/>
        <v>12628.0163302</v>
      </c>
      <c r="CS116" s="118">
        <f t="shared" si="102"/>
        <v>9463.2610370999992</v>
      </c>
      <c r="CT116" s="118">
        <f t="shared" si="102"/>
        <v>13906.941289959999</v>
      </c>
      <c r="CU116" s="118">
        <f t="shared" si="102"/>
        <v>7989.8808303400001</v>
      </c>
      <c r="CV116" s="118">
        <f t="shared" si="102"/>
        <v>14793.61203855</v>
      </c>
      <c r="CW116" s="118">
        <f t="shared" si="102"/>
        <v>13288.03035716</v>
      </c>
      <c r="CX116" s="118">
        <f t="shared" si="102"/>
        <v>8438.8490296599994</v>
      </c>
      <c r="CY116" s="118">
        <f t="shared" si="102"/>
        <v>15614.01355661</v>
      </c>
      <c r="CZ116" s="118">
        <f t="shared" si="102"/>
        <v>7372.47542084</v>
      </c>
      <c r="DA116" s="118">
        <f t="shared" si="102"/>
        <v>12599.186214900001</v>
      </c>
      <c r="DB116" s="118">
        <f t="shared" si="102"/>
        <v>10170.795399090001</v>
      </c>
      <c r="DC116" s="118">
        <f t="shared" si="102"/>
        <v>12955.431386030001</v>
      </c>
      <c r="DD116" s="118">
        <f t="shared" si="102"/>
        <v>13874.491900700001</v>
      </c>
      <c r="DE116" s="118">
        <f t="shared" si="102"/>
        <v>8591.3883537099991</v>
      </c>
      <c r="DF116" s="118">
        <f t="shared" si="102"/>
        <v>7117.3667577899996</v>
      </c>
      <c r="DG116" s="118">
        <f t="shared" si="102"/>
        <v>15640.53094155</v>
      </c>
      <c r="DH116" s="118">
        <f t="shared" si="102"/>
        <v>7246.84351582</v>
      </c>
      <c r="DI116" s="118">
        <f t="shared" si="102"/>
        <v>7215.4379804700002</v>
      </c>
      <c r="DJ116" s="118">
        <f t="shared" si="102"/>
        <v>8181.3703139999998</v>
      </c>
      <c r="DK116" s="118">
        <f t="shared" si="102"/>
        <v>8917.1615698000005</v>
      </c>
      <c r="DL116" s="118">
        <f t="shared" si="102"/>
        <v>7535.5066974299998</v>
      </c>
      <c r="DM116" s="118">
        <f t="shared" si="102"/>
        <v>12045.08169279</v>
      </c>
      <c r="DN116" s="118">
        <f t="shared" si="102"/>
        <v>7788.7182336599999</v>
      </c>
      <c r="DO116" s="118">
        <f t="shared" si="102"/>
        <v>7452.0415555299996</v>
      </c>
      <c r="DP116" s="118">
        <f t="shared" si="102"/>
        <v>12272.80465478</v>
      </c>
      <c r="DQ116" s="118">
        <f t="shared" si="102"/>
        <v>8545.7551910599996</v>
      </c>
      <c r="DR116" s="118">
        <f t="shared" si="102"/>
        <v>7580.2607858199999</v>
      </c>
      <c r="DS116" s="118">
        <f t="shared" si="102"/>
        <v>7927.3953415599999</v>
      </c>
      <c r="DT116" s="118">
        <f t="shared" si="102"/>
        <v>13798.723005239999</v>
      </c>
      <c r="DU116" s="118">
        <f t="shared" si="102"/>
        <v>8906.3244705399993</v>
      </c>
      <c r="DV116" s="118">
        <f t="shared" si="102"/>
        <v>12078.887959260001</v>
      </c>
      <c r="DW116" s="118">
        <f t="shared" si="102"/>
        <v>9695.3394523400002</v>
      </c>
      <c r="DX116" s="118">
        <f t="shared" si="102"/>
        <v>14523.54281562</v>
      </c>
      <c r="DY116" s="118">
        <f t="shared" si="102"/>
        <v>10845.64414497</v>
      </c>
      <c r="DZ116" s="118">
        <f t="shared" si="102"/>
        <v>8258.8424045200009</v>
      </c>
      <c r="EA116" s="118">
        <f t="shared" si="102"/>
        <v>8739.2598430800008</v>
      </c>
      <c r="EB116" s="118">
        <f t="shared" ref="EB116:FX116" si="103">ROUND(((EB110*EB111*EB112)+(EB114*EB113))*EB115,8)</f>
        <v>8118.5883490200004</v>
      </c>
      <c r="EC116" s="118">
        <f t="shared" si="103"/>
        <v>9731.4852716400001</v>
      </c>
      <c r="ED116" s="118">
        <f t="shared" si="103"/>
        <v>10367.1230096</v>
      </c>
      <c r="EE116" s="118">
        <f t="shared" si="103"/>
        <v>11700.10172452</v>
      </c>
      <c r="EF116" s="118">
        <f t="shared" si="103"/>
        <v>7441.2622296899999</v>
      </c>
      <c r="EG116" s="118">
        <f t="shared" si="103"/>
        <v>9736.8825493299992</v>
      </c>
      <c r="EH116" s="118">
        <f t="shared" si="103"/>
        <v>11152.520949510001</v>
      </c>
      <c r="EI116" s="118">
        <f t="shared" si="103"/>
        <v>7282.6827337499999</v>
      </c>
      <c r="EJ116" s="118">
        <f t="shared" si="103"/>
        <v>7213.0305605699996</v>
      </c>
      <c r="EK116" s="118">
        <f t="shared" si="103"/>
        <v>8104.6883708900004</v>
      </c>
      <c r="EL116" s="118">
        <f t="shared" si="103"/>
        <v>8180.4744183700004</v>
      </c>
      <c r="EM116" s="118">
        <f t="shared" si="103"/>
        <v>8288.8948502200001</v>
      </c>
      <c r="EN116" s="118">
        <f t="shared" si="103"/>
        <v>7549.1762440299999</v>
      </c>
      <c r="EO116" s="118">
        <f t="shared" si="103"/>
        <v>8370.0897099199992</v>
      </c>
      <c r="EP116" s="118">
        <f t="shared" si="103"/>
        <v>10096.356843850001</v>
      </c>
      <c r="EQ116" s="118">
        <f t="shared" si="103"/>
        <v>7927.54387081</v>
      </c>
      <c r="ER116" s="118">
        <f t="shared" si="103"/>
        <v>10158.47244886</v>
      </c>
      <c r="ES116" s="118">
        <f t="shared" si="103"/>
        <v>13681.81090323</v>
      </c>
      <c r="ET116" s="118">
        <f t="shared" si="103"/>
        <v>13901.77328829</v>
      </c>
      <c r="EU116" s="118">
        <f t="shared" si="103"/>
        <v>7893.8235277499998</v>
      </c>
      <c r="EV116" s="118">
        <f t="shared" si="103"/>
        <v>16306.55081635</v>
      </c>
      <c r="EW116" s="118">
        <f t="shared" si="103"/>
        <v>10573.872351870001</v>
      </c>
      <c r="EX116" s="118">
        <f t="shared" si="103"/>
        <v>11557.83810114</v>
      </c>
      <c r="EY116" s="118">
        <f t="shared" si="103"/>
        <v>7865.88419497</v>
      </c>
      <c r="EZ116" s="118">
        <f t="shared" si="103"/>
        <v>14134.96413676</v>
      </c>
      <c r="FA116" s="118">
        <f t="shared" si="103"/>
        <v>8129.2930729099999</v>
      </c>
      <c r="FB116" s="118">
        <f t="shared" si="103"/>
        <v>9659.9288951500002</v>
      </c>
      <c r="FC116" s="118">
        <f t="shared" si="103"/>
        <v>7503.7726238900004</v>
      </c>
      <c r="FD116" s="118">
        <f t="shared" si="103"/>
        <v>9760.9895445700004</v>
      </c>
      <c r="FE116" s="118">
        <f t="shared" si="103"/>
        <v>14502.48486051</v>
      </c>
      <c r="FF116" s="118">
        <f t="shared" si="103"/>
        <v>12106.22417693</v>
      </c>
      <c r="FG116" s="118">
        <f t="shared" si="103"/>
        <v>14792.59505729</v>
      </c>
      <c r="FH116" s="118">
        <f t="shared" si="103"/>
        <v>14883.793404739999</v>
      </c>
      <c r="FI116" s="118">
        <f t="shared" si="103"/>
        <v>7564.9593383900001</v>
      </c>
      <c r="FJ116" s="118">
        <f t="shared" si="103"/>
        <v>7511.3035032099997</v>
      </c>
      <c r="FK116" s="118">
        <f t="shared" si="103"/>
        <v>7475.9472884999996</v>
      </c>
      <c r="FL116" s="118">
        <f t="shared" si="103"/>
        <v>7252.2314162599996</v>
      </c>
      <c r="FM116" s="118">
        <f t="shared" si="103"/>
        <v>7299.8448450799997</v>
      </c>
      <c r="FN116" s="118">
        <f t="shared" si="103"/>
        <v>7325.5259739200001</v>
      </c>
      <c r="FO116" s="118">
        <f t="shared" si="103"/>
        <v>7816.5688225900003</v>
      </c>
      <c r="FP116" s="118">
        <f t="shared" si="103"/>
        <v>7592.4754190699996</v>
      </c>
      <c r="FQ116" s="118">
        <f t="shared" si="103"/>
        <v>8147.6558292299997</v>
      </c>
      <c r="FR116" s="118">
        <f t="shared" si="103"/>
        <v>13423.113441809999</v>
      </c>
      <c r="FS116" s="118">
        <f t="shared" si="103"/>
        <v>12948.762088400001</v>
      </c>
      <c r="FT116" s="74">
        <f t="shared" si="103"/>
        <v>15542.68332561</v>
      </c>
      <c r="FU116" s="118">
        <f t="shared" si="103"/>
        <v>8335.8535446799997</v>
      </c>
      <c r="FV116" s="118">
        <f t="shared" si="103"/>
        <v>8192.5518385100004</v>
      </c>
      <c r="FW116" s="118">
        <f t="shared" si="103"/>
        <v>13194.065224440001</v>
      </c>
      <c r="FX116" s="118">
        <f t="shared" si="103"/>
        <v>16286.391944700001</v>
      </c>
      <c r="FY116" s="53"/>
      <c r="FZ116" s="35"/>
      <c r="GB116" s="53"/>
      <c r="GC116" s="53"/>
      <c r="GD116" s="53"/>
      <c r="GE116" s="5"/>
      <c r="GF116" s="5"/>
      <c r="GG116" s="5"/>
      <c r="GH116" s="5"/>
      <c r="GI116" s="5"/>
      <c r="GJ116" s="5"/>
      <c r="GK116" s="5"/>
      <c r="GL116" s="5"/>
      <c r="GM116" s="5"/>
    </row>
    <row r="117" spans="1:256" x14ac:dyDescent="0.2">
      <c r="A117" s="55"/>
      <c r="B117" s="2" t="s">
        <v>431</v>
      </c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35"/>
      <c r="FZ117" s="118"/>
      <c r="GA117" s="53"/>
      <c r="GB117" s="53"/>
      <c r="GC117" s="53"/>
      <c r="GD117" s="53"/>
      <c r="GE117" s="5"/>
      <c r="GF117" s="5"/>
      <c r="GG117" s="5"/>
      <c r="GH117" s="5"/>
      <c r="GI117" s="5"/>
      <c r="GJ117" s="5"/>
      <c r="GK117" s="5"/>
      <c r="GL117" s="5"/>
      <c r="GM117" s="5"/>
    </row>
    <row r="118" spans="1:256" x14ac:dyDescent="0.2">
      <c r="A118" s="55"/>
      <c r="B118" s="2" t="s">
        <v>432</v>
      </c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4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  <c r="BF118" s="53"/>
      <c r="BG118" s="53"/>
      <c r="BH118" s="53"/>
      <c r="BI118" s="53"/>
      <c r="BJ118" s="53"/>
      <c r="BK118" s="53"/>
      <c r="BL118" s="53"/>
      <c r="BM118" s="53"/>
      <c r="BN118" s="53"/>
      <c r="BO118" s="53"/>
      <c r="BP118" s="53"/>
      <c r="BQ118" s="53"/>
      <c r="BR118" s="53"/>
      <c r="BS118" s="53"/>
      <c r="BT118" s="53"/>
      <c r="BU118" s="53"/>
      <c r="BV118" s="53"/>
      <c r="BW118" s="53"/>
      <c r="BX118" s="53"/>
      <c r="BY118" s="53"/>
      <c r="BZ118" s="53"/>
      <c r="CA118" s="53"/>
      <c r="CB118" s="53"/>
      <c r="CC118" s="53"/>
      <c r="CD118" s="53"/>
      <c r="CE118" s="53"/>
      <c r="CF118" s="53"/>
      <c r="CG118" s="53"/>
      <c r="CH118" s="53"/>
      <c r="CI118" s="53"/>
      <c r="CJ118" s="53"/>
      <c r="CK118" s="53"/>
      <c r="CL118" s="53"/>
      <c r="CM118" s="53"/>
      <c r="CN118" s="53"/>
      <c r="CO118" s="53"/>
      <c r="CP118" s="53"/>
      <c r="CQ118" s="53"/>
      <c r="CR118" s="53"/>
      <c r="CS118" s="53"/>
      <c r="CT118" s="53"/>
      <c r="CU118" s="53"/>
      <c r="CV118" s="53"/>
      <c r="CW118" s="53"/>
      <c r="CX118" s="53"/>
      <c r="CY118" s="53"/>
      <c r="CZ118" s="53"/>
      <c r="DA118" s="53"/>
      <c r="DB118" s="53"/>
      <c r="DC118" s="53"/>
      <c r="DD118" s="53"/>
      <c r="DE118" s="53"/>
      <c r="DF118" s="53"/>
      <c r="DG118" s="53"/>
      <c r="DH118" s="53"/>
      <c r="DI118" s="53"/>
      <c r="DJ118" s="53"/>
      <c r="DK118" s="53"/>
      <c r="DL118" s="53"/>
      <c r="DM118" s="53"/>
      <c r="DN118" s="53"/>
      <c r="DO118" s="53"/>
      <c r="DP118" s="53"/>
      <c r="DQ118" s="53"/>
      <c r="DR118" s="53"/>
      <c r="DS118" s="53"/>
      <c r="DT118" s="53"/>
      <c r="DU118" s="53"/>
      <c r="DV118" s="53"/>
      <c r="DW118" s="53"/>
      <c r="DX118" s="53"/>
      <c r="DY118" s="53"/>
      <c r="DZ118" s="53"/>
      <c r="EA118" s="53"/>
      <c r="EB118" s="53"/>
      <c r="EC118" s="53"/>
      <c r="ED118" s="53"/>
      <c r="EE118" s="53"/>
      <c r="EF118" s="53"/>
      <c r="EG118" s="53"/>
      <c r="EH118" s="53"/>
      <c r="EI118" s="53"/>
      <c r="EJ118" s="53"/>
      <c r="EK118" s="53"/>
      <c r="EL118" s="53"/>
      <c r="EM118" s="53"/>
      <c r="EN118" s="53"/>
      <c r="EO118" s="53"/>
      <c r="EP118" s="53"/>
      <c r="EQ118" s="53"/>
      <c r="ER118" s="53"/>
      <c r="ES118" s="53"/>
      <c r="ET118" s="53"/>
      <c r="EU118" s="53"/>
      <c r="EV118" s="53"/>
      <c r="EW118" s="53"/>
      <c r="EX118" s="53"/>
      <c r="EY118" s="53"/>
      <c r="EZ118" s="53"/>
      <c r="FA118" s="53"/>
      <c r="FB118" s="53"/>
      <c r="FC118" s="53"/>
      <c r="FD118" s="53"/>
      <c r="FE118" s="53"/>
      <c r="FF118" s="53"/>
      <c r="FG118" s="53"/>
      <c r="FH118" s="53"/>
      <c r="FI118" s="53"/>
      <c r="FJ118" s="53"/>
      <c r="FK118" s="53"/>
      <c r="FL118" s="53"/>
      <c r="FM118" s="53"/>
      <c r="FN118" s="53"/>
      <c r="FO118" s="53"/>
      <c r="FP118" s="53"/>
      <c r="FQ118" s="53"/>
      <c r="FR118" s="53"/>
      <c r="FS118" s="53"/>
      <c r="FT118" s="54"/>
      <c r="FU118" s="53"/>
      <c r="FV118" s="53"/>
      <c r="FW118" s="53"/>
      <c r="FX118" s="53"/>
      <c r="FY118" s="35"/>
      <c r="FZ118" s="118"/>
      <c r="GA118" s="53"/>
      <c r="GB118" s="35"/>
      <c r="GC118" s="35"/>
      <c r="GD118" s="35"/>
      <c r="GE118" s="115"/>
      <c r="GF118" s="115"/>
      <c r="GG118" s="5"/>
      <c r="GH118" s="5"/>
      <c r="GI118" s="5"/>
      <c r="GJ118" s="5"/>
      <c r="GK118" s="5"/>
      <c r="GL118" s="5"/>
      <c r="GM118" s="5"/>
    </row>
    <row r="119" spans="1:256" x14ac:dyDescent="0.2">
      <c r="A119" s="3" t="s">
        <v>433</v>
      </c>
      <c r="B119" s="2" t="s">
        <v>434</v>
      </c>
      <c r="C119" s="18">
        <f t="shared" ref="C119:BN119" si="104">C91</f>
        <v>5875.4</v>
      </c>
      <c r="D119" s="18">
        <f t="shared" si="104"/>
        <v>41180.9</v>
      </c>
      <c r="E119" s="18">
        <f t="shared" si="104"/>
        <v>8063.8</v>
      </c>
      <c r="F119" s="18">
        <f t="shared" si="104"/>
        <v>17149.199999999997</v>
      </c>
      <c r="G119" s="18">
        <f t="shared" si="104"/>
        <v>994.6</v>
      </c>
      <c r="H119" s="18">
        <f t="shared" si="104"/>
        <v>979.3</v>
      </c>
      <c r="I119" s="18">
        <f t="shared" si="104"/>
        <v>10525.199999999999</v>
      </c>
      <c r="J119" s="18">
        <f t="shared" si="104"/>
        <v>2152.3000000000002</v>
      </c>
      <c r="K119" s="18">
        <f t="shared" si="104"/>
        <v>321.39999999999998</v>
      </c>
      <c r="L119" s="18">
        <f t="shared" si="104"/>
        <v>2742</v>
      </c>
      <c r="M119" s="18">
        <f t="shared" si="104"/>
        <v>1459.6999999999998</v>
      </c>
      <c r="N119" s="18">
        <f t="shared" si="104"/>
        <v>51424.2</v>
      </c>
      <c r="O119" s="18">
        <f t="shared" si="104"/>
        <v>14799.8</v>
      </c>
      <c r="P119" s="18">
        <f t="shared" si="104"/>
        <v>164.1</v>
      </c>
      <c r="Q119" s="18">
        <f t="shared" si="104"/>
        <v>39468</v>
      </c>
      <c r="R119" s="18">
        <f t="shared" si="104"/>
        <v>452.6</v>
      </c>
      <c r="S119" s="18">
        <f t="shared" si="104"/>
        <v>1377.3999999999999</v>
      </c>
      <c r="T119" s="18">
        <f t="shared" si="104"/>
        <v>137.69999999999999</v>
      </c>
      <c r="U119" s="18">
        <f t="shared" si="104"/>
        <v>50.5</v>
      </c>
      <c r="V119" s="18">
        <f t="shared" si="104"/>
        <v>271</v>
      </c>
      <c r="W119" s="21">
        <f t="shared" si="104"/>
        <v>52.6</v>
      </c>
      <c r="X119" s="18">
        <f t="shared" si="104"/>
        <v>50</v>
      </c>
      <c r="Y119" s="18">
        <f t="shared" si="104"/>
        <v>482.5</v>
      </c>
      <c r="Z119" s="18">
        <f t="shared" si="104"/>
        <v>263.5</v>
      </c>
      <c r="AA119" s="18">
        <f t="shared" si="104"/>
        <v>28740.5</v>
      </c>
      <c r="AB119" s="18">
        <f t="shared" si="104"/>
        <v>29271.8</v>
      </c>
      <c r="AC119" s="18">
        <f t="shared" si="104"/>
        <v>900.59999999999991</v>
      </c>
      <c r="AD119" s="18">
        <f t="shared" si="104"/>
        <v>1114.3</v>
      </c>
      <c r="AE119" s="18">
        <f t="shared" si="104"/>
        <v>108.7</v>
      </c>
      <c r="AF119" s="18">
        <f t="shared" si="104"/>
        <v>170.4</v>
      </c>
      <c r="AG119" s="18">
        <f t="shared" si="104"/>
        <v>866.9</v>
      </c>
      <c r="AH119" s="18">
        <f t="shared" si="104"/>
        <v>1012.6</v>
      </c>
      <c r="AI119" s="18">
        <f t="shared" si="104"/>
        <v>375.90000000000003</v>
      </c>
      <c r="AJ119" s="18">
        <f t="shared" si="104"/>
        <v>219.2</v>
      </c>
      <c r="AK119" s="18">
        <f t="shared" si="104"/>
        <v>223.9</v>
      </c>
      <c r="AL119" s="18">
        <f t="shared" si="104"/>
        <v>264.39999999999998</v>
      </c>
      <c r="AM119" s="18">
        <f t="shared" si="104"/>
        <v>470.2</v>
      </c>
      <c r="AN119" s="18">
        <f t="shared" si="104"/>
        <v>391.1</v>
      </c>
      <c r="AO119" s="18">
        <f t="shared" si="104"/>
        <v>4896.3</v>
      </c>
      <c r="AP119" s="18">
        <f t="shared" si="104"/>
        <v>83824.7</v>
      </c>
      <c r="AQ119" s="18">
        <f t="shared" si="104"/>
        <v>259.29999999999995</v>
      </c>
      <c r="AR119" s="18">
        <f t="shared" si="104"/>
        <v>60579.7</v>
      </c>
      <c r="AS119" s="18">
        <f t="shared" si="104"/>
        <v>6710.5</v>
      </c>
      <c r="AT119" s="18">
        <f t="shared" si="104"/>
        <v>2448.4</v>
      </c>
      <c r="AU119" s="18">
        <f t="shared" si="104"/>
        <v>322.10000000000002</v>
      </c>
      <c r="AV119" s="18">
        <f t="shared" si="104"/>
        <v>293</v>
      </c>
      <c r="AW119" s="18">
        <f t="shared" si="104"/>
        <v>209.6</v>
      </c>
      <c r="AX119" s="18">
        <f t="shared" si="104"/>
        <v>50</v>
      </c>
      <c r="AY119" s="18">
        <f t="shared" si="104"/>
        <v>532.5</v>
      </c>
      <c r="AZ119" s="18">
        <f t="shared" si="104"/>
        <v>11147.2</v>
      </c>
      <c r="BA119" s="18">
        <f t="shared" si="104"/>
        <v>8689.4</v>
      </c>
      <c r="BB119" s="18">
        <f t="shared" si="104"/>
        <v>7639.2</v>
      </c>
      <c r="BC119" s="18">
        <f t="shared" si="104"/>
        <v>29884.700000000004</v>
      </c>
      <c r="BD119" s="18">
        <f t="shared" si="104"/>
        <v>4877.2</v>
      </c>
      <c r="BE119" s="18">
        <f t="shared" si="104"/>
        <v>1429.8999999999999</v>
      </c>
      <c r="BF119" s="18">
        <f t="shared" si="104"/>
        <v>22914.399999999998</v>
      </c>
      <c r="BG119" s="18">
        <f t="shared" si="104"/>
        <v>1003.6</v>
      </c>
      <c r="BH119" s="18">
        <f t="shared" si="104"/>
        <v>616.30000000000007</v>
      </c>
      <c r="BI119" s="18">
        <f t="shared" si="104"/>
        <v>239</v>
      </c>
      <c r="BJ119" s="18">
        <f t="shared" si="104"/>
        <v>5853.5</v>
      </c>
      <c r="BK119" s="18">
        <f t="shared" si="104"/>
        <v>14831</v>
      </c>
      <c r="BL119" s="18">
        <f t="shared" si="104"/>
        <v>193.1</v>
      </c>
      <c r="BM119" s="18">
        <f t="shared" si="104"/>
        <v>273.89999999999998</v>
      </c>
      <c r="BN119" s="18">
        <f t="shared" si="104"/>
        <v>3715.6</v>
      </c>
      <c r="BO119" s="18">
        <f t="shared" ref="BO119:DZ119" si="105">BO91</f>
        <v>1513</v>
      </c>
      <c r="BP119" s="18">
        <f t="shared" si="105"/>
        <v>207.1</v>
      </c>
      <c r="BQ119" s="18">
        <f t="shared" si="105"/>
        <v>5832.5</v>
      </c>
      <c r="BR119" s="18">
        <f t="shared" si="105"/>
        <v>4663</v>
      </c>
      <c r="BS119" s="18">
        <f t="shared" si="105"/>
        <v>1027.9000000000001</v>
      </c>
      <c r="BT119" s="18">
        <f t="shared" si="105"/>
        <v>393.4</v>
      </c>
      <c r="BU119" s="18">
        <f t="shared" si="105"/>
        <v>433.3</v>
      </c>
      <c r="BV119" s="18">
        <f t="shared" si="105"/>
        <v>1222.5</v>
      </c>
      <c r="BW119" s="18">
        <f t="shared" si="105"/>
        <v>1817.3</v>
      </c>
      <c r="BX119" s="18">
        <f t="shared" si="105"/>
        <v>87.9</v>
      </c>
      <c r="BY119" s="18">
        <f t="shared" si="105"/>
        <v>510.3</v>
      </c>
      <c r="BZ119" s="18">
        <f t="shared" si="105"/>
        <v>204.1</v>
      </c>
      <c r="CA119" s="18">
        <f t="shared" si="105"/>
        <v>181.89999999999998</v>
      </c>
      <c r="CB119" s="18">
        <f t="shared" si="105"/>
        <v>80750.3</v>
      </c>
      <c r="CC119" s="18">
        <f t="shared" si="105"/>
        <v>162.5</v>
      </c>
      <c r="CD119" s="18">
        <f t="shared" si="105"/>
        <v>70</v>
      </c>
      <c r="CE119" s="18">
        <f t="shared" si="105"/>
        <v>169.1</v>
      </c>
      <c r="CF119" s="18">
        <f t="shared" si="105"/>
        <v>111.69999999999999</v>
      </c>
      <c r="CG119" s="18">
        <f t="shared" si="105"/>
        <v>174.4</v>
      </c>
      <c r="CH119" s="18">
        <f t="shared" si="105"/>
        <v>121</v>
      </c>
      <c r="CI119" s="18">
        <f t="shared" si="105"/>
        <v>722.6</v>
      </c>
      <c r="CJ119" s="18">
        <f t="shared" si="105"/>
        <v>1035.7</v>
      </c>
      <c r="CK119" s="18">
        <f t="shared" si="105"/>
        <v>4821.3999999999996</v>
      </c>
      <c r="CL119" s="18">
        <f t="shared" si="105"/>
        <v>1297.6000000000001</v>
      </c>
      <c r="CM119" s="18">
        <f t="shared" si="105"/>
        <v>766.2</v>
      </c>
      <c r="CN119" s="18">
        <f t="shared" si="105"/>
        <v>28251</v>
      </c>
      <c r="CO119" s="18">
        <f t="shared" si="105"/>
        <v>15109.8</v>
      </c>
      <c r="CP119" s="18">
        <f t="shared" si="105"/>
        <v>1070.7</v>
      </c>
      <c r="CQ119" s="18">
        <f t="shared" si="105"/>
        <v>1212.8999999999999</v>
      </c>
      <c r="CR119" s="18">
        <f t="shared" si="105"/>
        <v>183.6</v>
      </c>
      <c r="CS119" s="18">
        <f t="shared" si="105"/>
        <v>358.2</v>
      </c>
      <c r="CT119" s="18">
        <f t="shared" si="105"/>
        <v>115.5</v>
      </c>
      <c r="CU119" s="18">
        <f t="shared" si="105"/>
        <v>51.4</v>
      </c>
      <c r="CV119" s="18">
        <f t="shared" si="105"/>
        <v>50</v>
      </c>
      <c r="CW119" s="18">
        <f t="shared" si="105"/>
        <v>157.20000000000002</v>
      </c>
      <c r="CX119" s="18">
        <f t="shared" si="105"/>
        <v>476.7</v>
      </c>
      <c r="CY119" s="18">
        <f t="shared" si="105"/>
        <v>50</v>
      </c>
      <c r="CZ119" s="18">
        <f t="shared" si="105"/>
        <v>2182.9</v>
      </c>
      <c r="DA119" s="18">
        <f t="shared" si="105"/>
        <v>187.7</v>
      </c>
      <c r="DB119" s="18">
        <f t="shared" si="105"/>
        <v>314.89999999999998</v>
      </c>
      <c r="DC119" s="18">
        <f t="shared" si="105"/>
        <v>177.7</v>
      </c>
      <c r="DD119" s="18">
        <f t="shared" si="105"/>
        <v>139</v>
      </c>
      <c r="DE119" s="18">
        <f t="shared" si="105"/>
        <v>449.4</v>
      </c>
      <c r="DF119" s="18">
        <f t="shared" si="105"/>
        <v>21666.2</v>
      </c>
      <c r="DG119" s="18">
        <f t="shared" si="105"/>
        <v>81.8</v>
      </c>
      <c r="DH119" s="18">
        <f t="shared" si="105"/>
        <v>2144.5</v>
      </c>
      <c r="DI119" s="18">
        <f t="shared" si="105"/>
        <v>2722.9</v>
      </c>
      <c r="DJ119" s="18">
        <f t="shared" si="105"/>
        <v>719.2</v>
      </c>
      <c r="DK119" s="18">
        <f t="shared" si="105"/>
        <v>421.5</v>
      </c>
      <c r="DL119" s="18">
        <f t="shared" si="105"/>
        <v>5888.1</v>
      </c>
      <c r="DM119" s="18">
        <f t="shared" si="105"/>
        <v>273.7</v>
      </c>
      <c r="DN119" s="18">
        <f t="shared" si="105"/>
        <v>1453.6</v>
      </c>
      <c r="DO119" s="18">
        <f t="shared" si="105"/>
        <v>2991.2</v>
      </c>
      <c r="DP119" s="18">
        <f t="shared" si="105"/>
        <v>219.4</v>
      </c>
      <c r="DQ119" s="18">
        <f t="shared" si="105"/>
        <v>524.9</v>
      </c>
      <c r="DR119" s="18">
        <f t="shared" si="105"/>
        <v>1322.5</v>
      </c>
      <c r="DS119" s="18">
        <f t="shared" si="105"/>
        <v>800.1</v>
      </c>
      <c r="DT119" s="18">
        <f t="shared" si="105"/>
        <v>144</v>
      </c>
      <c r="DU119" s="18">
        <f t="shared" si="105"/>
        <v>408.40000000000003</v>
      </c>
      <c r="DV119" s="18">
        <f t="shared" si="105"/>
        <v>208.4</v>
      </c>
      <c r="DW119" s="18">
        <f t="shared" si="105"/>
        <v>343.9</v>
      </c>
      <c r="DX119" s="18">
        <f t="shared" si="105"/>
        <v>180.79999999999998</v>
      </c>
      <c r="DY119" s="18">
        <f t="shared" si="105"/>
        <v>339.6</v>
      </c>
      <c r="DZ119" s="18">
        <f t="shared" si="105"/>
        <v>998.3</v>
      </c>
      <c r="EA119" s="18">
        <f t="shared" ref="EA119:FX119" si="106">EA91</f>
        <v>580.29999999999995</v>
      </c>
      <c r="EB119" s="18">
        <f t="shared" si="106"/>
        <v>588.5</v>
      </c>
      <c r="EC119" s="18">
        <f t="shared" si="106"/>
        <v>302.2</v>
      </c>
      <c r="ED119" s="18">
        <f t="shared" si="106"/>
        <v>1678.3</v>
      </c>
      <c r="EE119" s="18">
        <f t="shared" si="106"/>
        <v>205</v>
      </c>
      <c r="EF119" s="18">
        <f t="shared" si="106"/>
        <v>1538.6000000000001</v>
      </c>
      <c r="EG119" s="18">
        <f t="shared" si="106"/>
        <v>278.3</v>
      </c>
      <c r="EH119" s="18">
        <f t="shared" si="106"/>
        <v>226.2</v>
      </c>
      <c r="EI119" s="18">
        <f t="shared" si="106"/>
        <v>17221.2</v>
      </c>
      <c r="EJ119" s="18">
        <f t="shared" si="106"/>
        <v>8910.9</v>
      </c>
      <c r="EK119" s="18">
        <f t="shared" si="106"/>
        <v>643.79999999999995</v>
      </c>
      <c r="EL119" s="18">
        <f t="shared" si="106"/>
        <v>496.7</v>
      </c>
      <c r="EM119" s="18">
        <f t="shared" si="106"/>
        <v>492.7</v>
      </c>
      <c r="EN119" s="18">
        <f t="shared" si="106"/>
        <v>1004</v>
      </c>
      <c r="EO119" s="18">
        <f t="shared" si="106"/>
        <v>451.1</v>
      </c>
      <c r="EP119" s="18">
        <f t="shared" si="106"/>
        <v>379.2</v>
      </c>
      <c r="EQ119" s="18">
        <f t="shared" si="106"/>
        <v>2413.6999999999998</v>
      </c>
      <c r="ER119" s="18">
        <f t="shared" si="106"/>
        <v>373.5</v>
      </c>
      <c r="ES119" s="18">
        <f t="shared" si="106"/>
        <v>128.19999999999999</v>
      </c>
      <c r="ET119" s="18">
        <f t="shared" si="106"/>
        <v>187.79999999999998</v>
      </c>
      <c r="EU119" s="18">
        <f t="shared" si="106"/>
        <v>645.4</v>
      </c>
      <c r="EV119" s="18">
        <f t="shared" si="106"/>
        <v>65.699999999999989</v>
      </c>
      <c r="EW119" s="18">
        <f t="shared" si="106"/>
        <v>868.8</v>
      </c>
      <c r="EX119" s="18">
        <f t="shared" si="106"/>
        <v>264</v>
      </c>
      <c r="EY119" s="18">
        <f t="shared" si="106"/>
        <v>244.5</v>
      </c>
      <c r="EZ119" s="18">
        <f t="shared" si="106"/>
        <v>119.1</v>
      </c>
      <c r="FA119" s="18">
        <f t="shared" si="106"/>
        <v>3141.9</v>
      </c>
      <c r="FB119" s="18">
        <f t="shared" si="106"/>
        <v>354.6</v>
      </c>
      <c r="FC119" s="18">
        <f t="shared" si="106"/>
        <v>2481.6999999999998</v>
      </c>
      <c r="FD119" s="18">
        <f t="shared" si="106"/>
        <v>345.7</v>
      </c>
      <c r="FE119" s="18">
        <f t="shared" si="106"/>
        <v>108.6</v>
      </c>
      <c r="FF119" s="18">
        <f t="shared" si="106"/>
        <v>211.2</v>
      </c>
      <c r="FG119" s="18">
        <f t="shared" si="106"/>
        <v>109.8</v>
      </c>
      <c r="FH119" s="18">
        <f t="shared" si="106"/>
        <v>89.8</v>
      </c>
      <c r="FI119" s="18">
        <f t="shared" si="106"/>
        <v>1861.5</v>
      </c>
      <c r="FJ119" s="18">
        <f t="shared" si="106"/>
        <v>1884.9</v>
      </c>
      <c r="FK119" s="18">
        <f t="shared" si="106"/>
        <v>2250</v>
      </c>
      <c r="FL119" s="18">
        <f t="shared" si="106"/>
        <v>4847.1000000000004</v>
      </c>
      <c r="FM119" s="18">
        <f t="shared" si="106"/>
        <v>3512.2</v>
      </c>
      <c r="FN119" s="18">
        <f t="shared" si="106"/>
        <v>20466.5</v>
      </c>
      <c r="FO119" s="18">
        <f t="shared" si="106"/>
        <v>1135.9000000000001</v>
      </c>
      <c r="FP119" s="18">
        <f t="shared" si="106"/>
        <v>2236.8000000000002</v>
      </c>
      <c r="FQ119" s="18">
        <f t="shared" si="106"/>
        <v>784</v>
      </c>
      <c r="FR119" s="18">
        <f t="shared" si="106"/>
        <v>164.2</v>
      </c>
      <c r="FS119" s="18">
        <f t="shared" si="106"/>
        <v>182.4</v>
      </c>
      <c r="FT119" s="21">
        <f t="shared" si="106"/>
        <v>80.399999999999991</v>
      </c>
      <c r="FU119" s="18">
        <f t="shared" si="106"/>
        <v>773.4</v>
      </c>
      <c r="FV119" s="18">
        <f t="shared" si="106"/>
        <v>664.5</v>
      </c>
      <c r="FW119" s="18">
        <f t="shared" si="106"/>
        <v>172.8</v>
      </c>
      <c r="FX119" s="18">
        <f t="shared" si="106"/>
        <v>73.400000000000006</v>
      </c>
      <c r="FY119" s="118"/>
      <c r="FZ119" s="53"/>
      <c r="GA119" s="16"/>
      <c r="GB119" s="35"/>
      <c r="GC119" s="35"/>
      <c r="GD119" s="35"/>
      <c r="GE119" s="35"/>
      <c r="GF119" s="35"/>
      <c r="GG119" s="5"/>
      <c r="GH119" s="35"/>
      <c r="GI119" s="35"/>
      <c r="GJ119" s="35"/>
      <c r="GK119" s="35"/>
      <c r="GL119" s="35"/>
      <c r="GM119" s="35"/>
    </row>
    <row r="120" spans="1:256" x14ac:dyDescent="0.2">
      <c r="A120" s="3" t="s">
        <v>435</v>
      </c>
      <c r="B120" s="2" t="s">
        <v>436</v>
      </c>
      <c r="C120" s="53">
        <f t="shared" ref="C120:BN120" si="107">ROUND(C119*C116,2)</f>
        <v>44343075.990000002</v>
      </c>
      <c r="D120" s="53">
        <f t="shared" si="107"/>
        <v>311701855.29000002</v>
      </c>
      <c r="E120" s="53">
        <f t="shared" si="107"/>
        <v>60363386.93</v>
      </c>
      <c r="F120" s="53">
        <f t="shared" si="107"/>
        <v>128559798.72</v>
      </c>
      <c r="G120" s="53">
        <f t="shared" si="107"/>
        <v>8099806.3600000003</v>
      </c>
      <c r="H120" s="53">
        <f t="shared" si="107"/>
        <v>7945196.1799999997</v>
      </c>
      <c r="I120" s="53">
        <f t="shared" si="107"/>
        <v>78878564.980000004</v>
      </c>
      <c r="J120" s="53">
        <f t="shared" si="107"/>
        <v>15555529.890000001</v>
      </c>
      <c r="K120" s="53">
        <f t="shared" si="107"/>
        <v>3150612.61</v>
      </c>
      <c r="L120" s="53">
        <f t="shared" si="107"/>
        <v>21254401.850000001</v>
      </c>
      <c r="M120" s="53">
        <f t="shared" si="107"/>
        <v>11836918.77</v>
      </c>
      <c r="N120" s="53">
        <f t="shared" si="107"/>
        <v>400673972.81</v>
      </c>
      <c r="O120" s="53">
        <f t="shared" si="107"/>
        <v>112651832.20999999</v>
      </c>
      <c r="P120" s="53">
        <f t="shared" si="107"/>
        <v>2311513.91</v>
      </c>
      <c r="Q120" s="53">
        <f t="shared" si="107"/>
        <v>303014169.67000002</v>
      </c>
      <c r="R120" s="53">
        <f t="shared" si="107"/>
        <v>3490281.85</v>
      </c>
      <c r="S120" s="53">
        <f t="shared" si="107"/>
        <v>10732353.91</v>
      </c>
      <c r="T120" s="53">
        <f t="shared" si="107"/>
        <v>1853377.78</v>
      </c>
      <c r="U120" s="53">
        <f t="shared" si="107"/>
        <v>781968.44</v>
      </c>
      <c r="V120" s="53">
        <f t="shared" si="107"/>
        <v>2761920.56</v>
      </c>
      <c r="W120" s="54">
        <f t="shared" si="107"/>
        <v>748612.48</v>
      </c>
      <c r="X120" s="53">
        <f t="shared" si="107"/>
        <v>774254.67</v>
      </c>
      <c r="Y120" s="53">
        <f t="shared" si="107"/>
        <v>3851225.5</v>
      </c>
      <c r="Z120" s="53">
        <f t="shared" si="107"/>
        <v>2675338.2400000002</v>
      </c>
      <c r="AA120" s="53">
        <f t="shared" si="107"/>
        <v>219459985.81999999</v>
      </c>
      <c r="AB120" s="53">
        <f t="shared" si="107"/>
        <v>228549097.75</v>
      </c>
      <c r="AC120" s="53">
        <f t="shared" si="107"/>
        <v>7248917.2199999997</v>
      </c>
      <c r="AD120" s="53">
        <f t="shared" si="107"/>
        <v>8609103.0899999999</v>
      </c>
      <c r="AE120" s="53">
        <f t="shared" si="107"/>
        <v>1517765.25</v>
      </c>
      <c r="AF120" s="53">
        <f t="shared" si="107"/>
        <v>2219430.16</v>
      </c>
      <c r="AG120" s="53">
        <f t="shared" si="107"/>
        <v>7224464.1600000001</v>
      </c>
      <c r="AH120" s="53">
        <f t="shared" si="107"/>
        <v>7609692.5099999998</v>
      </c>
      <c r="AI120" s="53">
        <f t="shared" si="107"/>
        <v>3430608.69</v>
      </c>
      <c r="AJ120" s="53">
        <f t="shared" si="107"/>
        <v>2572871.84</v>
      </c>
      <c r="AK120" s="53">
        <f t="shared" si="107"/>
        <v>2559127.2799999998</v>
      </c>
      <c r="AL120" s="53">
        <f t="shared" si="107"/>
        <v>2781197.95</v>
      </c>
      <c r="AM120" s="53">
        <f t="shared" si="107"/>
        <v>3878038.12</v>
      </c>
      <c r="AN120" s="53">
        <f t="shared" si="107"/>
        <v>3617906.19</v>
      </c>
      <c r="AO120" s="53">
        <f t="shared" si="107"/>
        <v>36051428.460000001</v>
      </c>
      <c r="AP120" s="53">
        <f t="shared" si="107"/>
        <v>644517437.07000005</v>
      </c>
      <c r="AQ120" s="53">
        <f t="shared" si="107"/>
        <v>2848097.54</v>
      </c>
      <c r="AR120" s="53">
        <f t="shared" si="107"/>
        <v>466135142.35000002</v>
      </c>
      <c r="AS120" s="53">
        <f t="shared" si="107"/>
        <v>54148452.299999997</v>
      </c>
      <c r="AT120" s="53">
        <f t="shared" si="107"/>
        <v>19088002.309999999</v>
      </c>
      <c r="AU120" s="53">
        <f t="shared" si="107"/>
        <v>3400746.38</v>
      </c>
      <c r="AV120" s="53">
        <f t="shared" si="107"/>
        <v>3162174.19</v>
      </c>
      <c r="AW120" s="53">
        <f t="shared" si="107"/>
        <v>2682050.9500000002</v>
      </c>
      <c r="AX120" s="53">
        <f t="shared" si="107"/>
        <v>832854.77</v>
      </c>
      <c r="AY120" s="53">
        <f t="shared" si="107"/>
        <v>4650755.4000000004</v>
      </c>
      <c r="AZ120" s="53">
        <f t="shared" si="107"/>
        <v>83110749.170000002</v>
      </c>
      <c r="BA120" s="53">
        <f t="shared" si="107"/>
        <v>63305791.950000003</v>
      </c>
      <c r="BB120" s="53">
        <f t="shared" si="107"/>
        <v>56073098.009999998</v>
      </c>
      <c r="BC120" s="53">
        <f t="shared" si="107"/>
        <v>223302049.66</v>
      </c>
      <c r="BD120" s="53">
        <f t="shared" si="107"/>
        <v>36314128.469999999</v>
      </c>
      <c r="BE120" s="53">
        <f t="shared" si="107"/>
        <v>11329949.26</v>
      </c>
      <c r="BF120" s="53">
        <f t="shared" si="107"/>
        <v>172339871.05000001</v>
      </c>
      <c r="BG120" s="53">
        <f t="shared" si="107"/>
        <v>8036143.7999999998</v>
      </c>
      <c r="BH120" s="53">
        <f t="shared" si="107"/>
        <v>5316463.84</v>
      </c>
      <c r="BI120" s="53">
        <f t="shared" si="107"/>
        <v>2814828.62</v>
      </c>
      <c r="BJ120" s="53">
        <f t="shared" si="107"/>
        <v>44238267.009999998</v>
      </c>
      <c r="BK120" s="53">
        <f t="shared" si="107"/>
        <v>110734146.14</v>
      </c>
      <c r="BL120" s="53">
        <f t="shared" si="107"/>
        <v>2432971.6800000002</v>
      </c>
      <c r="BM120" s="53">
        <f t="shared" si="107"/>
        <v>2950056.77</v>
      </c>
      <c r="BN120" s="53">
        <f t="shared" si="107"/>
        <v>26624411.870000001</v>
      </c>
      <c r="BO120" s="53">
        <f t="shared" ref="BO120:DZ120" si="108">ROUND(BO119*BO116,2)</f>
        <v>11309617.51</v>
      </c>
      <c r="BP120" s="53">
        <f t="shared" si="108"/>
        <v>2515754.14</v>
      </c>
      <c r="BQ120" s="53">
        <f t="shared" si="108"/>
        <v>46669057.359999999</v>
      </c>
      <c r="BR120" s="53">
        <f t="shared" si="108"/>
        <v>34609716.200000003</v>
      </c>
      <c r="BS120" s="53">
        <f t="shared" si="108"/>
        <v>8311041.1100000003</v>
      </c>
      <c r="BT120" s="53">
        <f t="shared" si="108"/>
        <v>3871459.57</v>
      </c>
      <c r="BU120" s="53">
        <f t="shared" si="108"/>
        <v>4051458.92</v>
      </c>
      <c r="BV120" s="53">
        <f t="shared" si="108"/>
        <v>9640152.9600000009</v>
      </c>
      <c r="BW120" s="53">
        <f t="shared" si="108"/>
        <v>14232538.58</v>
      </c>
      <c r="BX120" s="53">
        <f t="shared" si="108"/>
        <v>1421298.63</v>
      </c>
      <c r="BY120" s="53">
        <f t="shared" si="108"/>
        <v>4095402.14</v>
      </c>
      <c r="BZ120" s="53">
        <f t="shared" si="108"/>
        <v>2388300.2000000002</v>
      </c>
      <c r="CA120" s="53">
        <f t="shared" si="108"/>
        <v>2388455.34</v>
      </c>
      <c r="CB120" s="53">
        <f t="shared" si="108"/>
        <v>615812145.25999999</v>
      </c>
      <c r="CC120" s="53">
        <f t="shared" si="108"/>
        <v>2058586.32</v>
      </c>
      <c r="CD120" s="53">
        <f t="shared" si="108"/>
        <v>1026941.15</v>
      </c>
      <c r="CE120" s="53">
        <f t="shared" si="108"/>
        <v>2134832.5699999998</v>
      </c>
      <c r="CF120" s="53">
        <f t="shared" si="108"/>
        <v>1520943.31</v>
      </c>
      <c r="CG120" s="53">
        <f t="shared" si="108"/>
        <v>2180970.2400000002</v>
      </c>
      <c r="CH120" s="53">
        <f t="shared" si="108"/>
        <v>1670380.71</v>
      </c>
      <c r="CI120" s="53">
        <f t="shared" si="108"/>
        <v>5565104.3300000001</v>
      </c>
      <c r="CJ120" s="53">
        <f t="shared" si="108"/>
        <v>8214911.6299999999</v>
      </c>
      <c r="CK120" s="53">
        <f t="shared" si="108"/>
        <v>37148261.799999997</v>
      </c>
      <c r="CL120" s="53">
        <f t="shared" si="108"/>
        <v>10534372.08</v>
      </c>
      <c r="CM120" s="53">
        <f t="shared" si="108"/>
        <v>6526074.9000000004</v>
      </c>
      <c r="CN120" s="53">
        <f t="shared" si="108"/>
        <v>207517083.93000001</v>
      </c>
      <c r="CO120" s="53">
        <f t="shared" si="108"/>
        <v>110772590.55</v>
      </c>
      <c r="CP120" s="53">
        <f t="shared" si="108"/>
        <v>8721065.9000000004</v>
      </c>
      <c r="CQ120" s="53">
        <f t="shared" si="108"/>
        <v>9372240.2300000004</v>
      </c>
      <c r="CR120" s="53">
        <f t="shared" si="108"/>
        <v>2318503.7999999998</v>
      </c>
      <c r="CS120" s="53">
        <f t="shared" si="108"/>
        <v>3389740.1</v>
      </c>
      <c r="CT120" s="53">
        <f t="shared" si="108"/>
        <v>1606251.72</v>
      </c>
      <c r="CU120" s="53">
        <f t="shared" si="108"/>
        <v>410679.87</v>
      </c>
      <c r="CV120" s="53">
        <f t="shared" si="108"/>
        <v>739680.6</v>
      </c>
      <c r="CW120" s="53">
        <f t="shared" si="108"/>
        <v>2088878.37</v>
      </c>
      <c r="CX120" s="53">
        <f t="shared" si="108"/>
        <v>4022799.33</v>
      </c>
      <c r="CY120" s="53">
        <f t="shared" si="108"/>
        <v>780700.68</v>
      </c>
      <c r="CZ120" s="53">
        <f t="shared" si="108"/>
        <v>16093376.6</v>
      </c>
      <c r="DA120" s="53">
        <f t="shared" si="108"/>
        <v>2364867.25</v>
      </c>
      <c r="DB120" s="53">
        <f t="shared" si="108"/>
        <v>3202783.47</v>
      </c>
      <c r="DC120" s="53">
        <f t="shared" si="108"/>
        <v>2302180.16</v>
      </c>
      <c r="DD120" s="53">
        <f t="shared" si="108"/>
        <v>1928554.37</v>
      </c>
      <c r="DE120" s="53">
        <f t="shared" si="108"/>
        <v>3860969.93</v>
      </c>
      <c r="DF120" s="53">
        <f t="shared" si="108"/>
        <v>154206291.65000001</v>
      </c>
      <c r="DG120" s="53">
        <f t="shared" si="108"/>
        <v>1279395.43</v>
      </c>
      <c r="DH120" s="53">
        <f t="shared" si="108"/>
        <v>15540855.92</v>
      </c>
      <c r="DI120" s="53">
        <f t="shared" si="108"/>
        <v>19646916.079999998</v>
      </c>
      <c r="DJ120" s="53">
        <f t="shared" si="108"/>
        <v>5884041.5300000003</v>
      </c>
      <c r="DK120" s="53">
        <f t="shared" si="108"/>
        <v>3758583.6</v>
      </c>
      <c r="DL120" s="53">
        <f t="shared" si="108"/>
        <v>44369816.990000002</v>
      </c>
      <c r="DM120" s="53">
        <f t="shared" si="108"/>
        <v>3296738.86</v>
      </c>
      <c r="DN120" s="53">
        <f t="shared" si="108"/>
        <v>11321680.82</v>
      </c>
      <c r="DO120" s="53">
        <f t="shared" si="108"/>
        <v>22290546.699999999</v>
      </c>
      <c r="DP120" s="53">
        <f t="shared" si="108"/>
        <v>2692653.34</v>
      </c>
      <c r="DQ120" s="53">
        <f t="shared" si="108"/>
        <v>4485666.9000000004</v>
      </c>
      <c r="DR120" s="53">
        <f t="shared" si="108"/>
        <v>10024894.890000001</v>
      </c>
      <c r="DS120" s="53">
        <f t="shared" si="108"/>
        <v>6342709.0099999998</v>
      </c>
      <c r="DT120" s="53">
        <f t="shared" si="108"/>
        <v>1987016.11</v>
      </c>
      <c r="DU120" s="53">
        <f t="shared" si="108"/>
        <v>3637342.91</v>
      </c>
      <c r="DV120" s="53">
        <f t="shared" si="108"/>
        <v>2517240.25</v>
      </c>
      <c r="DW120" s="53">
        <f t="shared" si="108"/>
        <v>3334227.24</v>
      </c>
      <c r="DX120" s="53">
        <f t="shared" si="108"/>
        <v>2625856.54</v>
      </c>
      <c r="DY120" s="53">
        <f t="shared" si="108"/>
        <v>3683180.75</v>
      </c>
      <c r="DZ120" s="53">
        <f t="shared" si="108"/>
        <v>8244802.3700000001</v>
      </c>
      <c r="EA120" s="53">
        <f t="shared" ref="EA120:FX120" si="109">ROUND(EA119*EA116,2)</f>
        <v>5071392.49</v>
      </c>
      <c r="EB120" s="53">
        <f t="shared" si="109"/>
        <v>4777789.24</v>
      </c>
      <c r="EC120" s="53">
        <f t="shared" si="109"/>
        <v>2940854.85</v>
      </c>
      <c r="ED120" s="53">
        <f t="shared" si="109"/>
        <v>17399142.550000001</v>
      </c>
      <c r="EE120" s="53">
        <f t="shared" si="109"/>
        <v>2398520.85</v>
      </c>
      <c r="EF120" s="53">
        <f t="shared" si="109"/>
        <v>11449126.07</v>
      </c>
      <c r="EG120" s="53">
        <f t="shared" si="109"/>
        <v>2709774.41</v>
      </c>
      <c r="EH120" s="53">
        <f t="shared" si="109"/>
        <v>2522700.2400000002</v>
      </c>
      <c r="EI120" s="53">
        <f t="shared" si="109"/>
        <v>125416535.89</v>
      </c>
      <c r="EJ120" s="53">
        <f t="shared" si="109"/>
        <v>64274594.020000003</v>
      </c>
      <c r="EK120" s="53">
        <f t="shared" si="109"/>
        <v>5217798.37</v>
      </c>
      <c r="EL120" s="53">
        <f t="shared" si="109"/>
        <v>4063241.64</v>
      </c>
      <c r="EM120" s="53">
        <f t="shared" si="109"/>
        <v>4083938.49</v>
      </c>
      <c r="EN120" s="53">
        <f t="shared" si="109"/>
        <v>7579372.9500000002</v>
      </c>
      <c r="EO120" s="53">
        <f t="shared" si="109"/>
        <v>3775747.47</v>
      </c>
      <c r="EP120" s="53">
        <f t="shared" si="109"/>
        <v>3828538.52</v>
      </c>
      <c r="EQ120" s="53">
        <f t="shared" si="109"/>
        <v>19134712.640000001</v>
      </c>
      <c r="ER120" s="53">
        <f t="shared" si="109"/>
        <v>3794189.46</v>
      </c>
      <c r="ES120" s="53">
        <f t="shared" si="109"/>
        <v>1754008.16</v>
      </c>
      <c r="ET120" s="53">
        <f t="shared" si="109"/>
        <v>2610753.02</v>
      </c>
      <c r="EU120" s="53">
        <f t="shared" si="109"/>
        <v>5094673.7</v>
      </c>
      <c r="EV120" s="53">
        <f t="shared" si="109"/>
        <v>1071340.3899999999</v>
      </c>
      <c r="EW120" s="53">
        <f t="shared" si="109"/>
        <v>9186580.3000000007</v>
      </c>
      <c r="EX120" s="53">
        <f t="shared" si="109"/>
        <v>3051269.26</v>
      </c>
      <c r="EY120" s="53">
        <f t="shared" si="109"/>
        <v>1923208.69</v>
      </c>
      <c r="EZ120" s="53">
        <f t="shared" si="109"/>
        <v>1683474.23</v>
      </c>
      <c r="FA120" s="53">
        <f t="shared" si="109"/>
        <v>25541425.91</v>
      </c>
      <c r="FB120" s="53">
        <f t="shared" si="109"/>
        <v>3425410.79</v>
      </c>
      <c r="FC120" s="53">
        <f t="shared" si="109"/>
        <v>18622112.52</v>
      </c>
      <c r="FD120" s="53">
        <f t="shared" si="109"/>
        <v>3374374.09</v>
      </c>
      <c r="FE120" s="53">
        <f t="shared" si="109"/>
        <v>1574969.86</v>
      </c>
      <c r="FF120" s="53">
        <f t="shared" si="109"/>
        <v>2556834.5499999998</v>
      </c>
      <c r="FG120" s="53">
        <f t="shared" si="109"/>
        <v>1624226.94</v>
      </c>
      <c r="FH120" s="53">
        <f t="shared" si="109"/>
        <v>1336564.6499999999</v>
      </c>
      <c r="FI120" s="53">
        <f t="shared" si="109"/>
        <v>14082171.810000001</v>
      </c>
      <c r="FJ120" s="53">
        <f t="shared" si="109"/>
        <v>14158055.970000001</v>
      </c>
      <c r="FK120" s="53">
        <f t="shared" si="109"/>
        <v>16820881.399999999</v>
      </c>
      <c r="FL120" s="53">
        <f t="shared" si="109"/>
        <v>35152290.899999999</v>
      </c>
      <c r="FM120" s="53">
        <f t="shared" si="109"/>
        <v>25638515.059999999</v>
      </c>
      <c r="FN120" s="53">
        <f t="shared" si="109"/>
        <v>149927877.34999999</v>
      </c>
      <c r="FO120" s="53">
        <f t="shared" si="109"/>
        <v>8878840.5299999993</v>
      </c>
      <c r="FP120" s="53">
        <f t="shared" si="109"/>
        <v>16982849.02</v>
      </c>
      <c r="FQ120" s="53">
        <f t="shared" si="109"/>
        <v>6387762.1699999999</v>
      </c>
      <c r="FR120" s="53">
        <f t="shared" si="109"/>
        <v>2204075.23</v>
      </c>
      <c r="FS120" s="53">
        <f t="shared" si="109"/>
        <v>2361854.2000000002</v>
      </c>
      <c r="FT120" s="54">
        <f t="shared" si="109"/>
        <v>1249631.74</v>
      </c>
      <c r="FU120" s="53">
        <f t="shared" si="109"/>
        <v>6446949.1299999999</v>
      </c>
      <c r="FV120" s="53">
        <f t="shared" si="109"/>
        <v>5443950.7000000002</v>
      </c>
      <c r="FW120" s="53">
        <f t="shared" si="109"/>
        <v>2279934.4700000002</v>
      </c>
      <c r="FX120" s="53">
        <f t="shared" si="109"/>
        <v>1195421.17</v>
      </c>
      <c r="FY120" s="5"/>
      <c r="FZ120" s="53">
        <f>SUM(C120:FX120)</f>
        <v>6362369684.420001</v>
      </c>
      <c r="GA120" s="16"/>
      <c r="GB120" s="118"/>
      <c r="GC120" s="118"/>
      <c r="GD120" s="118"/>
      <c r="GE120" s="119"/>
      <c r="GF120" s="119"/>
      <c r="GG120" s="5"/>
      <c r="GH120" s="5"/>
      <c r="GI120" s="5"/>
      <c r="GJ120" s="5"/>
      <c r="GK120" s="5"/>
      <c r="GL120" s="5"/>
      <c r="GM120" s="5"/>
    </row>
    <row r="121" spans="1:256" x14ac:dyDescent="0.2">
      <c r="A121" s="5"/>
      <c r="B121" s="2" t="s">
        <v>437</v>
      </c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3"/>
      <c r="GA121" s="16"/>
      <c r="GB121" s="118"/>
      <c r="GC121" s="118"/>
      <c r="GD121" s="118"/>
      <c r="GE121" s="119"/>
      <c r="GF121" s="119"/>
      <c r="GG121" s="5"/>
      <c r="GH121" s="5"/>
      <c r="GI121" s="5"/>
      <c r="GJ121" s="5"/>
      <c r="GK121" s="5"/>
      <c r="GL121" s="5"/>
      <c r="GM121" s="5"/>
    </row>
    <row r="122" spans="1:256" x14ac:dyDescent="0.2">
      <c r="A122" s="3" t="s">
        <v>414</v>
      </c>
      <c r="B122" s="2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53"/>
      <c r="GA122" s="16"/>
      <c r="GB122" s="53"/>
      <c r="GC122" s="53"/>
      <c r="GD122" s="53"/>
      <c r="GE122" s="5"/>
      <c r="GF122" s="5"/>
      <c r="GG122" s="5"/>
      <c r="GH122" s="5"/>
      <c r="GI122" s="5"/>
      <c r="GJ122" s="5"/>
      <c r="GK122" s="5"/>
      <c r="GL122" s="5"/>
      <c r="GM122" s="5"/>
    </row>
    <row r="123" spans="1:256" ht="15.75" x14ac:dyDescent="0.25">
      <c r="A123" s="55"/>
      <c r="B123" s="51" t="s">
        <v>438</v>
      </c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1"/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0"/>
      <c r="AO123" s="120"/>
      <c r="AP123" s="120"/>
      <c r="AQ123" s="120"/>
      <c r="AR123" s="120"/>
      <c r="AS123" s="120"/>
      <c r="AT123" s="120"/>
      <c r="AU123" s="120"/>
      <c r="AV123" s="120"/>
      <c r="AW123" s="120"/>
      <c r="AX123" s="120"/>
      <c r="AY123" s="120"/>
      <c r="AZ123" s="120"/>
      <c r="BA123" s="120"/>
      <c r="BB123" s="120"/>
      <c r="BC123" s="120"/>
      <c r="BD123" s="120"/>
      <c r="BE123" s="120"/>
      <c r="BF123" s="120"/>
      <c r="BG123" s="120"/>
      <c r="BH123" s="120"/>
      <c r="BI123" s="120"/>
      <c r="BJ123" s="120"/>
      <c r="BK123" s="120"/>
      <c r="BL123" s="120"/>
      <c r="BM123" s="120"/>
      <c r="BN123" s="120"/>
      <c r="BO123" s="120"/>
      <c r="BP123" s="120"/>
      <c r="BQ123" s="120"/>
      <c r="BR123" s="120"/>
      <c r="BS123" s="120"/>
      <c r="BT123" s="120"/>
      <c r="BU123" s="120"/>
      <c r="BV123" s="120"/>
      <c r="BW123" s="120"/>
      <c r="BX123" s="120"/>
      <c r="BY123" s="120"/>
      <c r="BZ123" s="120"/>
      <c r="CA123" s="120"/>
      <c r="CB123" s="120"/>
      <c r="CC123" s="120"/>
      <c r="CD123" s="120"/>
      <c r="CE123" s="120"/>
      <c r="CF123" s="120"/>
      <c r="CG123" s="120"/>
      <c r="CH123" s="120"/>
      <c r="CI123" s="120"/>
      <c r="CJ123" s="120"/>
      <c r="CK123" s="120"/>
      <c r="CL123" s="120"/>
      <c r="CM123" s="120"/>
      <c r="CN123" s="120"/>
      <c r="CO123" s="120"/>
      <c r="CP123" s="120"/>
      <c r="CQ123" s="120"/>
      <c r="CR123" s="120"/>
      <c r="CS123" s="120"/>
      <c r="CT123" s="120"/>
      <c r="CU123" s="120"/>
      <c r="CV123" s="120"/>
      <c r="CW123" s="120"/>
      <c r="CX123" s="120"/>
      <c r="CY123" s="120"/>
      <c r="CZ123" s="120"/>
      <c r="DA123" s="120"/>
      <c r="DB123" s="120"/>
      <c r="DC123" s="120"/>
      <c r="DD123" s="120"/>
      <c r="DE123" s="120"/>
      <c r="DF123" s="120"/>
      <c r="DG123" s="120"/>
      <c r="DH123" s="120"/>
      <c r="DI123" s="120"/>
      <c r="DJ123" s="120"/>
      <c r="DK123" s="120"/>
      <c r="DL123" s="120"/>
      <c r="DM123" s="120"/>
      <c r="DN123" s="120"/>
      <c r="DO123" s="120"/>
      <c r="DP123" s="120"/>
      <c r="DQ123" s="120"/>
      <c r="DR123" s="120"/>
      <c r="DS123" s="120"/>
      <c r="DT123" s="120"/>
      <c r="DU123" s="120"/>
      <c r="DV123" s="120"/>
      <c r="DW123" s="120"/>
      <c r="DX123" s="120"/>
      <c r="DY123" s="120"/>
      <c r="DZ123" s="120"/>
      <c r="EA123" s="120"/>
      <c r="EB123" s="120"/>
      <c r="EC123" s="120"/>
      <c r="ED123" s="120"/>
      <c r="EE123" s="120"/>
      <c r="EF123" s="120"/>
      <c r="EG123" s="120"/>
      <c r="EH123" s="120"/>
      <c r="EI123" s="120"/>
      <c r="EJ123" s="120"/>
      <c r="EK123" s="120"/>
      <c r="EL123" s="120"/>
      <c r="EM123" s="120"/>
      <c r="EN123" s="120"/>
      <c r="EO123" s="120"/>
      <c r="EP123" s="120"/>
      <c r="EQ123" s="120"/>
      <c r="ER123" s="120"/>
      <c r="ES123" s="120"/>
      <c r="ET123" s="120"/>
      <c r="EU123" s="120"/>
      <c r="EV123" s="120"/>
      <c r="EW123" s="120"/>
      <c r="EX123" s="120"/>
      <c r="EY123" s="120"/>
      <c r="EZ123" s="120"/>
      <c r="FA123" s="120"/>
      <c r="FB123" s="120"/>
      <c r="FC123" s="120"/>
      <c r="FD123" s="120"/>
      <c r="FE123" s="120"/>
      <c r="FF123" s="120"/>
      <c r="FG123" s="120"/>
      <c r="FH123" s="120"/>
      <c r="FI123" s="120"/>
      <c r="FJ123" s="120"/>
      <c r="FK123" s="120"/>
      <c r="FL123" s="120"/>
      <c r="FM123" s="120"/>
      <c r="FN123" s="120"/>
      <c r="FO123" s="120"/>
      <c r="FP123" s="120"/>
      <c r="FQ123" s="120"/>
      <c r="FR123" s="120"/>
      <c r="FS123" s="120"/>
      <c r="FT123" s="121"/>
      <c r="FU123" s="120"/>
      <c r="FV123" s="120"/>
      <c r="FW123" s="120"/>
      <c r="FX123" s="120"/>
      <c r="FY123" s="53"/>
      <c r="FZ123" s="53"/>
      <c r="GA123" s="17"/>
      <c r="GB123" s="53"/>
      <c r="GC123" s="53"/>
      <c r="GD123" s="53"/>
      <c r="GE123" s="5"/>
      <c r="GF123" s="5"/>
      <c r="GG123" s="5"/>
      <c r="GH123" s="5"/>
      <c r="GI123" s="5"/>
      <c r="GJ123" s="5"/>
      <c r="GK123" s="5"/>
      <c r="GL123" s="5"/>
      <c r="GM123" s="5"/>
      <c r="GN123" s="113"/>
      <c r="GO123" s="113"/>
      <c r="GP123" s="113"/>
    </row>
    <row r="124" spans="1:256" x14ac:dyDescent="0.2">
      <c r="A124" s="3" t="s">
        <v>439</v>
      </c>
      <c r="B124" s="2" t="s">
        <v>440</v>
      </c>
      <c r="C124" s="38">
        <f t="shared" ref="C124:BN124" si="110">C10</f>
        <v>2675</v>
      </c>
      <c r="D124" s="38">
        <f t="shared" si="110"/>
        <v>8819</v>
      </c>
      <c r="E124" s="38">
        <f t="shared" si="110"/>
        <v>3511</v>
      </c>
      <c r="F124" s="38">
        <f t="shared" si="110"/>
        <v>3617</v>
      </c>
      <c r="G124" s="38">
        <f t="shared" si="110"/>
        <v>180</v>
      </c>
      <c r="H124" s="38">
        <f t="shared" si="110"/>
        <v>118</v>
      </c>
      <c r="I124" s="38">
        <f t="shared" si="110"/>
        <v>4546</v>
      </c>
      <c r="J124" s="38">
        <f t="shared" si="110"/>
        <v>861</v>
      </c>
      <c r="K124" s="38">
        <f t="shared" si="110"/>
        <v>101</v>
      </c>
      <c r="L124" s="38">
        <f t="shared" si="110"/>
        <v>859</v>
      </c>
      <c r="M124" s="38">
        <f t="shared" si="110"/>
        <v>702</v>
      </c>
      <c r="N124" s="38">
        <f t="shared" si="110"/>
        <v>8121</v>
      </c>
      <c r="O124" s="38">
        <f t="shared" si="110"/>
        <v>1552</v>
      </c>
      <c r="P124" s="38">
        <f t="shared" si="110"/>
        <v>55</v>
      </c>
      <c r="Q124" s="38">
        <f t="shared" si="110"/>
        <v>16502</v>
      </c>
      <c r="R124" s="38">
        <f t="shared" si="110"/>
        <v>147</v>
      </c>
      <c r="S124" s="38">
        <f t="shared" si="110"/>
        <v>368</v>
      </c>
      <c r="T124" s="38">
        <f t="shared" si="110"/>
        <v>26</v>
      </c>
      <c r="U124" s="38">
        <f t="shared" si="110"/>
        <v>13</v>
      </c>
      <c r="V124" s="38">
        <f t="shared" si="110"/>
        <v>76</v>
      </c>
      <c r="W124" s="39">
        <f t="shared" si="110"/>
        <v>46</v>
      </c>
      <c r="X124" s="38">
        <f t="shared" si="110"/>
        <v>15</v>
      </c>
      <c r="Y124" s="38">
        <f t="shared" si="110"/>
        <v>205</v>
      </c>
      <c r="Z124" s="38">
        <f t="shared" si="110"/>
        <v>84</v>
      </c>
      <c r="AA124" s="38">
        <f t="shared" si="110"/>
        <v>4983</v>
      </c>
      <c r="AB124" s="38">
        <f t="shared" si="110"/>
        <v>3290</v>
      </c>
      <c r="AC124" s="38">
        <f t="shared" si="110"/>
        <v>130</v>
      </c>
      <c r="AD124" s="38">
        <f t="shared" si="110"/>
        <v>204</v>
      </c>
      <c r="AE124" s="38">
        <f t="shared" si="110"/>
        <v>19</v>
      </c>
      <c r="AF124" s="38">
        <f t="shared" si="110"/>
        <v>35</v>
      </c>
      <c r="AG124" s="38">
        <f t="shared" si="110"/>
        <v>121</v>
      </c>
      <c r="AH124" s="38">
        <f t="shared" si="110"/>
        <v>278</v>
      </c>
      <c r="AI124" s="38">
        <f t="shared" si="110"/>
        <v>97</v>
      </c>
      <c r="AJ124" s="38">
        <f t="shared" si="110"/>
        <v>103</v>
      </c>
      <c r="AK124" s="38">
        <f t="shared" si="110"/>
        <v>113</v>
      </c>
      <c r="AL124" s="38">
        <f t="shared" si="110"/>
        <v>107</v>
      </c>
      <c r="AM124" s="38">
        <f t="shared" si="110"/>
        <v>161</v>
      </c>
      <c r="AN124" s="38">
        <f t="shared" si="110"/>
        <v>86</v>
      </c>
      <c r="AO124" s="38">
        <f t="shared" si="110"/>
        <v>1354</v>
      </c>
      <c r="AP124" s="38">
        <f t="shared" si="110"/>
        <v>34699</v>
      </c>
      <c r="AQ124" s="38">
        <f t="shared" si="110"/>
        <v>63</v>
      </c>
      <c r="AR124" s="38">
        <f t="shared" si="110"/>
        <v>4039</v>
      </c>
      <c r="AS124" s="38">
        <f t="shared" si="110"/>
        <v>1338</v>
      </c>
      <c r="AT124" s="38">
        <f t="shared" si="110"/>
        <v>195</v>
      </c>
      <c r="AU124" s="38">
        <f t="shared" si="110"/>
        <v>43</v>
      </c>
      <c r="AV124" s="38">
        <f t="shared" si="110"/>
        <v>49</v>
      </c>
      <c r="AW124" s="38">
        <f t="shared" si="110"/>
        <v>35</v>
      </c>
      <c r="AX124" s="38">
        <f t="shared" si="110"/>
        <v>5</v>
      </c>
      <c r="AY124" s="38">
        <f t="shared" si="110"/>
        <v>124</v>
      </c>
      <c r="AZ124" s="38">
        <f t="shared" si="110"/>
        <v>5051</v>
      </c>
      <c r="BA124" s="38">
        <f t="shared" si="110"/>
        <v>2052</v>
      </c>
      <c r="BB124" s="38">
        <f t="shared" si="110"/>
        <v>1649</v>
      </c>
      <c r="BC124" s="38">
        <f t="shared" si="110"/>
        <v>9594</v>
      </c>
      <c r="BD124" s="38">
        <f t="shared" si="110"/>
        <v>385</v>
      </c>
      <c r="BE124" s="38">
        <f t="shared" si="110"/>
        <v>224</v>
      </c>
      <c r="BF124" s="38">
        <f t="shared" si="110"/>
        <v>1374</v>
      </c>
      <c r="BG124" s="38">
        <f t="shared" si="110"/>
        <v>363</v>
      </c>
      <c r="BH124" s="38">
        <f t="shared" si="110"/>
        <v>76</v>
      </c>
      <c r="BI124" s="38">
        <f t="shared" si="110"/>
        <v>90</v>
      </c>
      <c r="BJ124" s="38">
        <f t="shared" si="110"/>
        <v>282</v>
      </c>
      <c r="BK124" s="38">
        <f t="shared" si="110"/>
        <v>2474</v>
      </c>
      <c r="BL124" s="38">
        <f t="shared" si="110"/>
        <v>39</v>
      </c>
      <c r="BM124" s="38">
        <f t="shared" si="110"/>
        <v>88</v>
      </c>
      <c r="BN124" s="38">
        <f t="shared" si="110"/>
        <v>1068</v>
      </c>
      <c r="BO124" s="38">
        <f t="shared" ref="BO124:DZ124" si="111">BO10</f>
        <v>390</v>
      </c>
      <c r="BP124" s="38">
        <f t="shared" si="111"/>
        <v>61</v>
      </c>
      <c r="BQ124" s="38">
        <f t="shared" si="111"/>
        <v>1271</v>
      </c>
      <c r="BR124" s="38">
        <f t="shared" si="111"/>
        <v>1315</v>
      </c>
      <c r="BS124" s="38">
        <f t="shared" si="111"/>
        <v>230</v>
      </c>
      <c r="BT124" s="38">
        <f t="shared" si="111"/>
        <v>57</v>
      </c>
      <c r="BU124" s="38">
        <f t="shared" si="111"/>
        <v>93</v>
      </c>
      <c r="BV124" s="38">
        <f t="shared" si="111"/>
        <v>182</v>
      </c>
      <c r="BW124" s="38">
        <f t="shared" si="111"/>
        <v>260</v>
      </c>
      <c r="BX124" s="38">
        <f t="shared" si="111"/>
        <v>12</v>
      </c>
      <c r="BY124" s="38">
        <f t="shared" si="111"/>
        <v>231</v>
      </c>
      <c r="BZ124" s="38">
        <f t="shared" si="111"/>
        <v>56</v>
      </c>
      <c r="CA124" s="38">
        <f t="shared" si="111"/>
        <v>45</v>
      </c>
      <c r="CB124" s="38">
        <f t="shared" si="111"/>
        <v>13517</v>
      </c>
      <c r="CC124" s="38">
        <f t="shared" si="111"/>
        <v>26</v>
      </c>
      <c r="CD124" s="38">
        <f t="shared" si="111"/>
        <v>11</v>
      </c>
      <c r="CE124" s="38">
        <f t="shared" si="111"/>
        <v>46</v>
      </c>
      <c r="CF124" s="38">
        <f t="shared" si="111"/>
        <v>18</v>
      </c>
      <c r="CG124" s="38">
        <f t="shared" si="111"/>
        <v>49</v>
      </c>
      <c r="CH124" s="38">
        <f t="shared" si="111"/>
        <v>32</v>
      </c>
      <c r="CI124" s="38">
        <f t="shared" si="111"/>
        <v>195</v>
      </c>
      <c r="CJ124" s="38">
        <f t="shared" si="111"/>
        <v>380</v>
      </c>
      <c r="CK124" s="38">
        <f t="shared" si="111"/>
        <v>704</v>
      </c>
      <c r="CL124" s="38">
        <f t="shared" si="111"/>
        <v>173</v>
      </c>
      <c r="CM124" s="38">
        <f t="shared" si="111"/>
        <v>178</v>
      </c>
      <c r="CN124" s="38">
        <f t="shared" si="111"/>
        <v>5002</v>
      </c>
      <c r="CO124" s="38">
        <f t="shared" si="111"/>
        <v>2846</v>
      </c>
      <c r="CP124" s="38">
        <f t="shared" si="111"/>
        <v>231</v>
      </c>
      <c r="CQ124" s="38">
        <f t="shared" si="111"/>
        <v>437</v>
      </c>
      <c r="CR124" s="38">
        <f t="shared" si="111"/>
        <v>49</v>
      </c>
      <c r="CS124" s="38">
        <f t="shared" si="111"/>
        <v>59</v>
      </c>
      <c r="CT124" s="38">
        <f t="shared" si="111"/>
        <v>53</v>
      </c>
      <c r="CU124" s="38">
        <f t="shared" si="111"/>
        <v>42</v>
      </c>
      <c r="CV124" s="38">
        <f t="shared" si="111"/>
        <v>14</v>
      </c>
      <c r="CW124" s="38">
        <f t="shared" si="111"/>
        <v>43</v>
      </c>
      <c r="CX124" s="38">
        <f t="shared" si="111"/>
        <v>87</v>
      </c>
      <c r="CY124" s="38">
        <f t="shared" si="111"/>
        <v>15</v>
      </c>
      <c r="CZ124" s="38">
        <f t="shared" si="111"/>
        <v>520</v>
      </c>
      <c r="DA124" s="38">
        <f t="shared" si="111"/>
        <v>27</v>
      </c>
      <c r="DB124" s="38">
        <f t="shared" si="111"/>
        <v>28</v>
      </c>
      <c r="DC124" s="38">
        <f t="shared" si="111"/>
        <v>22</v>
      </c>
      <c r="DD124" s="38">
        <f t="shared" si="111"/>
        <v>39</v>
      </c>
      <c r="DE124" s="38">
        <f t="shared" si="111"/>
        <v>70</v>
      </c>
      <c r="DF124" s="38">
        <f t="shared" si="111"/>
        <v>5148</v>
      </c>
      <c r="DG124" s="38">
        <f t="shared" si="111"/>
        <v>20</v>
      </c>
      <c r="DH124" s="38">
        <f t="shared" si="111"/>
        <v>487</v>
      </c>
      <c r="DI124" s="38">
        <f t="shared" si="111"/>
        <v>933</v>
      </c>
      <c r="DJ124" s="38">
        <f t="shared" si="111"/>
        <v>196</v>
      </c>
      <c r="DK124" s="38">
        <f t="shared" si="111"/>
        <v>124</v>
      </c>
      <c r="DL124" s="38">
        <f t="shared" si="111"/>
        <v>1649</v>
      </c>
      <c r="DM124" s="38">
        <f t="shared" si="111"/>
        <v>76</v>
      </c>
      <c r="DN124" s="38">
        <f t="shared" si="111"/>
        <v>380</v>
      </c>
      <c r="DO124" s="38">
        <f t="shared" si="111"/>
        <v>1042</v>
      </c>
      <c r="DP124" s="38">
        <f t="shared" si="111"/>
        <v>36</v>
      </c>
      <c r="DQ124" s="38">
        <f t="shared" si="111"/>
        <v>123</v>
      </c>
      <c r="DR124" s="38">
        <f t="shared" si="111"/>
        <v>611</v>
      </c>
      <c r="DS124" s="38">
        <f t="shared" si="111"/>
        <v>377</v>
      </c>
      <c r="DT124" s="38">
        <f t="shared" si="111"/>
        <v>46</v>
      </c>
      <c r="DU124" s="38">
        <f t="shared" si="111"/>
        <v>111</v>
      </c>
      <c r="DV124" s="38">
        <f t="shared" si="111"/>
        <v>42</v>
      </c>
      <c r="DW124" s="38">
        <f t="shared" si="111"/>
        <v>82</v>
      </c>
      <c r="DX124" s="38">
        <f t="shared" si="111"/>
        <v>30</v>
      </c>
      <c r="DY124" s="38">
        <f t="shared" si="111"/>
        <v>40</v>
      </c>
      <c r="DZ124" s="38">
        <f t="shared" si="111"/>
        <v>146</v>
      </c>
      <c r="EA124" s="38">
        <f t="shared" ref="EA124:FX124" si="112">EA10</f>
        <v>162</v>
      </c>
      <c r="EB124" s="38">
        <f t="shared" si="112"/>
        <v>149</v>
      </c>
      <c r="EC124" s="38">
        <f t="shared" si="112"/>
        <v>62</v>
      </c>
      <c r="ED124" s="38">
        <f t="shared" si="112"/>
        <v>36</v>
      </c>
      <c r="EE124" s="38">
        <f t="shared" si="112"/>
        <v>54</v>
      </c>
      <c r="EF124" s="38">
        <f t="shared" si="112"/>
        <v>566</v>
      </c>
      <c r="EG124" s="38">
        <f t="shared" si="112"/>
        <v>99</v>
      </c>
      <c r="EH124" s="38">
        <f t="shared" si="112"/>
        <v>69</v>
      </c>
      <c r="EI124" s="38">
        <f t="shared" si="112"/>
        <v>7372</v>
      </c>
      <c r="EJ124" s="38">
        <f t="shared" si="112"/>
        <v>2301</v>
      </c>
      <c r="EK124" s="38">
        <f t="shared" si="112"/>
        <v>123</v>
      </c>
      <c r="EL124" s="38">
        <f t="shared" si="112"/>
        <v>101</v>
      </c>
      <c r="EM124" s="38">
        <f t="shared" si="112"/>
        <v>154</v>
      </c>
      <c r="EN124" s="38">
        <f t="shared" si="112"/>
        <v>404</v>
      </c>
      <c r="EO124" s="38">
        <f t="shared" si="112"/>
        <v>79</v>
      </c>
      <c r="EP124" s="38">
        <f t="shared" si="112"/>
        <v>75</v>
      </c>
      <c r="EQ124" s="38">
        <f t="shared" si="112"/>
        <v>215</v>
      </c>
      <c r="ER124" s="38">
        <f t="shared" si="112"/>
        <v>68</v>
      </c>
      <c r="ES124" s="38">
        <f t="shared" si="112"/>
        <v>49</v>
      </c>
      <c r="ET124" s="38">
        <f t="shared" si="112"/>
        <v>86</v>
      </c>
      <c r="EU124" s="38">
        <f t="shared" si="112"/>
        <v>325</v>
      </c>
      <c r="EV124" s="38">
        <f t="shared" si="112"/>
        <v>17</v>
      </c>
      <c r="EW124" s="38">
        <f t="shared" si="112"/>
        <v>99</v>
      </c>
      <c r="EX124" s="38">
        <f t="shared" si="112"/>
        <v>55</v>
      </c>
      <c r="EY124" s="38">
        <f t="shared" si="112"/>
        <v>90</v>
      </c>
      <c r="EZ124" s="38">
        <f t="shared" si="112"/>
        <v>22</v>
      </c>
      <c r="FA124" s="38">
        <f t="shared" si="112"/>
        <v>571</v>
      </c>
      <c r="FB124" s="38">
        <f t="shared" si="112"/>
        <v>94</v>
      </c>
      <c r="FC124" s="38">
        <f t="shared" si="112"/>
        <v>393</v>
      </c>
      <c r="FD124" s="38">
        <f t="shared" si="112"/>
        <v>66</v>
      </c>
      <c r="FE124" s="38">
        <f t="shared" si="112"/>
        <v>29</v>
      </c>
      <c r="FF124" s="38">
        <f t="shared" si="112"/>
        <v>48</v>
      </c>
      <c r="FG124" s="38">
        <f t="shared" si="112"/>
        <v>13</v>
      </c>
      <c r="FH124" s="38">
        <f t="shared" si="112"/>
        <v>26</v>
      </c>
      <c r="FI124" s="38">
        <f t="shared" si="112"/>
        <v>582</v>
      </c>
      <c r="FJ124" s="38">
        <f t="shared" si="112"/>
        <v>356</v>
      </c>
      <c r="FK124" s="38">
        <f t="shared" si="112"/>
        <v>598</v>
      </c>
      <c r="FL124" s="38">
        <f t="shared" si="112"/>
        <v>453</v>
      </c>
      <c r="FM124" s="38">
        <f t="shared" si="112"/>
        <v>517</v>
      </c>
      <c r="FN124" s="38">
        <f t="shared" si="112"/>
        <v>7396</v>
      </c>
      <c r="FO124" s="38">
        <f t="shared" si="112"/>
        <v>268</v>
      </c>
      <c r="FP124" s="38">
        <f t="shared" si="112"/>
        <v>884</v>
      </c>
      <c r="FQ124" s="38">
        <f t="shared" si="112"/>
        <v>195</v>
      </c>
      <c r="FR124" s="38">
        <f t="shared" si="112"/>
        <v>28</v>
      </c>
      <c r="FS124" s="38">
        <f t="shared" si="112"/>
        <v>23</v>
      </c>
      <c r="FT124" s="39">
        <f t="shared" si="112"/>
        <v>15</v>
      </c>
      <c r="FU124" s="38">
        <f t="shared" si="112"/>
        <v>267</v>
      </c>
      <c r="FV124" s="38">
        <f t="shared" si="112"/>
        <v>152</v>
      </c>
      <c r="FW124" s="38">
        <f t="shared" si="112"/>
        <v>58</v>
      </c>
      <c r="FX124" s="38">
        <f t="shared" si="112"/>
        <v>6</v>
      </c>
      <c r="FY124" s="120"/>
      <c r="FZ124" s="38"/>
      <c r="GA124" s="17"/>
      <c r="GB124" s="53"/>
      <c r="GC124" s="53"/>
      <c r="GD124" s="53"/>
      <c r="GE124" s="5"/>
      <c r="GF124" s="5"/>
      <c r="GG124" s="5"/>
      <c r="GH124" s="5"/>
      <c r="GI124" s="5"/>
      <c r="GJ124" s="5"/>
      <c r="GK124" s="5"/>
      <c r="GL124" s="5"/>
      <c r="GM124" s="5"/>
    </row>
    <row r="125" spans="1:256" x14ac:dyDescent="0.2">
      <c r="A125" s="3" t="s">
        <v>441</v>
      </c>
      <c r="B125" s="2" t="s">
        <v>442</v>
      </c>
      <c r="C125" s="38">
        <f t="shared" ref="C125:BN125" si="113">C13</f>
        <v>5145</v>
      </c>
      <c r="D125" s="38">
        <f t="shared" si="113"/>
        <v>26774</v>
      </c>
      <c r="E125" s="38">
        <f t="shared" si="113"/>
        <v>5108</v>
      </c>
      <c r="F125" s="38">
        <f t="shared" si="113"/>
        <v>11451</v>
      </c>
      <c r="G125" s="38">
        <f t="shared" si="113"/>
        <v>624</v>
      </c>
      <c r="H125" s="38">
        <f t="shared" si="113"/>
        <v>579</v>
      </c>
      <c r="I125" s="38">
        <f t="shared" si="113"/>
        <v>6506</v>
      </c>
      <c r="J125" s="38">
        <f t="shared" si="113"/>
        <v>1388</v>
      </c>
      <c r="K125" s="38">
        <f t="shared" si="113"/>
        <v>215</v>
      </c>
      <c r="L125" s="38">
        <f t="shared" si="113"/>
        <v>1529</v>
      </c>
      <c r="M125" s="38">
        <f t="shared" si="113"/>
        <v>802</v>
      </c>
      <c r="N125" s="38">
        <f t="shared" si="113"/>
        <v>33231</v>
      </c>
      <c r="O125" s="38">
        <f t="shared" si="113"/>
        <v>8712</v>
      </c>
      <c r="P125" s="38">
        <f t="shared" si="113"/>
        <v>108</v>
      </c>
      <c r="Q125" s="38">
        <f t="shared" si="113"/>
        <v>25822</v>
      </c>
      <c r="R125" s="38">
        <f t="shared" si="113"/>
        <v>1302</v>
      </c>
      <c r="S125" s="38">
        <f t="shared" si="113"/>
        <v>850</v>
      </c>
      <c r="T125" s="38">
        <f t="shared" si="113"/>
        <v>76</v>
      </c>
      <c r="U125" s="38">
        <f t="shared" si="113"/>
        <v>22</v>
      </c>
      <c r="V125" s="38">
        <f t="shared" si="113"/>
        <v>149</v>
      </c>
      <c r="W125" s="39">
        <f t="shared" si="113"/>
        <v>77</v>
      </c>
      <c r="X125" s="38">
        <f t="shared" si="113"/>
        <v>25</v>
      </c>
      <c r="Y125" s="38">
        <f t="shared" si="113"/>
        <v>299</v>
      </c>
      <c r="Z125" s="38">
        <f t="shared" si="113"/>
        <v>146</v>
      </c>
      <c r="AA125" s="38">
        <f t="shared" si="113"/>
        <v>18931</v>
      </c>
      <c r="AB125" s="38">
        <f t="shared" si="113"/>
        <v>18213</v>
      </c>
      <c r="AC125" s="38">
        <f t="shared" si="113"/>
        <v>514</v>
      </c>
      <c r="AD125" s="38">
        <f t="shared" si="113"/>
        <v>715</v>
      </c>
      <c r="AE125" s="38">
        <f t="shared" si="113"/>
        <v>64</v>
      </c>
      <c r="AF125" s="38">
        <f t="shared" si="113"/>
        <v>98</v>
      </c>
      <c r="AG125" s="38">
        <f t="shared" si="113"/>
        <v>534</v>
      </c>
      <c r="AH125" s="38">
        <f t="shared" si="113"/>
        <v>581</v>
      </c>
      <c r="AI125" s="38">
        <f t="shared" si="113"/>
        <v>220</v>
      </c>
      <c r="AJ125" s="38">
        <f t="shared" si="113"/>
        <v>133</v>
      </c>
      <c r="AK125" s="38">
        <f t="shared" si="113"/>
        <v>139</v>
      </c>
      <c r="AL125" s="38">
        <f t="shared" si="113"/>
        <v>161</v>
      </c>
      <c r="AM125" s="38">
        <f t="shared" si="113"/>
        <v>249</v>
      </c>
      <c r="AN125" s="38">
        <f t="shared" si="113"/>
        <v>199</v>
      </c>
      <c r="AO125" s="38">
        <f t="shared" si="113"/>
        <v>2955</v>
      </c>
      <c r="AP125" s="38">
        <f t="shared" si="113"/>
        <v>54836</v>
      </c>
      <c r="AQ125" s="38">
        <f t="shared" si="113"/>
        <v>176</v>
      </c>
      <c r="AR125" s="38">
        <f t="shared" si="113"/>
        <v>41789</v>
      </c>
      <c r="AS125" s="38">
        <f t="shared" si="113"/>
        <v>4387</v>
      </c>
      <c r="AT125" s="38">
        <f t="shared" si="113"/>
        <v>1501</v>
      </c>
      <c r="AU125" s="38">
        <f t="shared" si="113"/>
        <v>153</v>
      </c>
      <c r="AV125" s="38">
        <f t="shared" si="113"/>
        <v>152</v>
      </c>
      <c r="AW125" s="38">
        <f t="shared" si="113"/>
        <v>132</v>
      </c>
      <c r="AX125" s="38">
        <f t="shared" si="113"/>
        <v>9</v>
      </c>
      <c r="AY125" s="38">
        <f t="shared" si="113"/>
        <v>307</v>
      </c>
      <c r="AZ125" s="38">
        <f t="shared" si="113"/>
        <v>7863</v>
      </c>
      <c r="BA125" s="38">
        <f t="shared" si="113"/>
        <v>5534</v>
      </c>
      <c r="BB125" s="38">
        <f t="shared" si="113"/>
        <v>5073</v>
      </c>
      <c r="BC125" s="38">
        <f t="shared" si="113"/>
        <v>18648</v>
      </c>
      <c r="BD125" s="38">
        <f t="shared" si="113"/>
        <v>3080</v>
      </c>
      <c r="BE125" s="38">
        <f t="shared" si="113"/>
        <v>827</v>
      </c>
      <c r="BF125" s="38">
        <f t="shared" si="113"/>
        <v>14386</v>
      </c>
      <c r="BG125" s="38">
        <f t="shared" si="113"/>
        <v>651</v>
      </c>
      <c r="BH125" s="38">
        <f t="shared" si="113"/>
        <v>334</v>
      </c>
      <c r="BI125" s="38">
        <f t="shared" si="113"/>
        <v>146</v>
      </c>
      <c r="BJ125" s="38">
        <f t="shared" si="113"/>
        <v>3546</v>
      </c>
      <c r="BK125" s="38">
        <f t="shared" si="113"/>
        <v>10389</v>
      </c>
      <c r="BL125" s="38">
        <f t="shared" si="113"/>
        <v>79</v>
      </c>
      <c r="BM125" s="38">
        <f t="shared" si="113"/>
        <v>152</v>
      </c>
      <c r="BN125" s="38">
        <f t="shared" si="113"/>
        <v>2249</v>
      </c>
      <c r="BO125" s="38">
        <f t="shared" ref="BO125:DZ125" si="114">BO13</f>
        <v>860</v>
      </c>
      <c r="BP125" s="38">
        <f t="shared" si="114"/>
        <v>140</v>
      </c>
      <c r="BQ125" s="38">
        <f t="shared" si="114"/>
        <v>3684</v>
      </c>
      <c r="BR125" s="38">
        <f t="shared" si="114"/>
        <v>2979</v>
      </c>
      <c r="BS125" s="38">
        <f t="shared" si="114"/>
        <v>607</v>
      </c>
      <c r="BT125" s="38">
        <f t="shared" si="114"/>
        <v>273</v>
      </c>
      <c r="BU125" s="38">
        <f t="shared" si="114"/>
        <v>271</v>
      </c>
      <c r="BV125" s="38">
        <f t="shared" si="114"/>
        <v>792</v>
      </c>
      <c r="BW125" s="38">
        <f t="shared" si="114"/>
        <v>1212</v>
      </c>
      <c r="BX125" s="38">
        <f t="shared" si="114"/>
        <v>51</v>
      </c>
      <c r="BY125" s="38">
        <f t="shared" si="114"/>
        <v>325</v>
      </c>
      <c r="BZ125" s="38">
        <f t="shared" si="114"/>
        <v>126</v>
      </c>
      <c r="CA125" s="38">
        <f t="shared" si="114"/>
        <v>111</v>
      </c>
      <c r="CB125" s="38">
        <f t="shared" si="114"/>
        <v>51012</v>
      </c>
      <c r="CC125" s="38">
        <f t="shared" si="114"/>
        <v>92</v>
      </c>
      <c r="CD125" s="38">
        <f t="shared" si="114"/>
        <v>37</v>
      </c>
      <c r="CE125" s="38">
        <f t="shared" si="114"/>
        <v>110</v>
      </c>
      <c r="CF125" s="38">
        <f t="shared" si="114"/>
        <v>52</v>
      </c>
      <c r="CG125" s="38">
        <f t="shared" si="114"/>
        <v>120</v>
      </c>
      <c r="CH125" s="38">
        <f t="shared" si="114"/>
        <v>65</v>
      </c>
      <c r="CI125" s="38">
        <f t="shared" si="114"/>
        <v>424</v>
      </c>
      <c r="CJ125" s="38">
        <f t="shared" si="114"/>
        <v>629</v>
      </c>
      <c r="CK125" s="38">
        <f t="shared" si="114"/>
        <v>3116</v>
      </c>
      <c r="CL125" s="38">
        <f t="shared" si="114"/>
        <v>808</v>
      </c>
      <c r="CM125" s="38">
        <f t="shared" si="114"/>
        <v>510</v>
      </c>
      <c r="CN125" s="38">
        <f t="shared" si="114"/>
        <v>18397</v>
      </c>
      <c r="CO125" s="38">
        <f t="shared" si="114"/>
        <v>9461</v>
      </c>
      <c r="CP125" s="38">
        <f t="shared" si="114"/>
        <v>678</v>
      </c>
      <c r="CQ125" s="38">
        <f t="shared" si="114"/>
        <v>681</v>
      </c>
      <c r="CR125" s="38">
        <f t="shared" si="114"/>
        <v>114</v>
      </c>
      <c r="CS125" s="38">
        <f t="shared" si="114"/>
        <v>227</v>
      </c>
      <c r="CT125" s="38">
        <f t="shared" si="114"/>
        <v>74</v>
      </c>
      <c r="CU125" s="38">
        <f t="shared" si="114"/>
        <v>257</v>
      </c>
      <c r="CV125" s="38">
        <f t="shared" si="114"/>
        <v>26</v>
      </c>
      <c r="CW125" s="38">
        <f t="shared" si="114"/>
        <v>105</v>
      </c>
      <c r="CX125" s="38">
        <f t="shared" si="114"/>
        <v>302</v>
      </c>
      <c r="CY125" s="38">
        <f t="shared" si="114"/>
        <v>26</v>
      </c>
      <c r="CZ125" s="38">
        <f t="shared" si="114"/>
        <v>1298</v>
      </c>
      <c r="DA125" s="38">
        <f t="shared" si="114"/>
        <v>99</v>
      </c>
      <c r="DB125" s="38">
        <f t="shared" si="114"/>
        <v>194</v>
      </c>
      <c r="DC125" s="38">
        <f t="shared" si="114"/>
        <v>91</v>
      </c>
      <c r="DD125" s="38">
        <f t="shared" si="114"/>
        <v>96</v>
      </c>
      <c r="DE125" s="38">
        <f t="shared" si="114"/>
        <v>207</v>
      </c>
      <c r="DF125" s="38">
        <f t="shared" si="114"/>
        <v>13732</v>
      </c>
      <c r="DG125" s="38">
        <f t="shared" si="114"/>
        <v>56</v>
      </c>
      <c r="DH125" s="38">
        <f t="shared" si="114"/>
        <v>1319</v>
      </c>
      <c r="DI125" s="38">
        <f t="shared" si="114"/>
        <v>1618</v>
      </c>
      <c r="DJ125" s="38">
        <f t="shared" si="114"/>
        <v>461</v>
      </c>
      <c r="DK125" s="38">
        <f t="shared" si="114"/>
        <v>275</v>
      </c>
      <c r="DL125" s="38">
        <f t="shared" si="114"/>
        <v>3465</v>
      </c>
      <c r="DM125" s="38">
        <f t="shared" si="114"/>
        <v>159</v>
      </c>
      <c r="DN125" s="38">
        <f t="shared" si="114"/>
        <v>857</v>
      </c>
      <c r="DO125" s="38">
        <f t="shared" si="114"/>
        <v>1776</v>
      </c>
      <c r="DP125" s="38">
        <f t="shared" si="114"/>
        <v>133</v>
      </c>
      <c r="DQ125" s="38">
        <f t="shared" si="114"/>
        <v>334</v>
      </c>
      <c r="DR125" s="38">
        <f t="shared" si="114"/>
        <v>853</v>
      </c>
      <c r="DS125" s="38">
        <f t="shared" si="114"/>
        <v>513</v>
      </c>
      <c r="DT125" s="38">
        <f t="shared" si="114"/>
        <v>77</v>
      </c>
      <c r="DU125" s="38">
        <f t="shared" si="114"/>
        <v>256</v>
      </c>
      <c r="DV125" s="38">
        <f t="shared" si="114"/>
        <v>124</v>
      </c>
      <c r="DW125" s="38">
        <f t="shared" si="114"/>
        <v>223</v>
      </c>
      <c r="DX125" s="38">
        <f t="shared" si="114"/>
        <v>110</v>
      </c>
      <c r="DY125" s="38">
        <f t="shared" si="114"/>
        <v>218</v>
      </c>
      <c r="DZ125" s="38">
        <f t="shared" si="114"/>
        <v>579</v>
      </c>
      <c r="EA125" s="38">
        <f t="shared" ref="EA125:FX125" si="115">EA13</f>
        <v>409</v>
      </c>
      <c r="EB125" s="38">
        <f t="shared" si="115"/>
        <v>360</v>
      </c>
      <c r="EC125" s="38">
        <f t="shared" si="115"/>
        <v>178</v>
      </c>
      <c r="ED125" s="38">
        <f t="shared" si="115"/>
        <v>1019</v>
      </c>
      <c r="EE125" s="38">
        <f t="shared" si="115"/>
        <v>112</v>
      </c>
      <c r="EF125" s="38">
        <f t="shared" si="115"/>
        <v>933</v>
      </c>
      <c r="EG125" s="38">
        <f t="shared" si="115"/>
        <v>170</v>
      </c>
      <c r="EH125" s="38">
        <f t="shared" si="115"/>
        <v>135</v>
      </c>
      <c r="EI125" s="38">
        <f t="shared" si="115"/>
        <v>10759</v>
      </c>
      <c r="EJ125" s="38">
        <f t="shared" si="115"/>
        <v>5773</v>
      </c>
      <c r="EK125" s="38">
        <f t="shared" si="115"/>
        <v>411</v>
      </c>
      <c r="EL125" s="38">
        <f t="shared" si="115"/>
        <v>337</v>
      </c>
      <c r="EM125" s="38">
        <f t="shared" si="115"/>
        <v>262</v>
      </c>
      <c r="EN125" s="38">
        <f t="shared" si="115"/>
        <v>646</v>
      </c>
      <c r="EO125" s="38">
        <f t="shared" si="115"/>
        <v>259</v>
      </c>
      <c r="EP125" s="38">
        <f t="shared" si="115"/>
        <v>240</v>
      </c>
      <c r="EQ125" s="38">
        <f t="shared" si="115"/>
        <v>1544</v>
      </c>
      <c r="ER125" s="38">
        <f t="shared" si="115"/>
        <v>221</v>
      </c>
      <c r="ES125" s="38">
        <f t="shared" si="115"/>
        <v>77</v>
      </c>
      <c r="ET125" s="38">
        <f t="shared" si="115"/>
        <v>114</v>
      </c>
      <c r="EU125" s="38">
        <f t="shared" si="115"/>
        <v>366</v>
      </c>
      <c r="EV125" s="38">
        <f t="shared" si="115"/>
        <v>41</v>
      </c>
      <c r="EW125" s="38">
        <f t="shared" si="115"/>
        <v>579</v>
      </c>
      <c r="EX125" s="38">
        <f t="shared" si="115"/>
        <v>139</v>
      </c>
      <c r="EY125" s="38">
        <f t="shared" si="115"/>
        <v>284</v>
      </c>
      <c r="EZ125" s="38">
        <f t="shared" si="115"/>
        <v>61</v>
      </c>
      <c r="FA125" s="38">
        <f t="shared" si="115"/>
        <v>2082</v>
      </c>
      <c r="FB125" s="38">
        <f t="shared" si="115"/>
        <v>183</v>
      </c>
      <c r="FC125" s="38">
        <f t="shared" si="115"/>
        <v>1376</v>
      </c>
      <c r="FD125" s="38">
        <f t="shared" si="115"/>
        <v>195</v>
      </c>
      <c r="FE125" s="38">
        <f t="shared" si="115"/>
        <v>71</v>
      </c>
      <c r="FF125" s="38">
        <f t="shared" si="115"/>
        <v>138</v>
      </c>
      <c r="FG125" s="38">
        <f t="shared" si="115"/>
        <v>67</v>
      </c>
      <c r="FH125" s="38">
        <f t="shared" si="115"/>
        <v>52</v>
      </c>
      <c r="FI125" s="38">
        <f t="shared" si="115"/>
        <v>1184</v>
      </c>
      <c r="FJ125" s="38">
        <f t="shared" si="115"/>
        <v>1210</v>
      </c>
      <c r="FK125" s="38">
        <f t="shared" si="115"/>
        <v>1471</v>
      </c>
      <c r="FL125" s="38">
        <f t="shared" si="115"/>
        <v>3263</v>
      </c>
      <c r="FM125" s="38">
        <f t="shared" si="115"/>
        <v>2396</v>
      </c>
      <c r="FN125" s="38">
        <f t="shared" si="115"/>
        <v>13503</v>
      </c>
      <c r="FO125" s="38">
        <f t="shared" si="115"/>
        <v>692</v>
      </c>
      <c r="FP125" s="38">
        <f t="shared" si="115"/>
        <v>1402</v>
      </c>
      <c r="FQ125" s="38">
        <f t="shared" si="115"/>
        <v>485</v>
      </c>
      <c r="FR125" s="38">
        <f t="shared" si="115"/>
        <v>94</v>
      </c>
      <c r="FS125" s="38">
        <f t="shared" si="115"/>
        <v>115</v>
      </c>
      <c r="FT125" s="39">
        <f t="shared" si="115"/>
        <v>43</v>
      </c>
      <c r="FU125" s="38">
        <f t="shared" si="115"/>
        <v>499</v>
      </c>
      <c r="FV125" s="38">
        <f t="shared" si="115"/>
        <v>404</v>
      </c>
      <c r="FW125" s="38">
        <f t="shared" si="115"/>
        <v>122</v>
      </c>
      <c r="FX125" s="38">
        <f t="shared" si="115"/>
        <v>43</v>
      </c>
      <c r="FY125" s="122"/>
      <c r="FZ125" s="38"/>
      <c r="GA125" s="35"/>
      <c r="GB125" s="53"/>
      <c r="GC125" s="53"/>
      <c r="GD125" s="53"/>
      <c r="GE125" s="5"/>
      <c r="GF125" s="5"/>
      <c r="GG125" s="5"/>
      <c r="GH125" s="5"/>
      <c r="GI125" s="5"/>
      <c r="GJ125" s="5"/>
      <c r="GK125" s="5"/>
      <c r="GL125" s="5"/>
      <c r="GM125" s="5"/>
      <c r="GN125" s="19"/>
      <c r="GO125" s="19"/>
      <c r="GP125" s="19"/>
      <c r="GQ125" s="19"/>
      <c r="GR125" s="19"/>
      <c r="GS125" s="19"/>
      <c r="GT125" s="19"/>
      <c r="GU125" s="19"/>
      <c r="GV125" s="19"/>
      <c r="GW125" s="19"/>
      <c r="GX125" s="19"/>
      <c r="GY125" s="19"/>
      <c r="GZ125" s="19"/>
      <c r="HA125" s="19"/>
      <c r="HB125" s="19"/>
      <c r="HC125" s="19"/>
      <c r="HD125" s="19"/>
      <c r="HE125" s="19"/>
      <c r="HF125" s="19"/>
      <c r="HG125" s="19"/>
      <c r="HH125" s="19"/>
      <c r="HI125" s="19"/>
      <c r="HJ125" s="19"/>
      <c r="HK125" s="19"/>
      <c r="HL125" s="19"/>
      <c r="HM125" s="19"/>
      <c r="HN125" s="19"/>
      <c r="HO125" s="19"/>
      <c r="HP125" s="19"/>
      <c r="HQ125" s="19"/>
      <c r="HR125" s="19"/>
      <c r="HS125" s="19"/>
      <c r="HT125" s="19"/>
      <c r="HU125" s="19"/>
      <c r="HV125" s="19"/>
      <c r="HW125" s="19"/>
      <c r="HX125" s="19"/>
      <c r="HY125" s="19"/>
      <c r="HZ125" s="19"/>
      <c r="IA125" s="19"/>
      <c r="IB125" s="19"/>
      <c r="IC125" s="19"/>
      <c r="ID125" s="19"/>
      <c r="IE125" s="19"/>
      <c r="IF125" s="19"/>
      <c r="IG125" s="19"/>
      <c r="IH125" s="19"/>
      <c r="II125" s="19"/>
      <c r="IJ125" s="19"/>
      <c r="IK125" s="19"/>
      <c r="IL125" s="19"/>
      <c r="IM125" s="19"/>
      <c r="IN125" s="19"/>
      <c r="IO125" s="19"/>
      <c r="IP125" s="19"/>
      <c r="IQ125" s="19"/>
      <c r="IR125" s="19"/>
      <c r="IS125" s="19"/>
      <c r="IT125" s="19"/>
      <c r="IU125" s="19"/>
      <c r="IV125" s="19"/>
    </row>
    <row r="126" spans="1:256" x14ac:dyDescent="0.2">
      <c r="A126" s="4" t="s">
        <v>443</v>
      </c>
      <c r="B126" s="2" t="s">
        <v>444</v>
      </c>
      <c r="C126" s="123">
        <f t="shared" ref="C126:BO126" si="116">ROUND(C124/C125,4)</f>
        <v>0.51990000000000003</v>
      </c>
      <c r="D126" s="123">
        <f t="shared" si="116"/>
        <v>0.32940000000000003</v>
      </c>
      <c r="E126" s="123">
        <f t="shared" si="116"/>
        <v>0.68740000000000001</v>
      </c>
      <c r="F126" s="123">
        <f t="shared" si="116"/>
        <v>0.31590000000000001</v>
      </c>
      <c r="G126" s="123">
        <f t="shared" si="116"/>
        <v>0.28849999999999998</v>
      </c>
      <c r="H126" s="123">
        <f t="shared" si="116"/>
        <v>0.20380000000000001</v>
      </c>
      <c r="I126" s="123">
        <f t="shared" si="116"/>
        <v>0.69869999999999999</v>
      </c>
      <c r="J126" s="123">
        <f t="shared" si="116"/>
        <v>0.62029999999999996</v>
      </c>
      <c r="K126" s="123">
        <f t="shared" si="116"/>
        <v>0.4698</v>
      </c>
      <c r="L126" s="123">
        <f t="shared" si="116"/>
        <v>0.56179999999999997</v>
      </c>
      <c r="M126" s="123">
        <f t="shared" si="116"/>
        <v>0.87529999999999997</v>
      </c>
      <c r="N126" s="123">
        <f t="shared" si="116"/>
        <v>0.24440000000000001</v>
      </c>
      <c r="O126" s="123">
        <f t="shared" si="116"/>
        <v>0.17810000000000001</v>
      </c>
      <c r="P126" s="123">
        <f t="shared" si="116"/>
        <v>0.50929999999999997</v>
      </c>
      <c r="Q126" s="123">
        <f t="shared" si="116"/>
        <v>0.6391</v>
      </c>
      <c r="R126" s="123">
        <f t="shared" si="116"/>
        <v>0.1129</v>
      </c>
      <c r="S126" s="123">
        <f t="shared" si="116"/>
        <v>0.43290000000000001</v>
      </c>
      <c r="T126" s="123">
        <f t="shared" si="116"/>
        <v>0.34210000000000002</v>
      </c>
      <c r="U126" s="123">
        <f t="shared" si="116"/>
        <v>0.59089999999999998</v>
      </c>
      <c r="V126" s="123">
        <f t="shared" si="116"/>
        <v>0.5101</v>
      </c>
      <c r="W126" s="124">
        <f t="shared" si="116"/>
        <v>0.59740000000000004</v>
      </c>
      <c r="X126" s="123">
        <f t="shared" si="116"/>
        <v>0.6</v>
      </c>
      <c r="Y126" s="123">
        <f t="shared" si="116"/>
        <v>0.68559999999999999</v>
      </c>
      <c r="Z126" s="123">
        <f t="shared" si="116"/>
        <v>0.57530000000000003</v>
      </c>
      <c r="AA126" s="123">
        <f t="shared" si="116"/>
        <v>0.26319999999999999</v>
      </c>
      <c r="AB126" s="123">
        <f t="shared" si="116"/>
        <v>0.18060000000000001</v>
      </c>
      <c r="AC126" s="123">
        <f t="shared" si="116"/>
        <v>0.25290000000000001</v>
      </c>
      <c r="AD126" s="123">
        <f t="shared" si="116"/>
        <v>0.2853</v>
      </c>
      <c r="AE126" s="123">
        <f t="shared" si="116"/>
        <v>0.2969</v>
      </c>
      <c r="AF126" s="123">
        <f t="shared" si="116"/>
        <v>0.35709999999999997</v>
      </c>
      <c r="AG126" s="123">
        <f t="shared" si="116"/>
        <v>0.2266</v>
      </c>
      <c r="AH126" s="123">
        <f t="shared" si="116"/>
        <v>0.47849999999999998</v>
      </c>
      <c r="AI126" s="123">
        <f t="shared" si="116"/>
        <v>0.44090000000000001</v>
      </c>
      <c r="AJ126" s="123">
        <f t="shared" si="116"/>
        <v>0.77439999999999998</v>
      </c>
      <c r="AK126" s="123">
        <f t="shared" si="116"/>
        <v>0.81289999999999996</v>
      </c>
      <c r="AL126" s="123">
        <f t="shared" si="116"/>
        <v>0.66459999999999997</v>
      </c>
      <c r="AM126" s="123">
        <f t="shared" si="116"/>
        <v>0.64659999999999995</v>
      </c>
      <c r="AN126" s="123">
        <f t="shared" si="116"/>
        <v>0.43219999999999997</v>
      </c>
      <c r="AO126" s="123">
        <f t="shared" si="116"/>
        <v>0.4582</v>
      </c>
      <c r="AP126" s="123">
        <f t="shared" si="116"/>
        <v>0.63280000000000003</v>
      </c>
      <c r="AQ126" s="123">
        <f t="shared" si="116"/>
        <v>0.35799999999999998</v>
      </c>
      <c r="AR126" s="123">
        <f t="shared" si="116"/>
        <v>9.6699999999999994E-2</v>
      </c>
      <c r="AS126" s="123">
        <f t="shared" si="116"/>
        <v>0.30499999999999999</v>
      </c>
      <c r="AT126" s="123">
        <f t="shared" si="116"/>
        <v>0.12989999999999999</v>
      </c>
      <c r="AU126" s="123">
        <f t="shared" si="116"/>
        <v>0.28100000000000003</v>
      </c>
      <c r="AV126" s="123">
        <f t="shared" si="116"/>
        <v>0.32240000000000002</v>
      </c>
      <c r="AW126" s="123">
        <f t="shared" si="116"/>
        <v>0.26519999999999999</v>
      </c>
      <c r="AX126" s="123">
        <f t="shared" si="116"/>
        <v>0.55559999999999998</v>
      </c>
      <c r="AY126" s="123">
        <f t="shared" si="116"/>
        <v>0.40389999999999998</v>
      </c>
      <c r="AZ126" s="123">
        <f t="shared" si="116"/>
        <v>0.64239999999999997</v>
      </c>
      <c r="BA126" s="123">
        <f t="shared" si="116"/>
        <v>0.37080000000000002</v>
      </c>
      <c r="BB126" s="123">
        <f t="shared" si="116"/>
        <v>0.3251</v>
      </c>
      <c r="BC126" s="123">
        <f t="shared" si="116"/>
        <v>0.51449999999999996</v>
      </c>
      <c r="BD126" s="123">
        <f t="shared" si="116"/>
        <v>0.125</v>
      </c>
      <c r="BE126" s="123">
        <f t="shared" si="116"/>
        <v>0.27089999999999997</v>
      </c>
      <c r="BF126" s="123">
        <f t="shared" si="116"/>
        <v>9.5500000000000002E-2</v>
      </c>
      <c r="BG126" s="123">
        <f t="shared" si="116"/>
        <v>0.55759999999999998</v>
      </c>
      <c r="BH126" s="123">
        <f t="shared" si="116"/>
        <v>0.22750000000000001</v>
      </c>
      <c r="BI126" s="123">
        <f t="shared" si="116"/>
        <v>0.61639999999999995</v>
      </c>
      <c r="BJ126" s="123">
        <f t="shared" si="116"/>
        <v>7.9500000000000001E-2</v>
      </c>
      <c r="BK126" s="123">
        <f t="shared" si="116"/>
        <v>0.23810000000000001</v>
      </c>
      <c r="BL126" s="123">
        <f t="shared" si="116"/>
        <v>0.49370000000000003</v>
      </c>
      <c r="BM126" s="123">
        <f t="shared" si="116"/>
        <v>0.57889999999999997</v>
      </c>
      <c r="BN126" s="123">
        <f t="shared" si="116"/>
        <v>0.47489999999999999</v>
      </c>
      <c r="BO126" s="123">
        <f t="shared" si="116"/>
        <v>0.45350000000000001</v>
      </c>
      <c r="BP126" s="123">
        <f t="shared" ref="BP126:EA126" si="117">ROUND(BP124/BP125,4)</f>
        <v>0.43569999999999998</v>
      </c>
      <c r="BQ126" s="123">
        <f t="shared" si="117"/>
        <v>0.34499999999999997</v>
      </c>
      <c r="BR126" s="123">
        <f t="shared" si="117"/>
        <v>0.44140000000000001</v>
      </c>
      <c r="BS126" s="123">
        <f t="shared" si="117"/>
        <v>0.37890000000000001</v>
      </c>
      <c r="BT126" s="123">
        <f t="shared" si="117"/>
        <v>0.20880000000000001</v>
      </c>
      <c r="BU126" s="123">
        <f t="shared" si="117"/>
        <v>0.34320000000000001</v>
      </c>
      <c r="BV126" s="123">
        <f t="shared" si="117"/>
        <v>0.2298</v>
      </c>
      <c r="BW126" s="123">
        <f t="shared" si="117"/>
        <v>0.2145</v>
      </c>
      <c r="BX126" s="123">
        <f t="shared" si="117"/>
        <v>0.23530000000000001</v>
      </c>
      <c r="BY126" s="123">
        <f t="shared" si="117"/>
        <v>0.71079999999999999</v>
      </c>
      <c r="BZ126" s="123">
        <f t="shared" si="117"/>
        <v>0.44440000000000002</v>
      </c>
      <c r="CA126" s="123">
        <f t="shared" si="117"/>
        <v>0.40539999999999998</v>
      </c>
      <c r="CB126" s="123">
        <f t="shared" si="117"/>
        <v>0.26500000000000001</v>
      </c>
      <c r="CC126" s="123">
        <f t="shared" si="117"/>
        <v>0.28260000000000002</v>
      </c>
      <c r="CD126" s="123">
        <f t="shared" si="117"/>
        <v>0.29730000000000001</v>
      </c>
      <c r="CE126" s="123">
        <f t="shared" si="117"/>
        <v>0.41820000000000002</v>
      </c>
      <c r="CF126" s="123">
        <f t="shared" si="117"/>
        <v>0.34620000000000001</v>
      </c>
      <c r="CG126" s="123">
        <f t="shared" si="117"/>
        <v>0.4083</v>
      </c>
      <c r="CH126" s="123">
        <f t="shared" si="117"/>
        <v>0.49230000000000002</v>
      </c>
      <c r="CI126" s="123">
        <f t="shared" si="117"/>
        <v>0.45989999999999998</v>
      </c>
      <c r="CJ126" s="123">
        <f t="shared" si="117"/>
        <v>0.60409999999999997</v>
      </c>
      <c r="CK126" s="123">
        <f t="shared" si="117"/>
        <v>0.22589999999999999</v>
      </c>
      <c r="CL126" s="123">
        <f t="shared" si="117"/>
        <v>0.21410000000000001</v>
      </c>
      <c r="CM126" s="123">
        <f t="shared" si="117"/>
        <v>0.34899999999999998</v>
      </c>
      <c r="CN126" s="123">
        <f t="shared" si="117"/>
        <v>0.27189999999999998</v>
      </c>
      <c r="CO126" s="123">
        <f t="shared" si="117"/>
        <v>0.30080000000000001</v>
      </c>
      <c r="CP126" s="123">
        <f t="shared" si="117"/>
        <v>0.3407</v>
      </c>
      <c r="CQ126" s="123">
        <f t="shared" si="117"/>
        <v>0.64170000000000005</v>
      </c>
      <c r="CR126" s="123">
        <f t="shared" si="117"/>
        <v>0.42980000000000002</v>
      </c>
      <c r="CS126" s="123">
        <f t="shared" si="117"/>
        <v>0.25990000000000002</v>
      </c>
      <c r="CT126" s="123">
        <f t="shared" si="117"/>
        <v>0.71619999999999995</v>
      </c>
      <c r="CU126" s="123">
        <f t="shared" si="117"/>
        <v>0.16339999999999999</v>
      </c>
      <c r="CV126" s="123">
        <f t="shared" si="117"/>
        <v>0.53849999999999998</v>
      </c>
      <c r="CW126" s="123">
        <f t="shared" si="117"/>
        <v>0.40949999999999998</v>
      </c>
      <c r="CX126" s="123">
        <f t="shared" si="117"/>
        <v>0.28810000000000002</v>
      </c>
      <c r="CY126" s="123">
        <f t="shared" si="117"/>
        <v>0.57689999999999997</v>
      </c>
      <c r="CZ126" s="123">
        <f t="shared" si="117"/>
        <v>0.40060000000000001</v>
      </c>
      <c r="DA126" s="123">
        <f t="shared" si="117"/>
        <v>0.2727</v>
      </c>
      <c r="DB126" s="123">
        <f t="shared" si="117"/>
        <v>0.14430000000000001</v>
      </c>
      <c r="DC126" s="123">
        <f t="shared" si="117"/>
        <v>0.24179999999999999</v>
      </c>
      <c r="DD126" s="123">
        <f t="shared" si="117"/>
        <v>0.40629999999999999</v>
      </c>
      <c r="DE126" s="123">
        <f t="shared" si="117"/>
        <v>0.3382</v>
      </c>
      <c r="DF126" s="123">
        <f t="shared" si="117"/>
        <v>0.37490000000000001</v>
      </c>
      <c r="DG126" s="123">
        <f t="shared" si="117"/>
        <v>0.35709999999999997</v>
      </c>
      <c r="DH126" s="123">
        <f t="shared" si="117"/>
        <v>0.36919999999999997</v>
      </c>
      <c r="DI126" s="123">
        <f t="shared" si="117"/>
        <v>0.5766</v>
      </c>
      <c r="DJ126" s="123">
        <f t="shared" si="117"/>
        <v>0.42520000000000002</v>
      </c>
      <c r="DK126" s="123">
        <f t="shared" si="117"/>
        <v>0.45090000000000002</v>
      </c>
      <c r="DL126" s="123">
        <f t="shared" si="117"/>
        <v>0.47589999999999999</v>
      </c>
      <c r="DM126" s="123">
        <f t="shared" si="117"/>
        <v>0.47799999999999998</v>
      </c>
      <c r="DN126" s="123">
        <f t="shared" si="117"/>
        <v>0.44340000000000002</v>
      </c>
      <c r="DO126" s="123">
        <f t="shared" si="117"/>
        <v>0.5867</v>
      </c>
      <c r="DP126" s="123">
        <f t="shared" si="117"/>
        <v>0.2707</v>
      </c>
      <c r="DQ126" s="123">
        <f t="shared" si="117"/>
        <v>0.36830000000000002</v>
      </c>
      <c r="DR126" s="123">
        <f t="shared" si="117"/>
        <v>0.71630000000000005</v>
      </c>
      <c r="DS126" s="123">
        <f t="shared" si="117"/>
        <v>0.7349</v>
      </c>
      <c r="DT126" s="123">
        <f t="shared" si="117"/>
        <v>0.59740000000000004</v>
      </c>
      <c r="DU126" s="123">
        <f t="shared" si="117"/>
        <v>0.43359999999999999</v>
      </c>
      <c r="DV126" s="123">
        <f t="shared" si="117"/>
        <v>0.3387</v>
      </c>
      <c r="DW126" s="123">
        <f t="shared" si="117"/>
        <v>0.36770000000000003</v>
      </c>
      <c r="DX126" s="123">
        <f t="shared" si="117"/>
        <v>0.2727</v>
      </c>
      <c r="DY126" s="123">
        <f t="shared" si="117"/>
        <v>0.1835</v>
      </c>
      <c r="DZ126" s="123">
        <f t="shared" si="117"/>
        <v>0.25219999999999998</v>
      </c>
      <c r="EA126" s="123">
        <f t="shared" si="117"/>
        <v>0.39610000000000001</v>
      </c>
      <c r="EB126" s="123">
        <f t="shared" ref="EB126:FX126" si="118">ROUND(EB124/EB125,4)</f>
        <v>0.41389999999999999</v>
      </c>
      <c r="EC126" s="123">
        <f t="shared" si="118"/>
        <v>0.3483</v>
      </c>
      <c r="ED126" s="123">
        <f t="shared" si="118"/>
        <v>3.5299999999999998E-2</v>
      </c>
      <c r="EE126" s="123">
        <f t="shared" si="118"/>
        <v>0.48209999999999997</v>
      </c>
      <c r="EF126" s="123">
        <f t="shared" si="118"/>
        <v>0.60660000000000003</v>
      </c>
      <c r="EG126" s="123">
        <f t="shared" si="118"/>
        <v>0.58240000000000003</v>
      </c>
      <c r="EH126" s="123">
        <f t="shared" si="118"/>
        <v>0.5111</v>
      </c>
      <c r="EI126" s="123">
        <f t="shared" si="118"/>
        <v>0.68520000000000003</v>
      </c>
      <c r="EJ126" s="123">
        <f t="shared" si="118"/>
        <v>0.39860000000000001</v>
      </c>
      <c r="EK126" s="123">
        <f t="shared" si="118"/>
        <v>0.29930000000000001</v>
      </c>
      <c r="EL126" s="123">
        <f t="shared" si="118"/>
        <v>0.29970000000000002</v>
      </c>
      <c r="EM126" s="123">
        <f t="shared" si="118"/>
        <v>0.58779999999999999</v>
      </c>
      <c r="EN126" s="123">
        <f t="shared" si="118"/>
        <v>0.62539999999999996</v>
      </c>
      <c r="EO126" s="123">
        <f t="shared" si="118"/>
        <v>0.30499999999999999</v>
      </c>
      <c r="EP126" s="123">
        <f t="shared" si="118"/>
        <v>0.3125</v>
      </c>
      <c r="EQ126" s="123">
        <f t="shared" si="118"/>
        <v>0.13919999999999999</v>
      </c>
      <c r="ER126" s="123">
        <f t="shared" si="118"/>
        <v>0.30769999999999997</v>
      </c>
      <c r="ES126" s="123">
        <f t="shared" si="118"/>
        <v>0.63639999999999997</v>
      </c>
      <c r="ET126" s="123">
        <f t="shared" si="118"/>
        <v>0.75439999999999996</v>
      </c>
      <c r="EU126" s="123">
        <f t="shared" si="118"/>
        <v>0.88800000000000001</v>
      </c>
      <c r="EV126" s="123">
        <f t="shared" si="118"/>
        <v>0.41460000000000002</v>
      </c>
      <c r="EW126" s="123">
        <f t="shared" si="118"/>
        <v>0.17100000000000001</v>
      </c>
      <c r="EX126" s="123">
        <f t="shared" si="118"/>
        <v>0.3957</v>
      </c>
      <c r="EY126" s="123">
        <f t="shared" si="118"/>
        <v>0.31690000000000002</v>
      </c>
      <c r="EZ126" s="123">
        <f t="shared" si="118"/>
        <v>0.36070000000000002</v>
      </c>
      <c r="FA126" s="123">
        <f t="shared" si="118"/>
        <v>0.27429999999999999</v>
      </c>
      <c r="FB126" s="123">
        <f t="shared" si="118"/>
        <v>0.51370000000000005</v>
      </c>
      <c r="FC126" s="123">
        <f t="shared" si="118"/>
        <v>0.28560000000000002</v>
      </c>
      <c r="FD126" s="123">
        <f t="shared" si="118"/>
        <v>0.33850000000000002</v>
      </c>
      <c r="FE126" s="123">
        <f t="shared" si="118"/>
        <v>0.40849999999999997</v>
      </c>
      <c r="FF126" s="123">
        <f t="shared" si="118"/>
        <v>0.3478</v>
      </c>
      <c r="FG126" s="123">
        <f t="shared" si="118"/>
        <v>0.19400000000000001</v>
      </c>
      <c r="FH126" s="123">
        <f t="shared" si="118"/>
        <v>0.5</v>
      </c>
      <c r="FI126" s="123">
        <f t="shared" si="118"/>
        <v>0.49159999999999998</v>
      </c>
      <c r="FJ126" s="123">
        <f t="shared" si="118"/>
        <v>0.29420000000000002</v>
      </c>
      <c r="FK126" s="123">
        <f t="shared" si="118"/>
        <v>0.40649999999999997</v>
      </c>
      <c r="FL126" s="123">
        <f t="shared" si="118"/>
        <v>0.13880000000000001</v>
      </c>
      <c r="FM126" s="123">
        <f t="shared" si="118"/>
        <v>0.21579999999999999</v>
      </c>
      <c r="FN126" s="123">
        <f t="shared" si="118"/>
        <v>0.54769999999999996</v>
      </c>
      <c r="FO126" s="123">
        <f t="shared" si="118"/>
        <v>0.38729999999999998</v>
      </c>
      <c r="FP126" s="123">
        <f t="shared" si="118"/>
        <v>0.63049999999999995</v>
      </c>
      <c r="FQ126" s="123">
        <f t="shared" si="118"/>
        <v>0.40210000000000001</v>
      </c>
      <c r="FR126" s="123">
        <f t="shared" si="118"/>
        <v>0.2979</v>
      </c>
      <c r="FS126" s="123">
        <f t="shared" si="118"/>
        <v>0.2</v>
      </c>
      <c r="FT126" s="124">
        <f t="shared" si="118"/>
        <v>0.3488</v>
      </c>
      <c r="FU126" s="123">
        <f t="shared" si="118"/>
        <v>0.53510000000000002</v>
      </c>
      <c r="FV126" s="123">
        <f t="shared" si="118"/>
        <v>0.37619999999999998</v>
      </c>
      <c r="FW126" s="123">
        <f t="shared" si="118"/>
        <v>0.47539999999999999</v>
      </c>
      <c r="FX126" s="123">
        <f t="shared" si="118"/>
        <v>0.13950000000000001</v>
      </c>
      <c r="FY126" s="38"/>
      <c r="FZ126" s="16"/>
      <c r="GA126" s="53"/>
      <c r="GB126" s="53"/>
      <c r="GC126" s="53"/>
      <c r="GD126" s="53"/>
      <c r="GE126" s="5"/>
      <c r="GF126" s="5"/>
      <c r="GG126" s="5"/>
      <c r="GH126" s="5"/>
      <c r="GI126" s="5"/>
      <c r="GJ126" s="5"/>
      <c r="GK126" s="5"/>
      <c r="GL126" s="5"/>
      <c r="GM126" s="5"/>
    </row>
    <row r="127" spans="1:256" s="19" customFormat="1" x14ac:dyDescent="0.2">
      <c r="A127" s="4" t="s">
        <v>445</v>
      </c>
      <c r="B127" s="2" t="s">
        <v>446</v>
      </c>
      <c r="C127" s="18">
        <f t="shared" ref="C127:BN127" si="119">ROUND(C126*C14,1)+C23</f>
        <v>4327.2</v>
      </c>
      <c r="D127" s="18">
        <f t="shared" si="119"/>
        <v>14095.1</v>
      </c>
      <c r="E127" s="18">
        <f t="shared" si="119"/>
        <v>5243.6</v>
      </c>
      <c r="F127" s="18">
        <f t="shared" si="119"/>
        <v>5384.1</v>
      </c>
      <c r="G127" s="18">
        <f t="shared" si="119"/>
        <v>289.7</v>
      </c>
      <c r="H127" s="18">
        <f t="shared" si="119"/>
        <v>195.2</v>
      </c>
      <c r="I127" s="18">
        <f t="shared" si="119"/>
        <v>7061.1</v>
      </c>
      <c r="J127" s="18">
        <f t="shared" si="119"/>
        <v>1268.9000000000001</v>
      </c>
      <c r="K127" s="18">
        <f t="shared" si="119"/>
        <v>147.80000000000001</v>
      </c>
      <c r="L127" s="18">
        <f t="shared" si="119"/>
        <v>1427.6</v>
      </c>
      <c r="M127" s="18">
        <f t="shared" si="119"/>
        <v>1157.5</v>
      </c>
      <c r="N127" s="18">
        <f t="shared" si="119"/>
        <v>12715.6</v>
      </c>
      <c r="O127" s="18">
        <f t="shared" si="119"/>
        <v>2616.8000000000002</v>
      </c>
      <c r="P127" s="18">
        <f t="shared" si="119"/>
        <v>82</v>
      </c>
      <c r="Q127" s="18">
        <f t="shared" si="119"/>
        <v>25323.7</v>
      </c>
      <c r="R127" s="18">
        <f t="shared" si="119"/>
        <v>237.5</v>
      </c>
      <c r="S127" s="18">
        <f t="shared" si="119"/>
        <v>559.79999999999995</v>
      </c>
      <c r="T127" s="18">
        <f t="shared" si="119"/>
        <v>43.8</v>
      </c>
      <c r="U127" s="18">
        <f t="shared" si="119"/>
        <v>21</v>
      </c>
      <c r="V127" s="18">
        <f t="shared" si="119"/>
        <v>128.80000000000001</v>
      </c>
      <c r="W127" s="21">
        <f t="shared" si="119"/>
        <v>54.7</v>
      </c>
      <c r="X127" s="18">
        <f t="shared" si="119"/>
        <v>24.3</v>
      </c>
      <c r="Y127" s="18">
        <f t="shared" si="119"/>
        <v>300.3</v>
      </c>
      <c r="Z127" s="18">
        <f t="shared" si="119"/>
        <v>142.4</v>
      </c>
      <c r="AA127" s="18">
        <f t="shared" si="119"/>
        <v>7771.7</v>
      </c>
      <c r="AB127" s="18">
        <f t="shared" si="119"/>
        <v>5348.7</v>
      </c>
      <c r="AC127" s="18">
        <f t="shared" si="119"/>
        <v>217.2</v>
      </c>
      <c r="AD127" s="18">
        <f t="shared" si="119"/>
        <v>307.3</v>
      </c>
      <c r="AE127" s="18">
        <f t="shared" si="119"/>
        <v>30.6</v>
      </c>
      <c r="AF127" s="18">
        <f t="shared" si="119"/>
        <v>58.2</v>
      </c>
      <c r="AG127" s="18">
        <f t="shared" si="119"/>
        <v>179.8</v>
      </c>
      <c r="AH127" s="18">
        <f t="shared" si="119"/>
        <v>447</v>
      </c>
      <c r="AI127" s="18">
        <f t="shared" si="119"/>
        <v>153.19999999999999</v>
      </c>
      <c r="AJ127" s="18">
        <f t="shared" si="119"/>
        <v>164</v>
      </c>
      <c r="AK127" s="18">
        <f t="shared" si="119"/>
        <v>160.1</v>
      </c>
      <c r="AL127" s="18">
        <f t="shared" si="119"/>
        <v>162.5</v>
      </c>
      <c r="AM127" s="18">
        <f t="shared" si="119"/>
        <v>270.89999999999998</v>
      </c>
      <c r="AN127" s="18">
        <f t="shared" si="119"/>
        <v>150.4</v>
      </c>
      <c r="AO127" s="18">
        <f t="shared" si="119"/>
        <v>2128.5</v>
      </c>
      <c r="AP127" s="18">
        <f t="shared" si="119"/>
        <v>51589.2</v>
      </c>
      <c r="AQ127" s="18">
        <f t="shared" si="119"/>
        <v>85.9</v>
      </c>
      <c r="AR127" s="18">
        <f t="shared" si="119"/>
        <v>6207</v>
      </c>
      <c r="AS127" s="18">
        <f t="shared" si="119"/>
        <v>2217</v>
      </c>
      <c r="AT127" s="18">
        <f t="shared" si="119"/>
        <v>313.5</v>
      </c>
      <c r="AU127" s="18">
        <f t="shared" si="119"/>
        <v>71</v>
      </c>
      <c r="AV127" s="18">
        <f t="shared" si="119"/>
        <v>83.3</v>
      </c>
      <c r="AW127" s="18">
        <f t="shared" si="119"/>
        <v>54.4</v>
      </c>
      <c r="AX127" s="18">
        <f t="shared" si="119"/>
        <v>5.3</v>
      </c>
      <c r="AY127" s="18">
        <f t="shared" si="119"/>
        <v>194.1</v>
      </c>
      <c r="AZ127" s="18">
        <f t="shared" si="119"/>
        <v>7037.4</v>
      </c>
      <c r="BA127" s="18">
        <f t="shared" si="119"/>
        <v>3164.3</v>
      </c>
      <c r="BB127" s="18">
        <f t="shared" si="119"/>
        <v>2405.5</v>
      </c>
      <c r="BC127" s="18">
        <f t="shared" si="119"/>
        <v>15006.9</v>
      </c>
      <c r="BD127" s="18">
        <f t="shared" si="119"/>
        <v>613.70000000000005</v>
      </c>
      <c r="BE127" s="18">
        <f t="shared" si="119"/>
        <v>376.2</v>
      </c>
      <c r="BF127" s="18">
        <f t="shared" si="119"/>
        <v>2287.1</v>
      </c>
      <c r="BG127" s="18">
        <f t="shared" si="119"/>
        <v>533.29999999999995</v>
      </c>
      <c r="BH127" s="18">
        <f t="shared" si="119"/>
        <v>133.80000000000001</v>
      </c>
      <c r="BI127" s="18">
        <f t="shared" si="119"/>
        <v>140.19999999999999</v>
      </c>
      <c r="BJ127" s="18">
        <f t="shared" si="119"/>
        <v>503.3</v>
      </c>
      <c r="BK127" s="18">
        <f t="shared" si="119"/>
        <v>4511.2</v>
      </c>
      <c r="BL127" s="18">
        <f t="shared" si="119"/>
        <v>101.5</v>
      </c>
      <c r="BM127" s="18">
        <f t="shared" si="119"/>
        <v>141</v>
      </c>
      <c r="BN127" s="18">
        <f t="shared" si="119"/>
        <v>1642.4</v>
      </c>
      <c r="BO127" s="18">
        <f t="shared" ref="BO127:DZ127" si="120">ROUND(BO126*BO14,1)+BO23</f>
        <v>600.29999999999995</v>
      </c>
      <c r="BP127" s="18">
        <f t="shared" si="120"/>
        <v>86.9</v>
      </c>
      <c r="BQ127" s="18">
        <f t="shared" si="120"/>
        <v>2024.7</v>
      </c>
      <c r="BR127" s="18">
        <f t="shared" si="120"/>
        <v>2025.4</v>
      </c>
      <c r="BS127" s="18">
        <f t="shared" si="120"/>
        <v>369.4</v>
      </c>
      <c r="BT127" s="18">
        <f t="shared" si="120"/>
        <v>80</v>
      </c>
      <c r="BU127" s="18">
        <f t="shared" si="120"/>
        <v>141.30000000000001</v>
      </c>
      <c r="BV127" s="18">
        <f t="shared" si="120"/>
        <v>278.7</v>
      </c>
      <c r="BW127" s="18">
        <f t="shared" si="120"/>
        <v>386.1</v>
      </c>
      <c r="BX127" s="18">
        <f t="shared" si="120"/>
        <v>19.899999999999999</v>
      </c>
      <c r="BY127" s="18">
        <f t="shared" si="120"/>
        <v>340.1</v>
      </c>
      <c r="BZ127" s="18">
        <f t="shared" si="120"/>
        <v>84.7</v>
      </c>
      <c r="CA127" s="18">
        <f t="shared" si="120"/>
        <v>69.900000000000006</v>
      </c>
      <c r="CB127" s="18">
        <f t="shared" si="120"/>
        <v>21769.7</v>
      </c>
      <c r="CC127" s="18">
        <f t="shared" si="120"/>
        <v>41.5</v>
      </c>
      <c r="CD127" s="18">
        <f t="shared" si="120"/>
        <v>17.5</v>
      </c>
      <c r="CE127" s="18">
        <f t="shared" si="120"/>
        <v>68.2</v>
      </c>
      <c r="CF127" s="18">
        <f t="shared" si="120"/>
        <v>32.5</v>
      </c>
      <c r="CG127" s="18">
        <f t="shared" si="120"/>
        <v>68.400000000000006</v>
      </c>
      <c r="CH127" s="18">
        <f t="shared" si="120"/>
        <v>53.7</v>
      </c>
      <c r="CI127" s="18">
        <f t="shared" si="120"/>
        <v>322.7</v>
      </c>
      <c r="CJ127" s="18">
        <f t="shared" si="120"/>
        <v>577</v>
      </c>
      <c r="CK127" s="18">
        <f t="shared" si="120"/>
        <v>1068.9000000000001</v>
      </c>
      <c r="CL127" s="18">
        <f t="shared" si="120"/>
        <v>266.60000000000002</v>
      </c>
      <c r="CM127" s="18">
        <f t="shared" si="120"/>
        <v>271</v>
      </c>
      <c r="CN127" s="18">
        <f t="shared" si="120"/>
        <v>7869.8</v>
      </c>
      <c r="CO127" s="18">
        <f t="shared" si="120"/>
        <v>4530</v>
      </c>
      <c r="CP127" s="18">
        <f t="shared" si="120"/>
        <v>360.6</v>
      </c>
      <c r="CQ127" s="18">
        <f t="shared" si="120"/>
        <v>627.29999999999995</v>
      </c>
      <c r="CR127" s="18">
        <f t="shared" si="120"/>
        <v>76.900000000000006</v>
      </c>
      <c r="CS127" s="18">
        <f t="shared" si="120"/>
        <v>91.6</v>
      </c>
      <c r="CT127" s="18">
        <f t="shared" si="120"/>
        <v>78.8</v>
      </c>
      <c r="CU127" s="18">
        <f t="shared" si="120"/>
        <v>73.400000000000006</v>
      </c>
      <c r="CV127" s="18">
        <f t="shared" si="120"/>
        <v>21.5</v>
      </c>
      <c r="CW127" s="18">
        <f t="shared" si="120"/>
        <v>61</v>
      </c>
      <c r="CX127" s="18">
        <f t="shared" si="120"/>
        <v>133.19999999999999</v>
      </c>
      <c r="CY127" s="18">
        <f t="shared" si="120"/>
        <v>21.3</v>
      </c>
      <c r="CZ127" s="18">
        <f t="shared" si="120"/>
        <v>809</v>
      </c>
      <c r="DA127" s="18">
        <f t="shared" si="120"/>
        <v>48.1</v>
      </c>
      <c r="DB127" s="18">
        <f t="shared" si="120"/>
        <v>43.9</v>
      </c>
      <c r="DC127" s="18">
        <f t="shared" si="120"/>
        <v>38.6</v>
      </c>
      <c r="DD127" s="18">
        <f t="shared" si="120"/>
        <v>53.4</v>
      </c>
      <c r="DE127" s="18">
        <f t="shared" si="120"/>
        <v>145.9</v>
      </c>
      <c r="DF127" s="18">
        <f t="shared" si="120"/>
        <v>7903.8</v>
      </c>
      <c r="DG127" s="18">
        <f t="shared" si="120"/>
        <v>26.8</v>
      </c>
      <c r="DH127" s="18">
        <f t="shared" si="120"/>
        <v>722.3</v>
      </c>
      <c r="DI127" s="18">
        <f t="shared" si="120"/>
        <v>1481.1</v>
      </c>
      <c r="DJ127" s="18">
        <f t="shared" si="120"/>
        <v>303.3</v>
      </c>
      <c r="DK127" s="18">
        <f t="shared" si="120"/>
        <v>183.3</v>
      </c>
      <c r="DL127" s="18">
        <f t="shared" si="120"/>
        <v>2734.7</v>
      </c>
      <c r="DM127" s="18">
        <f t="shared" si="120"/>
        <v>110.2</v>
      </c>
      <c r="DN127" s="18">
        <f t="shared" si="120"/>
        <v>631.70000000000005</v>
      </c>
      <c r="DO127" s="18">
        <f t="shared" si="120"/>
        <v>1708.6</v>
      </c>
      <c r="DP127" s="18">
        <f t="shared" si="120"/>
        <v>56.4</v>
      </c>
      <c r="DQ127" s="18">
        <f t="shared" si="120"/>
        <v>186.5</v>
      </c>
      <c r="DR127" s="18">
        <f t="shared" si="120"/>
        <v>907.5</v>
      </c>
      <c r="DS127" s="18">
        <f t="shared" si="120"/>
        <v>549.70000000000005</v>
      </c>
      <c r="DT127" s="18">
        <f t="shared" si="120"/>
        <v>81.099999999999994</v>
      </c>
      <c r="DU127" s="18">
        <f t="shared" si="120"/>
        <v>167.2</v>
      </c>
      <c r="DV127" s="18">
        <f t="shared" si="120"/>
        <v>68.599999999999994</v>
      </c>
      <c r="DW127" s="18">
        <f t="shared" si="120"/>
        <v>124.9</v>
      </c>
      <c r="DX127" s="18">
        <f t="shared" si="120"/>
        <v>46.6</v>
      </c>
      <c r="DY127" s="18">
        <f t="shared" si="120"/>
        <v>60.6</v>
      </c>
      <c r="DZ127" s="18">
        <f t="shared" si="120"/>
        <v>231.4</v>
      </c>
      <c r="EA127" s="18">
        <f t="shared" ref="EA127:FX127" si="121">ROUND(EA126*EA14,1)+EA23</f>
        <v>216.5</v>
      </c>
      <c r="EB127" s="18">
        <f t="shared" si="121"/>
        <v>243.1</v>
      </c>
      <c r="EC127" s="18">
        <f t="shared" si="121"/>
        <v>100.1</v>
      </c>
      <c r="ED127" s="18">
        <f t="shared" si="121"/>
        <v>71</v>
      </c>
      <c r="EE127" s="18">
        <f t="shared" si="121"/>
        <v>88.7</v>
      </c>
      <c r="EF127" s="18">
        <f t="shared" si="121"/>
        <v>864.4</v>
      </c>
      <c r="EG127" s="18">
        <f t="shared" si="121"/>
        <v>157.9</v>
      </c>
      <c r="EH127" s="18">
        <f t="shared" si="121"/>
        <v>112.7</v>
      </c>
      <c r="EI127" s="18">
        <f t="shared" si="121"/>
        <v>11261.7</v>
      </c>
      <c r="EJ127" s="18">
        <f t="shared" si="121"/>
        <v>3510</v>
      </c>
      <c r="EK127" s="18">
        <f t="shared" si="121"/>
        <v>185.6</v>
      </c>
      <c r="EL127" s="18">
        <f t="shared" si="121"/>
        <v>144</v>
      </c>
      <c r="EM127" s="18">
        <f t="shared" si="121"/>
        <v>238.8</v>
      </c>
      <c r="EN127" s="18">
        <f t="shared" si="121"/>
        <v>645.79999999999995</v>
      </c>
      <c r="EO127" s="18">
        <f t="shared" si="121"/>
        <v>125.3</v>
      </c>
      <c r="EP127" s="18">
        <f t="shared" si="121"/>
        <v>116.9</v>
      </c>
      <c r="EQ127" s="18">
        <f t="shared" si="121"/>
        <v>334.3</v>
      </c>
      <c r="ER127" s="18">
        <f t="shared" si="121"/>
        <v>108.2</v>
      </c>
      <c r="ES127" s="18">
        <f t="shared" si="121"/>
        <v>77.3</v>
      </c>
      <c r="ET127" s="18">
        <f t="shared" si="121"/>
        <v>130.1</v>
      </c>
      <c r="EU127" s="18">
        <f t="shared" si="121"/>
        <v>523</v>
      </c>
      <c r="EV127" s="18">
        <f t="shared" si="121"/>
        <v>24.7</v>
      </c>
      <c r="EW127" s="18">
        <f t="shared" si="121"/>
        <v>145</v>
      </c>
      <c r="EX127" s="18">
        <f t="shared" si="121"/>
        <v>98.7</v>
      </c>
      <c r="EY127" s="18">
        <f t="shared" si="121"/>
        <v>239.8</v>
      </c>
      <c r="EZ127" s="18">
        <f t="shared" si="121"/>
        <v>36.4</v>
      </c>
      <c r="FA127" s="18">
        <f t="shared" si="121"/>
        <v>895.9</v>
      </c>
      <c r="FB127" s="18">
        <f t="shared" si="121"/>
        <v>158.19999999999999</v>
      </c>
      <c r="FC127" s="18">
        <f t="shared" si="121"/>
        <v>658.6</v>
      </c>
      <c r="FD127" s="18">
        <f t="shared" si="121"/>
        <v>109.5</v>
      </c>
      <c r="FE127" s="18">
        <f t="shared" si="121"/>
        <v>41.7</v>
      </c>
      <c r="FF127" s="18">
        <f t="shared" si="121"/>
        <v>69.7</v>
      </c>
      <c r="FG127" s="18">
        <f t="shared" si="121"/>
        <v>19.7</v>
      </c>
      <c r="FH127" s="18">
        <f t="shared" si="121"/>
        <v>44.5</v>
      </c>
      <c r="FI127" s="18">
        <f t="shared" si="121"/>
        <v>913</v>
      </c>
      <c r="FJ127" s="18">
        <f t="shared" si="121"/>
        <v>537.4</v>
      </c>
      <c r="FK127" s="18">
        <f t="shared" si="121"/>
        <v>902</v>
      </c>
      <c r="FL127" s="18">
        <f t="shared" si="121"/>
        <v>662.7</v>
      </c>
      <c r="FM127" s="18">
        <f t="shared" si="121"/>
        <v>758.5</v>
      </c>
      <c r="FN127" s="18">
        <f t="shared" si="121"/>
        <v>11254.2</v>
      </c>
      <c r="FO127" s="18">
        <f t="shared" si="121"/>
        <v>424.9</v>
      </c>
      <c r="FP127" s="18">
        <f t="shared" si="121"/>
        <v>1337.5</v>
      </c>
      <c r="FQ127" s="18">
        <f t="shared" si="121"/>
        <v>300.89999999999998</v>
      </c>
      <c r="FR127" s="18">
        <f t="shared" si="121"/>
        <v>47.2</v>
      </c>
      <c r="FS127" s="18">
        <f t="shared" si="121"/>
        <v>35.5</v>
      </c>
      <c r="FT127" s="21">
        <f t="shared" si="121"/>
        <v>25.1</v>
      </c>
      <c r="FU127" s="18">
        <f t="shared" si="121"/>
        <v>410.1</v>
      </c>
      <c r="FV127" s="18">
        <f t="shared" si="121"/>
        <v>233.4</v>
      </c>
      <c r="FW127" s="18">
        <f t="shared" si="121"/>
        <v>78</v>
      </c>
      <c r="FX127" s="18">
        <f t="shared" si="121"/>
        <v>9.3000000000000007</v>
      </c>
      <c r="FY127" s="38"/>
      <c r="FZ127" s="16">
        <f>SUM(C127:FX127)</f>
        <v>303980.30000000005</v>
      </c>
      <c r="GA127" s="59"/>
      <c r="GB127" s="53"/>
      <c r="GC127" s="53"/>
      <c r="GD127" s="53"/>
      <c r="GE127" s="5"/>
      <c r="GF127" s="5"/>
      <c r="GG127" s="5"/>
      <c r="GH127" s="5"/>
      <c r="GI127" s="5"/>
      <c r="GJ127" s="5"/>
      <c r="GK127" s="5"/>
      <c r="GL127" s="5"/>
      <c r="GM127" s="5"/>
    </row>
    <row r="128" spans="1:256" x14ac:dyDescent="0.2">
      <c r="A128" s="2"/>
      <c r="B128" s="2" t="s">
        <v>447</v>
      </c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4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  <c r="BF128" s="53"/>
      <c r="BG128" s="53"/>
      <c r="BH128" s="53"/>
      <c r="BI128" s="53"/>
      <c r="BJ128" s="53"/>
      <c r="BK128" s="53"/>
      <c r="BL128" s="53"/>
      <c r="BM128" s="53"/>
      <c r="BN128" s="53"/>
      <c r="BO128" s="53"/>
      <c r="BP128" s="53"/>
      <c r="BQ128" s="53"/>
      <c r="BR128" s="53"/>
      <c r="BS128" s="53"/>
      <c r="BT128" s="53"/>
      <c r="BU128" s="53"/>
      <c r="BV128" s="53"/>
      <c r="BW128" s="53"/>
      <c r="BX128" s="53"/>
      <c r="BY128" s="53"/>
      <c r="BZ128" s="53"/>
      <c r="CA128" s="53"/>
      <c r="CB128" s="53"/>
      <c r="CC128" s="53"/>
      <c r="CD128" s="53"/>
      <c r="CE128" s="53"/>
      <c r="CF128" s="53"/>
      <c r="CG128" s="53"/>
      <c r="CH128" s="53"/>
      <c r="CI128" s="53"/>
      <c r="CJ128" s="53"/>
      <c r="CK128" s="53"/>
      <c r="CL128" s="53"/>
      <c r="CM128" s="53"/>
      <c r="CN128" s="53"/>
      <c r="CO128" s="53"/>
      <c r="CP128" s="53"/>
      <c r="CQ128" s="53"/>
      <c r="CR128" s="53"/>
      <c r="CS128" s="53"/>
      <c r="CT128" s="53"/>
      <c r="CU128" s="53"/>
      <c r="CV128" s="53"/>
      <c r="CW128" s="53"/>
      <c r="CX128" s="53"/>
      <c r="CY128" s="53"/>
      <c r="CZ128" s="53"/>
      <c r="DA128" s="53"/>
      <c r="DB128" s="53"/>
      <c r="DC128" s="53"/>
      <c r="DD128" s="53"/>
      <c r="DE128" s="53"/>
      <c r="DF128" s="53"/>
      <c r="DG128" s="53"/>
      <c r="DH128" s="53"/>
      <c r="DI128" s="53"/>
      <c r="DJ128" s="53"/>
      <c r="DK128" s="53"/>
      <c r="DL128" s="53"/>
      <c r="DM128" s="53"/>
      <c r="DN128" s="53"/>
      <c r="DO128" s="53"/>
      <c r="DP128" s="53"/>
      <c r="DQ128" s="53"/>
      <c r="DR128" s="53"/>
      <c r="DS128" s="53"/>
      <c r="DT128" s="53"/>
      <c r="DU128" s="53"/>
      <c r="DV128" s="53"/>
      <c r="DW128" s="53"/>
      <c r="DX128" s="53"/>
      <c r="DY128" s="53"/>
      <c r="DZ128" s="53"/>
      <c r="EA128" s="53"/>
      <c r="EB128" s="53"/>
      <c r="EC128" s="53"/>
      <c r="ED128" s="53"/>
      <c r="EE128" s="53"/>
      <c r="EF128" s="53"/>
      <c r="EG128" s="53"/>
      <c r="EH128" s="53"/>
      <c r="EI128" s="53"/>
      <c r="EJ128" s="53"/>
      <c r="EK128" s="53"/>
      <c r="EL128" s="53"/>
      <c r="EM128" s="53"/>
      <c r="EN128" s="53"/>
      <c r="EO128" s="53"/>
      <c r="EP128" s="53"/>
      <c r="EQ128" s="53"/>
      <c r="ER128" s="53"/>
      <c r="ES128" s="53"/>
      <c r="ET128" s="53"/>
      <c r="EU128" s="53"/>
      <c r="EV128" s="53"/>
      <c r="EW128" s="53"/>
      <c r="EX128" s="53"/>
      <c r="EY128" s="53"/>
      <c r="EZ128" s="53"/>
      <c r="FA128" s="53"/>
      <c r="FB128" s="53"/>
      <c r="FC128" s="53"/>
      <c r="FD128" s="53"/>
      <c r="FE128" s="53"/>
      <c r="FF128" s="53"/>
      <c r="FG128" s="53"/>
      <c r="FH128" s="53"/>
      <c r="FI128" s="53"/>
      <c r="FJ128" s="53"/>
      <c r="FK128" s="53"/>
      <c r="FL128" s="53"/>
      <c r="FM128" s="53"/>
      <c r="FN128" s="53"/>
      <c r="FO128" s="53"/>
      <c r="FP128" s="53"/>
      <c r="FQ128" s="53"/>
      <c r="FR128" s="53"/>
      <c r="FS128" s="53"/>
      <c r="FT128" s="54"/>
      <c r="FU128" s="53"/>
      <c r="FV128" s="53"/>
      <c r="FW128" s="53"/>
      <c r="FX128" s="53"/>
      <c r="FY128" s="123"/>
      <c r="FZ128" s="16"/>
      <c r="GA128" s="35"/>
      <c r="GB128" s="38"/>
      <c r="GC128" s="38"/>
      <c r="GD128" s="38"/>
      <c r="GE128" s="38"/>
      <c r="GF128" s="38"/>
      <c r="GG128" s="5"/>
      <c r="GH128" s="38"/>
      <c r="GI128" s="38"/>
      <c r="GJ128" s="38"/>
      <c r="GK128" s="5"/>
      <c r="GL128" s="5"/>
      <c r="GM128" s="5"/>
    </row>
    <row r="129" spans="1:256" x14ac:dyDescent="0.2">
      <c r="A129" s="4" t="s">
        <v>448</v>
      </c>
      <c r="B129" s="2" t="s">
        <v>449</v>
      </c>
      <c r="C129" s="18">
        <f t="shared" ref="C129:BN129" si="122">C11+C23</f>
        <v>3977.5</v>
      </c>
      <c r="D129" s="18">
        <f t="shared" si="122"/>
        <v>13422</v>
      </c>
      <c r="E129" s="18">
        <f t="shared" si="122"/>
        <v>5040</v>
      </c>
      <c r="F129" s="18">
        <f t="shared" si="122"/>
        <v>5180.5</v>
      </c>
      <c r="G129" s="18">
        <f t="shared" si="122"/>
        <v>251</v>
      </c>
      <c r="H129" s="18">
        <f t="shared" si="122"/>
        <v>162</v>
      </c>
      <c r="I129" s="18">
        <f t="shared" si="122"/>
        <v>6722</v>
      </c>
      <c r="J129" s="18">
        <f t="shared" si="122"/>
        <v>1193.5</v>
      </c>
      <c r="K129" s="18">
        <f t="shared" si="122"/>
        <v>139.5</v>
      </c>
      <c r="L129" s="18">
        <f t="shared" si="122"/>
        <v>1349</v>
      </c>
      <c r="M129" s="18">
        <f t="shared" si="122"/>
        <v>1122</v>
      </c>
      <c r="N129" s="18">
        <f t="shared" si="122"/>
        <v>12201.5</v>
      </c>
      <c r="O129" s="18">
        <f t="shared" si="122"/>
        <v>2271</v>
      </c>
      <c r="P129" s="18">
        <f t="shared" si="122"/>
        <v>82.5</v>
      </c>
      <c r="Q129" s="18">
        <f t="shared" si="122"/>
        <v>24385</v>
      </c>
      <c r="R129" s="18">
        <f t="shared" si="122"/>
        <v>214</v>
      </c>
      <c r="S129" s="18">
        <f t="shared" si="122"/>
        <v>518.5</v>
      </c>
      <c r="T129" s="18">
        <f t="shared" si="122"/>
        <v>45.5</v>
      </c>
      <c r="U129" s="18">
        <f t="shared" si="122"/>
        <v>17.5</v>
      </c>
      <c r="V129" s="18">
        <f t="shared" si="122"/>
        <v>123.5</v>
      </c>
      <c r="W129" s="21">
        <f t="shared" si="122"/>
        <v>53.5</v>
      </c>
      <c r="X129" s="18">
        <f t="shared" si="122"/>
        <v>24.5</v>
      </c>
      <c r="Y129" s="18">
        <f t="shared" si="122"/>
        <v>293</v>
      </c>
      <c r="Z129" s="18">
        <f t="shared" si="122"/>
        <v>134</v>
      </c>
      <c r="AA129" s="18">
        <f t="shared" si="122"/>
        <v>7362</v>
      </c>
      <c r="AB129" s="18">
        <f t="shared" si="122"/>
        <v>4998</v>
      </c>
      <c r="AC129" s="18">
        <f t="shared" si="122"/>
        <v>224</v>
      </c>
      <c r="AD129" s="18">
        <f t="shared" si="122"/>
        <v>291.5</v>
      </c>
      <c r="AE129" s="18">
        <f t="shared" si="122"/>
        <v>29</v>
      </c>
      <c r="AF129" s="18">
        <f t="shared" si="122"/>
        <v>55.5</v>
      </c>
      <c r="AG129" s="18">
        <f t="shared" si="122"/>
        <v>170</v>
      </c>
      <c r="AH129" s="18">
        <f t="shared" si="122"/>
        <v>449.5</v>
      </c>
      <c r="AI129" s="18">
        <f t="shared" si="122"/>
        <v>149.5</v>
      </c>
      <c r="AJ129" s="18">
        <f t="shared" si="122"/>
        <v>160.5</v>
      </c>
      <c r="AK129" s="18">
        <f t="shared" si="122"/>
        <v>163.5</v>
      </c>
      <c r="AL129" s="18">
        <f t="shared" si="122"/>
        <v>155</v>
      </c>
      <c r="AM129" s="18">
        <f t="shared" si="122"/>
        <v>245</v>
      </c>
      <c r="AN129" s="18">
        <f t="shared" si="122"/>
        <v>126.5</v>
      </c>
      <c r="AO129" s="18">
        <f t="shared" si="122"/>
        <v>1918</v>
      </c>
      <c r="AP129" s="18">
        <f t="shared" si="122"/>
        <v>50771.5</v>
      </c>
      <c r="AQ129" s="18">
        <f t="shared" si="122"/>
        <v>81</v>
      </c>
      <c r="AR129" s="18">
        <f t="shared" si="122"/>
        <v>5435.5</v>
      </c>
      <c r="AS129" s="18">
        <f t="shared" si="122"/>
        <v>2162</v>
      </c>
      <c r="AT129" s="18">
        <f t="shared" si="122"/>
        <v>304.5</v>
      </c>
      <c r="AU129" s="18">
        <f t="shared" si="122"/>
        <v>56.5</v>
      </c>
      <c r="AV129" s="18">
        <f t="shared" si="122"/>
        <v>80</v>
      </c>
      <c r="AW129" s="18">
        <f t="shared" si="122"/>
        <v>48</v>
      </c>
      <c r="AX129" s="18">
        <f t="shared" si="122"/>
        <v>5.5</v>
      </c>
      <c r="AY129" s="18">
        <f t="shared" si="122"/>
        <v>185</v>
      </c>
      <c r="AZ129" s="18">
        <f t="shared" si="122"/>
        <v>6837.5</v>
      </c>
      <c r="BA129" s="18">
        <f t="shared" si="122"/>
        <v>2921.5</v>
      </c>
      <c r="BB129" s="18">
        <f t="shared" si="122"/>
        <v>2344</v>
      </c>
      <c r="BC129" s="18">
        <f t="shared" si="122"/>
        <v>13792</v>
      </c>
      <c r="BD129" s="18">
        <f t="shared" si="122"/>
        <v>540</v>
      </c>
      <c r="BE129" s="18">
        <f t="shared" si="122"/>
        <v>330</v>
      </c>
      <c r="BF129" s="18">
        <f t="shared" si="122"/>
        <v>2101</v>
      </c>
      <c r="BG129" s="18">
        <f t="shared" si="122"/>
        <v>518</v>
      </c>
      <c r="BH129" s="18">
        <f t="shared" si="122"/>
        <v>123</v>
      </c>
      <c r="BI129" s="18">
        <f t="shared" si="122"/>
        <v>134.5</v>
      </c>
      <c r="BJ129" s="18">
        <f t="shared" si="122"/>
        <v>401</v>
      </c>
      <c r="BK129" s="18">
        <f t="shared" si="122"/>
        <v>5449</v>
      </c>
      <c r="BL129" s="18">
        <f t="shared" si="122"/>
        <v>51</v>
      </c>
      <c r="BM129" s="18">
        <f t="shared" si="122"/>
        <v>134</v>
      </c>
      <c r="BN129" s="18">
        <f t="shared" si="122"/>
        <v>1483</v>
      </c>
      <c r="BO129" s="18">
        <f t="shared" ref="BO129:DZ129" si="123">BO11+BO23</f>
        <v>535.5</v>
      </c>
      <c r="BP129" s="18">
        <f t="shared" si="123"/>
        <v>91.5</v>
      </c>
      <c r="BQ129" s="18">
        <f t="shared" si="123"/>
        <v>1901.5</v>
      </c>
      <c r="BR129" s="18">
        <f t="shared" si="123"/>
        <v>1907.5</v>
      </c>
      <c r="BS129" s="18">
        <f t="shared" si="123"/>
        <v>353.5</v>
      </c>
      <c r="BT129" s="18">
        <f t="shared" si="123"/>
        <v>77</v>
      </c>
      <c r="BU129" s="18">
        <f t="shared" si="123"/>
        <v>136.5</v>
      </c>
      <c r="BV129" s="18">
        <f t="shared" si="123"/>
        <v>253.5</v>
      </c>
      <c r="BW129" s="18">
        <f t="shared" si="123"/>
        <v>379.5</v>
      </c>
      <c r="BX129" s="18">
        <f t="shared" si="123"/>
        <v>18</v>
      </c>
      <c r="BY129" s="18">
        <f t="shared" si="123"/>
        <v>330</v>
      </c>
      <c r="BZ129" s="18">
        <f t="shared" si="123"/>
        <v>88</v>
      </c>
      <c r="CA129" s="18">
        <f t="shared" si="123"/>
        <v>56.5</v>
      </c>
      <c r="CB129" s="18">
        <f t="shared" si="123"/>
        <v>20446</v>
      </c>
      <c r="CC129" s="18">
        <f t="shared" si="123"/>
        <v>42.5</v>
      </c>
      <c r="CD129" s="18">
        <f t="shared" si="123"/>
        <v>17.5</v>
      </c>
      <c r="CE129" s="18">
        <f t="shared" si="123"/>
        <v>63.5</v>
      </c>
      <c r="CF129" s="18">
        <f t="shared" si="123"/>
        <v>32</v>
      </c>
      <c r="CG129" s="18">
        <f t="shared" si="123"/>
        <v>65</v>
      </c>
      <c r="CH129" s="18">
        <f t="shared" si="123"/>
        <v>54.5</v>
      </c>
      <c r="CI129" s="18">
        <f t="shared" si="123"/>
        <v>283.5</v>
      </c>
      <c r="CJ129" s="18">
        <f t="shared" si="123"/>
        <v>566</v>
      </c>
      <c r="CK129" s="18">
        <f t="shared" si="123"/>
        <v>977</v>
      </c>
      <c r="CL129" s="18">
        <f t="shared" si="123"/>
        <v>236.5</v>
      </c>
      <c r="CM129" s="18">
        <f t="shared" si="123"/>
        <v>260</v>
      </c>
      <c r="CN129" s="18">
        <f t="shared" si="123"/>
        <v>7440.5</v>
      </c>
      <c r="CO129" s="18">
        <f t="shared" si="123"/>
        <v>4151.5</v>
      </c>
      <c r="CP129" s="18">
        <f t="shared" si="123"/>
        <v>332.5</v>
      </c>
      <c r="CQ129" s="18">
        <f t="shared" si="123"/>
        <v>589</v>
      </c>
      <c r="CR129" s="18">
        <f t="shared" si="123"/>
        <v>74</v>
      </c>
      <c r="CS129" s="18">
        <f t="shared" si="123"/>
        <v>79.5</v>
      </c>
      <c r="CT129" s="18">
        <f t="shared" si="123"/>
        <v>78</v>
      </c>
      <c r="CU129" s="18">
        <f t="shared" si="123"/>
        <v>61.5</v>
      </c>
      <c r="CV129" s="18">
        <f t="shared" si="123"/>
        <v>20.5</v>
      </c>
      <c r="CW129" s="18">
        <f t="shared" si="123"/>
        <v>58.5</v>
      </c>
      <c r="CX129" s="18">
        <f t="shared" si="123"/>
        <v>126.5</v>
      </c>
      <c r="CY129" s="18">
        <f t="shared" si="123"/>
        <v>20</v>
      </c>
      <c r="CZ129" s="18">
        <f t="shared" si="123"/>
        <v>728</v>
      </c>
      <c r="DA129" s="18">
        <f t="shared" si="123"/>
        <v>41.5</v>
      </c>
      <c r="DB129" s="18">
        <f t="shared" si="123"/>
        <v>44.5</v>
      </c>
      <c r="DC129" s="18">
        <f t="shared" si="123"/>
        <v>38.5</v>
      </c>
      <c r="DD129" s="18">
        <f t="shared" si="123"/>
        <v>50.5</v>
      </c>
      <c r="DE129" s="18">
        <f t="shared" si="123"/>
        <v>96.5</v>
      </c>
      <c r="DF129" s="18">
        <f t="shared" si="123"/>
        <v>7278</v>
      </c>
      <c r="DG129" s="18">
        <f t="shared" si="123"/>
        <v>26</v>
      </c>
      <c r="DH129" s="18">
        <f t="shared" si="123"/>
        <v>682</v>
      </c>
      <c r="DI129" s="18">
        <f t="shared" si="123"/>
        <v>1326.5</v>
      </c>
      <c r="DJ129" s="18">
        <f t="shared" si="123"/>
        <v>269</v>
      </c>
      <c r="DK129" s="18">
        <f t="shared" si="123"/>
        <v>178</v>
      </c>
      <c r="DL129" s="18">
        <f t="shared" si="123"/>
        <v>2466</v>
      </c>
      <c r="DM129" s="18">
        <f t="shared" si="123"/>
        <v>102</v>
      </c>
      <c r="DN129" s="18">
        <f t="shared" si="123"/>
        <v>588.5</v>
      </c>
      <c r="DO129" s="18">
        <f t="shared" si="123"/>
        <v>1622.5</v>
      </c>
      <c r="DP129" s="18">
        <f t="shared" si="123"/>
        <v>55.5</v>
      </c>
      <c r="DQ129" s="18">
        <f t="shared" si="123"/>
        <v>183</v>
      </c>
      <c r="DR129" s="18">
        <f t="shared" si="123"/>
        <v>832.5</v>
      </c>
      <c r="DS129" s="18">
        <f t="shared" si="123"/>
        <v>514</v>
      </c>
      <c r="DT129" s="18">
        <f t="shared" si="123"/>
        <v>80.5</v>
      </c>
      <c r="DU129" s="18">
        <f t="shared" si="123"/>
        <v>153.5</v>
      </c>
      <c r="DV129" s="18">
        <f t="shared" si="123"/>
        <v>76</v>
      </c>
      <c r="DW129" s="18">
        <f t="shared" si="123"/>
        <v>113</v>
      </c>
      <c r="DX129" s="18">
        <f t="shared" si="123"/>
        <v>40</v>
      </c>
      <c r="DY129" s="18">
        <f t="shared" si="123"/>
        <v>64.5</v>
      </c>
      <c r="DZ129" s="18">
        <f t="shared" si="123"/>
        <v>232</v>
      </c>
      <c r="EA129" s="18">
        <f t="shared" ref="EA129:FX129" si="124">EA11+EA23</f>
        <v>213</v>
      </c>
      <c r="EB129" s="18">
        <f t="shared" si="124"/>
        <v>216</v>
      </c>
      <c r="EC129" s="18">
        <f t="shared" si="124"/>
        <v>83</v>
      </c>
      <c r="ED129" s="18">
        <f t="shared" si="124"/>
        <v>68.5</v>
      </c>
      <c r="EE129" s="18">
        <f t="shared" si="124"/>
        <v>82</v>
      </c>
      <c r="EF129" s="18">
        <f t="shared" si="124"/>
        <v>796</v>
      </c>
      <c r="EG129" s="18">
        <f t="shared" si="124"/>
        <v>145</v>
      </c>
      <c r="EH129" s="18">
        <f t="shared" si="124"/>
        <v>99</v>
      </c>
      <c r="EI129" s="18">
        <f t="shared" si="124"/>
        <v>10459</v>
      </c>
      <c r="EJ129" s="18">
        <f t="shared" si="124"/>
        <v>3334.5</v>
      </c>
      <c r="EK129" s="18">
        <f t="shared" si="124"/>
        <v>178.5</v>
      </c>
      <c r="EL129" s="18">
        <f t="shared" si="124"/>
        <v>138</v>
      </c>
      <c r="EM129" s="18">
        <f t="shared" si="124"/>
        <v>213</v>
      </c>
      <c r="EN129" s="18">
        <f t="shared" si="124"/>
        <v>601.5</v>
      </c>
      <c r="EO129" s="18">
        <f t="shared" si="124"/>
        <v>116</v>
      </c>
      <c r="EP129" s="18">
        <f t="shared" si="124"/>
        <v>117</v>
      </c>
      <c r="EQ129" s="18">
        <f t="shared" si="124"/>
        <v>306</v>
      </c>
      <c r="ER129" s="18">
        <f t="shared" si="124"/>
        <v>103.5</v>
      </c>
      <c r="ES129" s="18">
        <f t="shared" si="124"/>
        <v>75.5</v>
      </c>
      <c r="ET129" s="18">
        <f t="shared" si="124"/>
        <v>130.5</v>
      </c>
      <c r="EU129" s="18">
        <f t="shared" si="124"/>
        <v>508</v>
      </c>
      <c r="EV129" s="18">
        <f t="shared" si="124"/>
        <v>27.5</v>
      </c>
      <c r="EW129" s="18">
        <f t="shared" si="124"/>
        <v>153.5</v>
      </c>
      <c r="EX129" s="18">
        <f t="shared" si="124"/>
        <v>88</v>
      </c>
      <c r="EY129" s="18">
        <f t="shared" si="124"/>
        <v>187.5</v>
      </c>
      <c r="EZ129" s="18">
        <f t="shared" si="124"/>
        <v>31</v>
      </c>
      <c r="FA129" s="18">
        <f t="shared" si="124"/>
        <v>836.5</v>
      </c>
      <c r="FB129" s="18">
        <f t="shared" si="124"/>
        <v>146</v>
      </c>
      <c r="FC129" s="18">
        <f t="shared" si="124"/>
        <v>603</v>
      </c>
      <c r="FD129" s="18">
        <f t="shared" si="124"/>
        <v>97.5</v>
      </c>
      <c r="FE129" s="18">
        <f t="shared" si="124"/>
        <v>38</v>
      </c>
      <c r="FF129" s="18">
        <f t="shared" si="124"/>
        <v>67.5</v>
      </c>
      <c r="FG129" s="18">
        <f t="shared" si="124"/>
        <v>22</v>
      </c>
      <c r="FH129" s="18">
        <f t="shared" si="124"/>
        <v>44.5</v>
      </c>
      <c r="FI129" s="18">
        <f t="shared" si="124"/>
        <v>862.5</v>
      </c>
      <c r="FJ129" s="18">
        <f t="shared" si="124"/>
        <v>493.5</v>
      </c>
      <c r="FK129" s="18">
        <f t="shared" si="124"/>
        <v>845.5</v>
      </c>
      <c r="FL129" s="18">
        <f t="shared" si="124"/>
        <v>640</v>
      </c>
      <c r="FM129" s="18">
        <f t="shared" si="124"/>
        <v>732.5</v>
      </c>
      <c r="FN129" s="18">
        <f t="shared" si="124"/>
        <v>10635.5</v>
      </c>
      <c r="FO129" s="18">
        <f t="shared" si="124"/>
        <v>390.5</v>
      </c>
      <c r="FP129" s="18">
        <f t="shared" si="124"/>
        <v>1303.5</v>
      </c>
      <c r="FQ129" s="18">
        <f t="shared" si="124"/>
        <v>286</v>
      </c>
      <c r="FR129" s="18">
        <f t="shared" si="124"/>
        <v>34</v>
      </c>
      <c r="FS129" s="18">
        <f t="shared" si="124"/>
        <v>28</v>
      </c>
      <c r="FT129" s="21">
        <f t="shared" si="124"/>
        <v>20.5</v>
      </c>
      <c r="FU129" s="18">
        <f t="shared" si="124"/>
        <v>370</v>
      </c>
      <c r="FV129" s="18">
        <f t="shared" si="124"/>
        <v>236</v>
      </c>
      <c r="FW129" s="18">
        <f t="shared" si="124"/>
        <v>75</v>
      </c>
      <c r="FX129" s="18">
        <f t="shared" si="124"/>
        <v>12</v>
      </c>
      <c r="FY129" s="18"/>
      <c r="FZ129" s="16">
        <f>SUM(C129:FX129)</f>
        <v>289087.5</v>
      </c>
      <c r="GA129" s="53"/>
      <c r="GB129" s="38"/>
      <c r="GC129" s="38"/>
      <c r="GD129" s="38"/>
      <c r="GE129" s="38"/>
      <c r="GF129" s="38"/>
      <c r="GG129" s="5"/>
      <c r="GH129" s="38"/>
      <c r="GI129" s="38"/>
      <c r="GJ129" s="38"/>
      <c r="GK129" s="5"/>
      <c r="GL129" s="5"/>
      <c r="GM129" s="5"/>
    </row>
    <row r="130" spans="1:256" s="19" customFormat="1" x14ac:dyDescent="0.2">
      <c r="A130" s="4" t="s">
        <v>450</v>
      </c>
      <c r="B130" s="17" t="s">
        <v>451</v>
      </c>
      <c r="C130" s="17">
        <f>MAX(C127,C129)</f>
        <v>4327.2</v>
      </c>
      <c r="D130" s="17">
        <f t="shared" ref="D130:BO130" si="125">MAX(D127,D129)</f>
        <v>14095.1</v>
      </c>
      <c r="E130" s="17">
        <f t="shared" si="125"/>
        <v>5243.6</v>
      </c>
      <c r="F130" s="17">
        <f t="shared" si="125"/>
        <v>5384.1</v>
      </c>
      <c r="G130" s="17">
        <f t="shared" si="125"/>
        <v>289.7</v>
      </c>
      <c r="H130" s="17">
        <f t="shared" si="125"/>
        <v>195.2</v>
      </c>
      <c r="I130" s="17">
        <f t="shared" si="125"/>
        <v>7061.1</v>
      </c>
      <c r="J130" s="17">
        <f t="shared" si="125"/>
        <v>1268.9000000000001</v>
      </c>
      <c r="K130" s="17">
        <f t="shared" si="125"/>
        <v>147.80000000000001</v>
      </c>
      <c r="L130" s="17">
        <f t="shared" si="125"/>
        <v>1427.6</v>
      </c>
      <c r="M130" s="17">
        <f t="shared" si="125"/>
        <v>1157.5</v>
      </c>
      <c r="N130" s="17">
        <f t="shared" si="125"/>
        <v>12715.6</v>
      </c>
      <c r="O130" s="17">
        <f t="shared" si="125"/>
        <v>2616.8000000000002</v>
      </c>
      <c r="P130" s="17">
        <f t="shared" si="125"/>
        <v>82.5</v>
      </c>
      <c r="Q130" s="17">
        <f t="shared" si="125"/>
        <v>25323.7</v>
      </c>
      <c r="R130" s="17">
        <f t="shared" si="125"/>
        <v>237.5</v>
      </c>
      <c r="S130" s="17">
        <f t="shared" si="125"/>
        <v>559.79999999999995</v>
      </c>
      <c r="T130" s="17">
        <f t="shared" si="125"/>
        <v>45.5</v>
      </c>
      <c r="U130" s="17">
        <f t="shared" si="125"/>
        <v>21</v>
      </c>
      <c r="V130" s="17">
        <f t="shared" si="125"/>
        <v>128.80000000000001</v>
      </c>
      <c r="W130" s="17">
        <f t="shared" si="125"/>
        <v>54.7</v>
      </c>
      <c r="X130" s="17">
        <f t="shared" si="125"/>
        <v>24.5</v>
      </c>
      <c r="Y130" s="17">
        <f t="shared" si="125"/>
        <v>300.3</v>
      </c>
      <c r="Z130" s="17">
        <f t="shared" si="125"/>
        <v>142.4</v>
      </c>
      <c r="AA130" s="17">
        <f t="shared" si="125"/>
        <v>7771.7</v>
      </c>
      <c r="AB130" s="17">
        <f t="shared" si="125"/>
        <v>5348.7</v>
      </c>
      <c r="AC130" s="17">
        <f t="shared" si="125"/>
        <v>224</v>
      </c>
      <c r="AD130" s="17">
        <f t="shared" si="125"/>
        <v>307.3</v>
      </c>
      <c r="AE130" s="17">
        <f t="shared" si="125"/>
        <v>30.6</v>
      </c>
      <c r="AF130" s="17">
        <f t="shared" si="125"/>
        <v>58.2</v>
      </c>
      <c r="AG130" s="17">
        <f t="shared" si="125"/>
        <v>179.8</v>
      </c>
      <c r="AH130" s="17">
        <f t="shared" si="125"/>
        <v>449.5</v>
      </c>
      <c r="AI130" s="17">
        <f t="shared" si="125"/>
        <v>153.19999999999999</v>
      </c>
      <c r="AJ130" s="17">
        <f t="shared" si="125"/>
        <v>164</v>
      </c>
      <c r="AK130" s="17">
        <f t="shared" si="125"/>
        <v>163.5</v>
      </c>
      <c r="AL130" s="17">
        <f t="shared" si="125"/>
        <v>162.5</v>
      </c>
      <c r="AM130" s="17">
        <f t="shared" si="125"/>
        <v>270.89999999999998</v>
      </c>
      <c r="AN130" s="17">
        <f t="shared" si="125"/>
        <v>150.4</v>
      </c>
      <c r="AO130" s="17">
        <f t="shared" si="125"/>
        <v>2128.5</v>
      </c>
      <c r="AP130" s="17">
        <f t="shared" si="125"/>
        <v>51589.2</v>
      </c>
      <c r="AQ130" s="17">
        <f t="shared" si="125"/>
        <v>85.9</v>
      </c>
      <c r="AR130" s="17">
        <f t="shared" si="125"/>
        <v>6207</v>
      </c>
      <c r="AS130" s="17">
        <f t="shared" si="125"/>
        <v>2217</v>
      </c>
      <c r="AT130" s="17">
        <f t="shared" si="125"/>
        <v>313.5</v>
      </c>
      <c r="AU130" s="17">
        <f t="shared" si="125"/>
        <v>71</v>
      </c>
      <c r="AV130" s="17">
        <f t="shared" si="125"/>
        <v>83.3</v>
      </c>
      <c r="AW130" s="17">
        <f t="shared" si="125"/>
        <v>54.4</v>
      </c>
      <c r="AX130" s="17">
        <f t="shared" si="125"/>
        <v>5.5</v>
      </c>
      <c r="AY130" s="17">
        <f t="shared" si="125"/>
        <v>194.1</v>
      </c>
      <c r="AZ130" s="17">
        <f t="shared" si="125"/>
        <v>7037.4</v>
      </c>
      <c r="BA130" s="17">
        <f t="shared" si="125"/>
        <v>3164.3</v>
      </c>
      <c r="BB130" s="17">
        <f t="shared" si="125"/>
        <v>2405.5</v>
      </c>
      <c r="BC130" s="17">
        <f t="shared" si="125"/>
        <v>15006.9</v>
      </c>
      <c r="BD130" s="17">
        <f t="shared" si="125"/>
        <v>613.70000000000005</v>
      </c>
      <c r="BE130" s="17">
        <f t="shared" si="125"/>
        <v>376.2</v>
      </c>
      <c r="BF130" s="17">
        <f t="shared" si="125"/>
        <v>2287.1</v>
      </c>
      <c r="BG130" s="17">
        <f t="shared" si="125"/>
        <v>533.29999999999995</v>
      </c>
      <c r="BH130" s="17">
        <f t="shared" si="125"/>
        <v>133.80000000000001</v>
      </c>
      <c r="BI130" s="17">
        <f t="shared" si="125"/>
        <v>140.19999999999999</v>
      </c>
      <c r="BJ130" s="17">
        <f t="shared" si="125"/>
        <v>503.3</v>
      </c>
      <c r="BK130" s="17">
        <f t="shared" si="125"/>
        <v>5449</v>
      </c>
      <c r="BL130" s="17">
        <f t="shared" si="125"/>
        <v>101.5</v>
      </c>
      <c r="BM130" s="17">
        <f t="shared" si="125"/>
        <v>141</v>
      </c>
      <c r="BN130" s="17">
        <f t="shared" si="125"/>
        <v>1642.4</v>
      </c>
      <c r="BO130" s="17">
        <f t="shared" si="125"/>
        <v>600.29999999999995</v>
      </c>
      <c r="BP130" s="17">
        <f t="shared" ref="BP130:EA130" si="126">MAX(BP127,BP129)</f>
        <v>91.5</v>
      </c>
      <c r="BQ130" s="17">
        <f t="shared" si="126"/>
        <v>2024.7</v>
      </c>
      <c r="BR130" s="17">
        <f t="shared" si="126"/>
        <v>2025.4</v>
      </c>
      <c r="BS130" s="17">
        <f t="shared" si="126"/>
        <v>369.4</v>
      </c>
      <c r="BT130" s="17">
        <f t="shared" si="126"/>
        <v>80</v>
      </c>
      <c r="BU130" s="17">
        <f t="shared" si="126"/>
        <v>141.30000000000001</v>
      </c>
      <c r="BV130" s="17">
        <f t="shared" si="126"/>
        <v>278.7</v>
      </c>
      <c r="BW130" s="17">
        <f t="shared" si="126"/>
        <v>386.1</v>
      </c>
      <c r="BX130" s="17">
        <f t="shared" si="126"/>
        <v>19.899999999999999</v>
      </c>
      <c r="BY130" s="17">
        <f t="shared" si="126"/>
        <v>340.1</v>
      </c>
      <c r="BZ130" s="17">
        <f t="shared" si="126"/>
        <v>88</v>
      </c>
      <c r="CA130" s="17">
        <f t="shared" si="126"/>
        <v>69.900000000000006</v>
      </c>
      <c r="CB130" s="17">
        <f t="shared" si="126"/>
        <v>21769.7</v>
      </c>
      <c r="CC130" s="17">
        <f t="shared" si="126"/>
        <v>42.5</v>
      </c>
      <c r="CD130" s="17">
        <f t="shared" si="126"/>
        <v>17.5</v>
      </c>
      <c r="CE130" s="17">
        <f t="shared" si="126"/>
        <v>68.2</v>
      </c>
      <c r="CF130" s="17">
        <f t="shared" si="126"/>
        <v>32.5</v>
      </c>
      <c r="CG130" s="17">
        <f t="shared" si="126"/>
        <v>68.400000000000006</v>
      </c>
      <c r="CH130" s="17">
        <f t="shared" si="126"/>
        <v>54.5</v>
      </c>
      <c r="CI130" s="17">
        <f t="shared" si="126"/>
        <v>322.7</v>
      </c>
      <c r="CJ130" s="17">
        <f t="shared" si="126"/>
        <v>577</v>
      </c>
      <c r="CK130" s="17">
        <f t="shared" si="126"/>
        <v>1068.9000000000001</v>
      </c>
      <c r="CL130" s="17">
        <f t="shared" si="126"/>
        <v>266.60000000000002</v>
      </c>
      <c r="CM130" s="17">
        <f t="shared" si="126"/>
        <v>271</v>
      </c>
      <c r="CN130" s="17">
        <f t="shared" si="126"/>
        <v>7869.8</v>
      </c>
      <c r="CO130" s="17">
        <f t="shared" si="126"/>
        <v>4530</v>
      </c>
      <c r="CP130" s="17">
        <f t="shared" si="126"/>
        <v>360.6</v>
      </c>
      <c r="CQ130" s="17">
        <f t="shared" si="126"/>
        <v>627.29999999999995</v>
      </c>
      <c r="CR130" s="17">
        <f t="shared" si="126"/>
        <v>76.900000000000006</v>
      </c>
      <c r="CS130" s="17">
        <f t="shared" si="126"/>
        <v>91.6</v>
      </c>
      <c r="CT130" s="17">
        <f t="shared" si="126"/>
        <v>78.8</v>
      </c>
      <c r="CU130" s="17">
        <f t="shared" si="126"/>
        <v>73.400000000000006</v>
      </c>
      <c r="CV130" s="17">
        <f t="shared" si="126"/>
        <v>21.5</v>
      </c>
      <c r="CW130" s="17">
        <f t="shared" si="126"/>
        <v>61</v>
      </c>
      <c r="CX130" s="17">
        <f t="shared" si="126"/>
        <v>133.19999999999999</v>
      </c>
      <c r="CY130" s="17">
        <f t="shared" si="126"/>
        <v>21.3</v>
      </c>
      <c r="CZ130" s="17">
        <f t="shared" si="126"/>
        <v>809</v>
      </c>
      <c r="DA130" s="17">
        <f t="shared" si="126"/>
        <v>48.1</v>
      </c>
      <c r="DB130" s="17">
        <f t="shared" si="126"/>
        <v>44.5</v>
      </c>
      <c r="DC130" s="17">
        <f t="shared" si="126"/>
        <v>38.6</v>
      </c>
      <c r="DD130" s="17">
        <f t="shared" si="126"/>
        <v>53.4</v>
      </c>
      <c r="DE130" s="17">
        <f t="shared" si="126"/>
        <v>145.9</v>
      </c>
      <c r="DF130" s="17">
        <f t="shared" si="126"/>
        <v>7903.8</v>
      </c>
      <c r="DG130" s="17">
        <f t="shared" si="126"/>
        <v>26.8</v>
      </c>
      <c r="DH130" s="17">
        <f t="shared" si="126"/>
        <v>722.3</v>
      </c>
      <c r="DI130" s="17">
        <f t="shared" si="126"/>
        <v>1481.1</v>
      </c>
      <c r="DJ130" s="17">
        <f t="shared" si="126"/>
        <v>303.3</v>
      </c>
      <c r="DK130" s="17">
        <f t="shared" si="126"/>
        <v>183.3</v>
      </c>
      <c r="DL130" s="17">
        <f t="shared" si="126"/>
        <v>2734.7</v>
      </c>
      <c r="DM130" s="17">
        <f t="shared" si="126"/>
        <v>110.2</v>
      </c>
      <c r="DN130" s="17">
        <f t="shared" si="126"/>
        <v>631.70000000000005</v>
      </c>
      <c r="DO130" s="17">
        <f t="shared" si="126"/>
        <v>1708.6</v>
      </c>
      <c r="DP130" s="17">
        <f t="shared" si="126"/>
        <v>56.4</v>
      </c>
      <c r="DQ130" s="17">
        <f t="shared" si="126"/>
        <v>186.5</v>
      </c>
      <c r="DR130" s="17">
        <f t="shared" si="126"/>
        <v>907.5</v>
      </c>
      <c r="DS130" s="17">
        <f t="shared" si="126"/>
        <v>549.70000000000005</v>
      </c>
      <c r="DT130" s="17">
        <f t="shared" si="126"/>
        <v>81.099999999999994</v>
      </c>
      <c r="DU130" s="17">
        <f t="shared" si="126"/>
        <v>167.2</v>
      </c>
      <c r="DV130" s="17">
        <f t="shared" si="126"/>
        <v>76</v>
      </c>
      <c r="DW130" s="17">
        <f t="shared" si="126"/>
        <v>124.9</v>
      </c>
      <c r="DX130" s="17">
        <f t="shared" si="126"/>
        <v>46.6</v>
      </c>
      <c r="DY130" s="17">
        <f t="shared" si="126"/>
        <v>64.5</v>
      </c>
      <c r="DZ130" s="17">
        <f t="shared" si="126"/>
        <v>232</v>
      </c>
      <c r="EA130" s="17">
        <f t="shared" si="126"/>
        <v>216.5</v>
      </c>
      <c r="EB130" s="17">
        <f t="shared" ref="EB130:FX130" si="127">MAX(EB127,EB129)</f>
        <v>243.1</v>
      </c>
      <c r="EC130" s="17">
        <f t="shared" si="127"/>
        <v>100.1</v>
      </c>
      <c r="ED130" s="17">
        <f t="shared" si="127"/>
        <v>71</v>
      </c>
      <c r="EE130" s="17">
        <f t="shared" si="127"/>
        <v>88.7</v>
      </c>
      <c r="EF130" s="17">
        <f t="shared" si="127"/>
        <v>864.4</v>
      </c>
      <c r="EG130" s="17">
        <f t="shared" si="127"/>
        <v>157.9</v>
      </c>
      <c r="EH130" s="17">
        <f t="shared" si="127"/>
        <v>112.7</v>
      </c>
      <c r="EI130" s="17">
        <f t="shared" si="127"/>
        <v>11261.7</v>
      </c>
      <c r="EJ130" s="17">
        <f t="shared" si="127"/>
        <v>3510</v>
      </c>
      <c r="EK130" s="17">
        <f t="shared" si="127"/>
        <v>185.6</v>
      </c>
      <c r="EL130" s="17">
        <f t="shared" si="127"/>
        <v>144</v>
      </c>
      <c r="EM130" s="17">
        <f t="shared" si="127"/>
        <v>238.8</v>
      </c>
      <c r="EN130" s="17">
        <f t="shared" si="127"/>
        <v>645.79999999999995</v>
      </c>
      <c r="EO130" s="17">
        <f t="shared" si="127"/>
        <v>125.3</v>
      </c>
      <c r="EP130" s="17">
        <f t="shared" si="127"/>
        <v>117</v>
      </c>
      <c r="EQ130" s="17">
        <f t="shared" si="127"/>
        <v>334.3</v>
      </c>
      <c r="ER130" s="17">
        <f t="shared" si="127"/>
        <v>108.2</v>
      </c>
      <c r="ES130" s="17">
        <f t="shared" si="127"/>
        <v>77.3</v>
      </c>
      <c r="ET130" s="17">
        <f t="shared" si="127"/>
        <v>130.5</v>
      </c>
      <c r="EU130" s="17">
        <f t="shared" si="127"/>
        <v>523</v>
      </c>
      <c r="EV130" s="17">
        <f t="shared" si="127"/>
        <v>27.5</v>
      </c>
      <c r="EW130" s="17">
        <f t="shared" si="127"/>
        <v>153.5</v>
      </c>
      <c r="EX130" s="17">
        <f t="shared" si="127"/>
        <v>98.7</v>
      </c>
      <c r="EY130" s="17">
        <f t="shared" si="127"/>
        <v>239.8</v>
      </c>
      <c r="EZ130" s="17">
        <f t="shared" si="127"/>
        <v>36.4</v>
      </c>
      <c r="FA130" s="17">
        <f t="shared" si="127"/>
        <v>895.9</v>
      </c>
      <c r="FB130" s="17">
        <f t="shared" si="127"/>
        <v>158.19999999999999</v>
      </c>
      <c r="FC130" s="17">
        <f t="shared" si="127"/>
        <v>658.6</v>
      </c>
      <c r="FD130" s="17">
        <f t="shared" si="127"/>
        <v>109.5</v>
      </c>
      <c r="FE130" s="17">
        <f t="shared" si="127"/>
        <v>41.7</v>
      </c>
      <c r="FF130" s="17">
        <f t="shared" si="127"/>
        <v>69.7</v>
      </c>
      <c r="FG130" s="17">
        <f t="shared" si="127"/>
        <v>22</v>
      </c>
      <c r="FH130" s="17">
        <f t="shared" si="127"/>
        <v>44.5</v>
      </c>
      <c r="FI130" s="17">
        <f t="shared" si="127"/>
        <v>913</v>
      </c>
      <c r="FJ130" s="17">
        <f t="shared" si="127"/>
        <v>537.4</v>
      </c>
      <c r="FK130" s="17">
        <f t="shared" si="127"/>
        <v>902</v>
      </c>
      <c r="FL130" s="17">
        <f t="shared" si="127"/>
        <v>662.7</v>
      </c>
      <c r="FM130" s="17">
        <f t="shared" si="127"/>
        <v>758.5</v>
      </c>
      <c r="FN130" s="17">
        <f t="shared" si="127"/>
        <v>11254.2</v>
      </c>
      <c r="FO130" s="17">
        <f t="shared" si="127"/>
        <v>424.9</v>
      </c>
      <c r="FP130" s="17">
        <f t="shared" si="127"/>
        <v>1337.5</v>
      </c>
      <c r="FQ130" s="17">
        <f t="shared" si="127"/>
        <v>300.89999999999998</v>
      </c>
      <c r="FR130" s="17">
        <f t="shared" si="127"/>
        <v>47.2</v>
      </c>
      <c r="FS130" s="17">
        <f t="shared" si="127"/>
        <v>35.5</v>
      </c>
      <c r="FT130" s="17">
        <f t="shared" si="127"/>
        <v>25.1</v>
      </c>
      <c r="FU130" s="17">
        <f t="shared" si="127"/>
        <v>410.1</v>
      </c>
      <c r="FV130" s="17">
        <f t="shared" si="127"/>
        <v>236</v>
      </c>
      <c r="FW130" s="17">
        <f t="shared" si="127"/>
        <v>78</v>
      </c>
      <c r="FX130" s="17">
        <f t="shared" si="127"/>
        <v>12</v>
      </c>
      <c r="FY130" s="54"/>
      <c r="FZ130" s="17">
        <f>SUM(C130:FX130)</f>
        <v>304975</v>
      </c>
      <c r="GA130" s="53"/>
      <c r="GB130" s="17"/>
      <c r="GC130" s="17"/>
      <c r="GD130" s="17"/>
      <c r="GE130" s="17"/>
      <c r="GF130" s="17"/>
      <c r="GG130" s="24"/>
      <c r="GH130" s="36"/>
      <c r="GI130" s="36"/>
      <c r="GJ130" s="36"/>
      <c r="GK130" s="36"/>
      <c r="GL130" s="36"/>
      <c r="GM130" s="36"/>
    </row>
    <row r="131" spans="1:256" x14ac:dyDescent="0.2">
      <c r="A131" s="4"/>
      <c r="B131" s="2" t="s">
        <v>452</v>
      </c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18"/>
      <c r="FZ131" s="17"/>
      <c r="GA131" s="53"/>
      <c r="GB131" s="16"/>
      <c r="GC131" s="16"/>
      <c r="GD131" s="16"/>
      <c r="GE131" s="16"/>
      <c r="GF131" s="16"/>
      <c r="GG131" s="5"/>
      <c r="GH131" s="18"/>
      <c r="GI131" s="18"/>
      <c r="GJ131" s="18"/>
      <c r="GK131" s="5"/>
      <c r="GL131" s="5"/>
      <c r="GM131" s="5"/>
      <c r="GN131" s="125"/>
      <c r="GO131" s="125"/>
      <c r="GP131" s="125"/>
      <c r="GQ131" s="125"/>
      <c r="GR131" s="125"/>
      <c r="GS131" s="125"/>
      <c r="GT131" s="125"/>
      <c r="GU131" s="125"/>
      <c r="GV131" s="125"/>
      <c r="GW131" s="125"/>
      <c r="GX131" s="125"/>
      <c r="GY131" s="125"/>
      <c r="GZ131" s="125"/>
      <c r="HA131" s="125"/>
      <c r="HB131" s="125"/>
      <c r="HC131" s="125"/>
      <c r="HD131" s="125"/>
      <c r="HE131" s="125"/>
      <c r="HF131" s="125"/>
      <c r="HG131" s="125"/>
      <c r="HH131" s="125"/>
      <c r="HI131" s="125"/>
      <c r="HJ131" s="125"/>
      <c r="HK131" s="125"/>
      <c r="HL131" s="125"/>
      <c r="HM131" s="125"/>
      <c r="HN131" s="125"/>
      <c r="HO131" s="125"/>
      <c r="HP131" s="125"/>
      <c r="HQ131" s="125"/>
      <c r="HR131" s="125"/>
      <c r="HS131" s="125"/>
      <c r="HT131" s="125"/>
      <c r="HU131" s="125"/>
      <c r="HV131" s="125"/>
      <c r="HW131" s="125"/>
      <c r="HX131" s="125"/>
      <c r="HY131" s="125"/>
      <c r="HZ131" s="125"/>
      <c r="IA131" s="125"/>
      <c r="IB131" s="125"/>
      <c r="IC131" s="125"/>
      <c r="ID131" s="125"/>
      <c r="IE131" s="125"/>
      <c r="IF131" s="125"/>
      <c r="IG131" s="125"/>
      <c r="IH131" s="125"/>
      <c r="II131" s="125"/>
      <c r="IJ131" s="125"/>
      <c r="IK131" s="125"/>
      <c r="IL131" s="125"/>
      <c r="IM131" s="125"/>
      <c r="IN131" s="125"/>
      <c r="IO131" s="125"/>
      <c r="IP131" s="125"/>
      <c r="IQ131" s="125"/>
      <c r="IR131" s="125"/>
      <c r="IS131" s="125"/>
      <c r="IT131" s="125"/>
      <c r="IU131" s="125"/>
      <c r="IV131" s="125"/>
    </row>
    <row r="132" spans="1:256" s="19" customFormat="1" x14ac:dyDescent="0.2">
      <c r="A132" s="4" t="s">
        <v>453</v>
      </c>
      <c r="B132" s="2" t="s">
        <v>454</v>
      </c>
      <c r="C132" s="35">
        <f t="shared" ref="C132:BN132" si="128">ROUND((C130/C14),4)</f>
        <v>0.54259999999999997</v>
      </c>
      <c r="D132" s="35">
        <f t="shared" si="128"/>
        <v>0.34839999999999999</v>
      </c>
      <c r="E132" s="35">
        <f t="shared" si="128"/>
        <v>0.70009999999999994</v>
      </c>
      <c r="F132" s="35">
        <f t="shared" si="128"/>
        <v>0.32450000000000001</v>
      </c>
      <c r="G132" s="35">
        <f t="shared" si="128"/>
        <v>0.29670000000000002</v>
      </c>
      <c r="H132" s="35">
        <f t="shared" si="128"/>
        <v>0.2059</v>
      </c>
      <c r="I132" s="35">
        <f t="shared" si="128"/>
        <v>0.71940000000000004</v>
      </c>
      <c r="J132" s="35">
        <f t="shared" si="128"/>
        <v>0.62280000000000002</v>
      </c>
      <c r="K132" s="35">
        <f t="shared" si="128"/>
        <v>0.47299999999999998</v>
      </c>
      <c r="L132" s="35">
        <f t="shared" si="128"/>
        <v>0.56340000000000001</v>
      </c>
      <c r="M132" s="35">
        <f t="shared" si="128"/>
        <v>0.87760000000000005</v>
      </c>
      <c r="N132" s="35">
        <f t="shared" si="128"/>
        <v>0.24940000000000001</v>
      </c>
      <c r="O132" s="35">
        <f t="shared" si="128"/>
        <v>0.1807</v>
      </c>
      <c r="P132" s="35">
        <f t="shared" si="128"/>
        <v>0.51239999999999997</v>
      </c>
      <c r="Q132" s="35">
        <f t="shared" si="128"/>
        <v>0.65200000000000002</v>
      </c>
      <c r="R132" s="35">
        <f t="shared" si="128"/>
        <v>0.1158</v>
      </c>
      <c r="S132" s="35">
        <f t="shared" si="128"/>
        <v>0.43840000000000001</v>
      </c>
      <c r="T132" s="35">
        <f t="shared" si="128"/>
        <v>0.35549999999999998</v>
      </c>
      <c r="U132" s="35">
        <f t="shared" si="128"/>
        <v>0.59150000000000003</v>
      </c>
      <c r="V132" s="35">
        <f t="shared" si="128"/>
        <v>0.5101</v>
      </c>
      <c r="W132" s="36">
        <f t="shared" si="128"/>
        <v>0.5978</v>
      </c>
      <c r="X132" s="35">
        <f t="shared" si="128"/>
        <v>0.60489999999999999</v>
      </c>
      <c r="Y132" s="35">
        <f t="shared" si="128"/>
        <v>0.68559999999999999</v>
      </c>
      <c r="Z132" s="35">
        <f t="shared" si="128"/>
        <v>0.57540000000000002</v>
      </c>
      <c r="AA132" s="35">
        <f t="shared" si="128"/>
        <v>0.27229999999999999</v>
      </c>
      <c r="AB132" s="35">
        <f t="shared" si="128"/>
        <v>0.18410000000000001</v>
      </c>
      <c r="AC132" s="35">
        <f t="shared" si="128"/>
        <v>0.26079999999999998</v>
      </c>
      <c r="AD132" s="35">
        <f t="shared" si="128"/>
        <v>0.2853</v>
      </c>
      <c r="AE132" s="35">
        <f t="shared" si="128"/>
        <v>0.29709999999999998</v>
      </c>
      <c r="AF132" s="35">
        <f t="shared" si="128"/>
        <v>0.35709999999999997</v>
      </c>
      <c r="AG132" s="35">
        <f t="shared" si="128"/>
        <v>0.22789999999999999</v>
      </c>
      <c r="AH132" s="35">
        <f t="shared" si="128"/>
        <v>0.48230000000000001</v>
      </c>
      <c r="AI132" s="35">
        <f t="shared" si="128"/>
        <v>0.44090000000000001</v>
      </c>
      <c r="AJ132" s="35">
        <f t="shared" si="128"/>
        <v>0.77910000000000001</v>
      </c>
      <c r="AK132" s="35">
        <f t="shared" si="128"/>
        <v>0.82989999999999997</v>
      </c>
      <c r="AL132" s="35">
        <f t="shared" si="128"/>
        <v>0.66459999999999997</v>
      </c>
      <c r="AM132" s="35">
        <f t="shared" si="128"/>
        <v>0.64649999999999996</v>
      </c>
      <c r="AN132" s="35">
        <f t="shared" si="128"/>
        <v>0.43219999999999997</v>
      </c>
      <c r="AO132" s="35">
        <f t="shared" si="128"/>
        <v>0.4597</v>
      </c>
      <c r="AP132" s="35">
        <f t="shared" si="128"/>
        <v>0.64400000000000002</v>
      </c>
      <c r="AQ132" s="35">
        <f t="shared" si="128"/>
        <v>0.3579</v>
      </c>
      <c r="AR132" s="35">
        <f t="shared" si="128"/>
        <v>9.8599999999999993E-2</v>
      </c>
      <c r="AS132" s="35">
        <f t="shared" si="128"/>
        <v>0.33950000000000002</v>
      </c>
      <c r="AT132" s="35">
        <f t="shared" si="128"/>
        <v>0.1333</v>
      </c>
      <c r="AU132" s="35">
        <f t="shared" si="128"/>
        <v>0.28510000000000002</v>
      </c>
      <c r="AV132" s="35">
        <f t="shared" si="128"/>
        <v>0.32219999999999999</v>
      </c>
      <c r="AW132" s="35">
        <f t="shared" si="128"/>
        <v>0.26540000000000002</v>
      </c>
      <c r="AX132" s="35">
        <f t="shared" si="128"/>
        <v>0.57889999999999997</v>
      </c>
      <c r="AY132" s="35">
        <f t="shared" si="128"/>
        <v>0.40400000000000003</v>
      </c>
      <c r="AZ132" s="35">
        <f t="shared" si="128"/>
        <v>0.64629999999999999</v>
      </c>
      <c r="BA132" s="35">
        <f t="shared" si="128"/>
        <v>0.37190000000000001</v>
      </c>
      <c r="BB132" s="35">
        <f t="shared" si="128"/>
        <v>0.3266</v>
      </c>
      <c r="BC132" s="35">
        <f t="shared" si="128"/>
        <v>0.51659999999999995</v>
      </c>
      <c r="BD132" s="35">
        <f t="shared" si="128"/>
        <v>0.12709999999999999</v>
      </c>
      <c r="BE132" s="35">
        <f t="shared" si="128"/>
        <v>0.27160000000000001</v>
      </c>
      <c r="BF132" s="35">
        <f t="shared" si="128"/>
        <v>9.74E-2</v>
      </c>
      <c r="BG132" s="35">
        <f t="shared" si="128"/>
        <v>0.56079999999999997</v>
      </c>
      <c r="BH132" s="35">
        <f t="shared" si="128"/>
        <v>0.2276</v>
      </c>
      <c r="BI132" s="35">
        <f t="shared" si="128"/>
        <v>0.61629999999999996</v>
      </c>
      <c r="BJ132" s="35">
        <f t="shared" si="128"/>
        <v>8.6599999999999996E-2</v>
      </c>
      <c r="BK132" s="35">
        <f t="shared" si="128"/>
        <v>0.29249999999999998</v>
      </c>
      <c r="BL132" s="35">
        <f t="shared" si="128"/>
        <v>0.49390000000000001</v>
      </c>
      <c r="BM132" s="35">
        <f t="shared" si="128"/>
        <v>0.57909999999999995</v>
      </c>
      <c r="BN132" s="35">
        <f t="shared" si="128"/>
        <v>0.47489999999999999</v>
      </c>
      <c r="BO132" s="35">
        <f t="shared" ref="BO132:DZ132" si="129">ROUND((BO130/BO14),4)</f>
        <v>0.45429999999999998</v>
      </c>
      <c r="BP132" s="35">
        <f t="shared" si="129"/>
        <v>0.45860000000000001</v>
      </c>
      <c r="BQ132" s="35">
        <f t="shared" si="129"/>
        <v>0.36159999999999998</v>
      </c>
      <c r="BR132" s="35">
        <f t="shared" si="129"/>
        <v>0.45240000000000002</v>
      </c>
      <c r="BS132" s="35">
        <f t="shared" si="129"/>
        <v>0.4017</v>
      </c>
      <c r="BT132" s="35">
        <f t="shared" si="129"/>
        <v>0.2089</v>
      </c>
      <c r="BU132" s="35">
        <f t="shared" si="129"/>
        <v>0.35060000000000002</v>
      </c>
      <c r="BV132" s="35">
        <f t="shared" si="129"/>
        <v>0.2331</v>
      </c>
      <c r="BW132" s="35">
        <f t="shared" si="129"/>
        <v>0.21729999999999999</v>
      </c>
      <c r="BX132" s="35">
        <f t="shared" si="129"/>
        <v>0.23549999999999999</v>
      </c>
      <c r="BY132" s="35">
        <f t="shared" si="129"/>
        <v>0.71079999999999999</v>
      </c>
      <c r="BZ132" s="35">
        <f t="shared" si="129"/>
        <v>0.46189999999999998</v>
      </c>
      <c r="CA132" s="35">
        <f t="shared" si="129"/>
        <v>0.43020000000000003</v>
      </c>
      <c r="CB132" s="35">
        <f t="shared" si="129"/>
        <v>0.2702</v>
      </c>
      <c r="CC132" s="35">
        <f t="shared" si="129"/>
        <v>0.28910000000000002</v>
      </c>
      <c r="CD132" s="35">
        <f t="shared" si="129"/>
        <v>0.29659999999999997</v>
      </c>
      <c r="CE132" s="35">
        <f t="shared" si="129"/>
        <v>0.41839999999999999</v>
      </c>
      <c r="CF132" s="35">
        <f t="shared" si="129"/>
        <v>0.34570000000000001</v>
      </c>
      <c r="CG132" s="35">
        <f t="shared" si="129"/>
        <v>0.41449999999999998</v>
      </c>
      <c r="CH132" s="35">
        <f t="shared" si="129"/>
        <v>0.51900000000000002</v>
      </c>
      <c r="CI132" s="35">
        <f t="shared" si="129"/>
        <v>0.47770000000000001</v>
      </c>
      <c r="CJ132" s="35">
        <f t="shared" si="129"/>
        <v>0.61160000000000003</v>
      </c>
      <c r="CK132" s="35">
        <f t="shared" si="129"/>
        <v>0.2263</v>
      </c>
      <c r="CL132" s="35">
        <f t="shared" si="129"/>
        <v>0.2157</v>
      </c>
      <c r="CM132" s="35">
        <f t="shared" si="129"/>
        <v>0.35420000000000001</v>
      </c>
      <c r="CN132" s="35">
        <f t="shared" si="129"/>
        <v>0.2747</v>
      </c>
      <c r="CO132" s="35">
        <f t="shared" si="129"/>
        <v>0.30209999999999998</v>
      </c>
      <c r="CP132" s="35">
        <f t="shared" si="129"/>
        <v>0.34260000000000002</v>
      </c>
      <c r="CQ132" s="35">
        <f t="shared" si="129"/>
        <v>0.64370000000000005</v>
      </c>
      <c r="CR132" s="35">
        <f t="shared" si="129"/>
        <v>0.42959999999999998</v>
      </c>
      <c r="CS132" s="35">
        <f t="shared" si="129"/>
        <v>0.25990000000000002</v>
      </c>
      <c r="CT132" s="35">
        <f t="shared" si="129"/>
        <v>0.71640000000000004</v>
      </c>
      <c r="CU132" s="35">
        <f t="shared" si="129"/>
        <v>0.16800000000000001</v>
      </c>
      <c r="CV132" s="35">
        <f t="shared" si="129"/>
        <v>0.53749999999999998</v>
      </c>
      <c r="CW132" s="35">
        <f t="shared" si="129"/>
        <v>0.40939999999999999</v>
      </c>
      <c r="CX132" s="35">
        <f t="shared" si="129"/>
        <v>0.29020000000000001</v>
      </c>
      <c r="CY132" s="35">
        <f t="shared" si="129"/>
        <v>0.57569999999999999</v>
      </c>
      <c r="CZ132" s="35">
        <f t="shared" si="129"/>
        <v>0.40160000000000001</v>
      </c>
      <c r="DA132" s="35">
        <f t="shared" si="129"/>
        <v>0.27250000000000002</v>
      </c>
      <c r="DB132" s="35">
        <f t="shared" si="129"/>
        <v>0.14610000000000001</v>
      </c>
      <c r="DC132" s="35">
        <f t="shared" si="129"/>
        <v>0.24199999999999999</v>
      </c>
      <c r="DD132" s="35">
        <f t="shared" si="129"/>
        <v>0.40610000000000002</v>
      </c>
      <c r="DE132" s="35">
        <f t="shared" si="129"/>
        <v>0.33810000000000001</v>
      </c>
      <c r="DF132" s="35">
        <f t="shared" si="129"/>
        <v>0.37669999999999998</v>
      </c>
      <c r="DG132" s="35">
        <f t="shared" si="129"/>
        <v>0.35730000000000001</v>
      </c>
      <c r="DH132" s="35">
        <f t="shared" si="129"/>
        <v>0.37490000000000001</v>
      </c>
      <c r="DI132" s="35">
        <f t="shared" si="129"/>
        <v>0.57779999999999998</v>
      </c>
      <c r="DJ132" s="35">
        <f t="shared" si="129"/>
        <v>0.43240000000000001</v>
      </c>
      <c r="DK132" s="35">
        <f t="shared" si="129"/>
        <v>0.45090000000000002</v>
      </c>
      <c r="DL132" s="35">
        <f t="shared" si="129"/>
        <v>0.4864</v>
      </c>
      <c r="DM132" s="35">
        <f t="shared" si="129"/>
        <v>0.47810000000000002</v>
      </c>
      <c r="DN132" s="35">
        <f t="shared" si="129"/>
        <v>0.45500000000000002</v>
      </c>
      <c r="DO132" s="35">
        <f t="shared" si="129"/>
        <v>0.6</v>
      </c>
      <c r="DP132" s="35">
        <f t="shared" si="129"/>
        <v>0.27050000000000002</v>
      </c>
      <c r="DQ132" s="35">
        <f t="shared" si="129"/>
        <v>0.37640000000000001</v>
      </c>
      <c r="DR132" s="35">
        <f t="shared" si="129"/>
        <v>0.71709999999999996</v>
      </c>
      <c r="DS132" s="35">
        <f t="shared" si="129"/>
        <v>0.7349</v>
      </c>
      <c r="DT132" s="35">
        <f t="shared" si="129"/>
        <v>0.60519999999999996</v>
      </c>
      <c r="DU132" s="35">
        <f t="shared" si="129"/>
        <v>0.43369999999999997</v>
      </c>
      <c r="DV132" s="35">
        <f t="shared" si="129"/>
        <v>0.37530000000000002</v>
      </c>
      <c r="DW132" s="35">
        <f t="shared" si="129"/>
        <v>0.37059999999999998</v>
      </c>
      <c r="DX132" s="35">
        <f t="shared" si="129"/>
        <v>0.27250000000000002</v>
      </c>
      <c r="DY132" s="35">
        <f t="shared" si="129"/>
        <v>0.19550000000000001</v>
      </c>
      <c r="DZ132" s="35">
        <f t="shared" si="129"/>
        <v>0.254</v>
      </c>
      <c r="EA132" s="35">
        <f t="shared" ref="EA132:FX132" si="130">ROUND((EA130/EA14),4)</f>
        <v>0.39800000000000002</v>
      </c>
      <c r="EB132" s="35">
        <f t="shared" si="130"/>
        <v>0.42799999999999999</v>
      </c>
      <c r="EC132" s="35">
        <f t="shared" si="130"/>
        <v>0.34820000000000001</v>
      </c>
      <c r="ED132" s="35">
        <f t="shared" si="130"/>
        <v>4.3200000000000002E-2</v>
      </c>
      <c r="EE132" s="35">
        <f t="shared" si="130"/>
        <v>0.48209999999999997</v>
      </c>
      <c r="EF132" s="35">
        <f t="shared" si="130"/>
        <v>0.60870000000000002</v>
      </c>
      <c r="EG132" s="35">
        <f t="shared" si="130"/>
        <v>0.60150000000000003</v>
      </c>
      <c r="EH132" s="35">
        <f t="shared" si="130"/>
        <v>0.5111</v>
      </c>
      <c r="EI132" s="35">
        <f t="shared" si="130"/>
        <v>0.68720000000000003</v>
      </c>
      <c r="EJ132" s="35">
        <f t="shared" si="130"/>
        <v>0.4012</v>
      </c>
      <c r="EK132" s="35">
        <f t="shared" si="130"/>
        <v>0.30249999999999999</v>
      </c>
      <c r="EL132" s="35">
        <f t="shared" si="130"/>
        <v>0.3019</v>
      </c>
      <c r="EM132" s="35">
        <f t="shared" si="130"/>
        <v>0.59040000000000004</v>
      </c>
      <c r="EN132" s="35">
        <f t="shared" si="130"/>
        <v>0.62639999999999996</v>
      </c>
      <c r="EO132" s="35">
        <f t="shared" si="130"/>
        <v>0.3075</v>
      </c>
      <c r="EP132" s="35">
        <f t="shared" si="130"/>
        <v>0.31540000000000001</v>
      </c>
      <c r="EQ132" s="35">
        <f t="shared" si="130"/>
        <v>0.1409</v>
      </c>
      <c r="ER132" s="35">
        <f t="shared" si="130"/>
        <v>0.30780000000000002</v>
      </c>
      <c r="ES132" s="35">
        <f t="shared" si="130"/>
        <v>0.63619999999999999</v>
      </c>
      <c r="ET132" s="35">
        <f t="shared" si="130"/>
        <v>0.75649999999999995</v>
      </c>
      <c r="EU132" s="35">
        <f t="shared" si="130"/>
        <v>0.88790000000000002</v>
      </c>
      <c r="EV132" s="35">
        <f t="shared" si="130"/>
        <v>0.4622</v>
      </c>
      <c r="EW132" s="35">
        <f t="shared" si="130"/>
        <v>0.1835</v>
      </c>
      <c r="EX132" s="35">
        <f t="shared" si="130"/>
        <v>0.39560000000000001</v>
      </c>
      <c r="EY132" s="35">
        <f t="shared" si="130"/>
        <v>0.31819999999999998</v>
      </c>
      <c r="EZ132" s="35">
        <f t="shared" si="130"/>
        <v>0.3604</v>
      </c>
      <c r="FA132" s="35">
        <f t="shared" si="130"/>
        <v>0.29360000000000003</v>
      </c>
      <c r="FB132" s="35">
        <f t="shared" si="130"/>
        <v>0.51359999999999995</v>
      </c>
      <c r="FC132" s="35">
        <f t="shared" si="130"/>
        <v>0.28649999999999998</v>
      </c>
      <c r="FD132" s="35">
        <f t="shared" si="130"/>
        <v>0.33850000000000002</v>
      </c>
      <c r="FE132" s="35">
        <f t="shared" si="130"/>
        <v>0.4088</v>
      </c>
      <c r="FF132" s="35">
        <f t="shared" si="130"/>
        <v>0.34760000000000002</v>
      </c>
      <c r="FG132" s="35">
        <f t="shared" si="130"/>
        <v>0.22800000000000001</v>
      </c>
      <c r="FH132" s="35">
        <f t="shared" si="130"/>
        <v>0.51149999999999995</v>
      </c>
      <c r="FI132" s="35">
        <f t="shared" si="130"/>
        <v>0.50429999999999997</v>
      </c>
      <c r="FJ132" s="35">
        <f t="shared" si="130"/>
        <v>0.29420000000000002</v>
      </c>
      <c r="FK132" s="35">
        <f t="shared" si="130"/>
        <v>0.41239999999999999</v>
      </c>
      <c r="FL132" s="35">
        <f t="shared" si="130"/>
        <v>0.13900000000000001</v>
      </c>
      <c r="FM132" s="35">
        <f t="shared" si="130"/>
        <v>0.22009999999999999</v>
      </c>
      <c r="FN132" s="35">
        <f t="shared" si="130"/>
        <v>0.55379999999999996</v>
      </c>
      <c r="FO132" s="35">
        <f t="shared" si="130"/>
        <v>0.3891</v>
      </c>
      <c r="FP132" s="35">
        <f t="shared" si="130"/>
        <v>0.64349999999999996</v>
      </c>
      <c r="FQ132" s="35">
        <f t="shared" si="130"/>
        <v>0.41020000000000001</v>
      </c>
      <c r="FR132" s="35">
        <f t="shared" si="130"/>
        <v>0.29780000000000001</v>
      </c>
      <c r="FS132" s="35">
        <f t="shared" si="130"/>
        <v>0.2</v>
      </c>
      <c r="FT132" s="36">
        <f t="shared" si="130"/>
        <v>0.34860000000000002</v>
      </c>
      <c r="FU132" s="35">
        <f t="shared" si="130"/>
        <v>0.54720000000000002</v>
      </c>
      <c r="FV132" s="35">
        <f t="shared" si="130"/>
        <v>0.38529999999999998</v>
      </c>
      <c r="FW132" s="35">
        <f t="shared" si="130"/>
        <v>0.47560000000000002</v>
      </c>
      <c r="FX132" s="35">
        <f t="shared" si="130"/>
        <v>0.17910000000000001</v>
      </c>
      <c r="FY132" s="23"/>
      <c r="FZ132" s="35">
        <f>ROUND((FZ130/FZ14),4)</f>
        <v>0.37109999999999999</v>
      </c>
      <c r="GA132" s="53"/>
      <c r="GB132" s="16"/>
      <c r="GC132" s="16"/>
      <c r="GD132" s="16"/>
      <c r="GE132" s="16"/>
      <c r="GF132" s="16"/>
      <c r="GG132" s="5"/>
      <c r="GH132" s="53"/>
      <c r="GI132" s="53"/>
      <c r="GJ132" s="53"/>
      <c r="GK132" s="5"/>
      <c r="GL132" s="5"/>
      <c r="GM132" s="5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</row>
    <row r="133" spans="1:256" x14ac:dyDescent="0.2">
      <c r="A133" s="55"/>
      <c r="B133" s="2" t="s">
        <v>455</v>
      </c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4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  <c r="BF133" s="53"/>
      <c r="BG133" s="53"/>
      <c r="BH133" s="53"/>
      <c r="BI133" s="53"/>
      <c r="BJ133" s="53"/>
      <c r="BK133" s="53"/>
      <c r="BL133" s="53"/>
      <c r="BM133" s="53"/>
      <c r="BN133" s="53"/>
      <c r="BO133" s="53"/>
      <c r="BP133" s="53"/>
      <c r="BQ133" s="53"/>
      <c r="BR133" s="53"/>
      <c r="BS133" s="53"/>
      <c r="BT133" s="53"/>
      <c r="BU133" s="53"/>
      <c r="BV133" s="53"/>
      <c r="BW133" s="53"/>
      <c r="BX133" s="53"/>
      <c r="BY133" s="53"/>
      <c r="BZ133" s="53"/>
      <c r="CA133" s="53"/>
      <c r="CB133" s="53"/>
      <c r="CC133" s="53"/>
      <c r="CD133" s="53"/>
      <c r="CE133" s="53"/>
      <c r="CF133" s="53"/>
      <c r="CG133" s="53"/>
      <c r="CH133" s="53"/>
      <c r="CI133" s="53"/>
      <c r="CJ133" s="53"/>
      <c r="CK133" s="53"/>
      <c r="CL133" s="53"/>
      <c r="CM133" s="53"/>
      <c r="CN133" s="53"/>
      <c r="CO133" s="53"/>
      <c r="CP133" s="53"/>
      <c r="CQ133" s="53"/>
      <c r="CR133" s="53"/>
      <c r="CS133" s="53"/>
      <c r="CT133" s="53"/>
      <c r="CU133" s="53"/>
      <c r="CV133" s="53"/>
      <c r="CW133" s="53"/>
      <c r="CX133" s="53"/>
      <c r="CY133" s="53"/>
      <c r="CZ133" s="53"/>
      <c r="DA133" s="53"/>
      <c r="DB133" s="53"/>
      <c r="DC133" s="53"/>
      <c r="DD133" s="53"/>
      <c r="DE133" s="53"/>
      <c r="DF133" s="53"/>
      <c r="DG133" s="53"/>
      <c r="DH133" s="53"/>
      <c r="DI133" s="53"/>
      <c r="DJ133" s="53"/>
      <c r="DK133" s="53"/>
      <c r="DL133" s="53"/>
      <c r="DM133" s="53"/>
      <c r="DN133" s="53"/>
      <c r="DO133" s="53"/>
      <c r="DP133" s="53"/>
      <c r="DQ133" s="53"/>
      <c r="DR133" s="53"/>
      <c r="DS133" s="53"/>
      <c r="DT133" s="53"/>
      <c r="DU133" s="53"/>
      <c r="DV133" s="53"/>
      <c r="DW133" s="53"/>
      <c r="DX133" s="53"/>
      <c r="DY133" s="53"/>
      <c r="DZ133" s="53"/>
      <c r="EA133" s="53"/>
      <c r="EB133" s="53"/>
      <c r="EC133" s="53"/>
      <c r="ED133" s="53"/>
      <c r="EE133" s="53"/>
      <c r="EF133" s="53"/>
      <c r="EG133" s="53"/>
      <c r="EH133" s="53"/>
      <c r="EI133" s="53"/>
      <c r="EJ133" s="53"/>
      <c r="EK133" s="53"/>
      <c r="EL133" s="53"/>
      <c r="EM133" s="53"/>
      <c r="EN133" s="53"/>
      <c r="EO133" s="53"/>
      <c r="EP133" s="53"/>
      <c r="EQ133" s="53"/>
      <c r="ER133" s="53"/>
      <c r="ES133" s="53"/>
      <c r="ET133" s="53"/>
      <c r="EU133" s="53"/>
      <c r="EV133" s="53"/>
      <c r="EW133" s="53"/>
      <c r="EX133" s="53"/>
      <c r="EY133" s="53"/>
      <c r="EZ133" s="53"/>
      <c r="FA133" s="53"/>
      <c r="FB133" s="53"/>
      <c r="FC133" s="53"/>
      <c r="FD133" s="53"/>
      <c r="FE133" s="53"/>
      <c r="FF133" s="53"/>
      <c r="FG133" s="53"/>
      <c r="FH133" s="53"/>
      <c r="FI133" s="53"/>
      <c r="FJ133" s="53"/>
      <c r="FK133" s="53"/>
      <c r="FL133" s="53"/>
      <c r="FM133" s="53"/>
      <c r="FN133" s="53"/>
      <c r="FO133" s="53"/>
      <c r="FP133" s="53"/>
      <c r="FQ133" s="53"/>
      <c r="FR133" s="53"/>
      <c r="FS133" s="53"/>
      <c r="FT133" s="54"/>
      <c r="FU133" s="53"/>
      <c r="FV133" s="53"/>
      <c r="FW133" s="53"/>
      <c r="FX133" s="53"/>
      <c r="FY133" s="18"/>
      <c r="FZ133" s="53"/>
      <c r="GA133" s="53"/>
      <c r="GB133" s="16"/>
      <c r="GC133" s="16"/>
      <c r="GD133" s="16"/>
      <c r="GE133" s="16"/>
      <c r="GF133" s="16"/>
      <c r="GG133" s="5"/>
      <c r="GH133" s="18"/>
      <c r="GI133" s="18"/>
      <c r="GJ133" s="18"/>
      <c r="GK133" s="5"/>
      <c r="GL133" s="5"/>
      <c r="GM133" s="5"/>
    </row>
    <row r="134" spans="1:256" x14ac:dyDescent="0.2">
      <c r="A134" s="126" t="s">
        <v>456</v>
      </c>
      <c r="B134" s="60" t="s">
        <v>457</v>
      </c>
      <c r="C134" s="59">
        <f t="shared" ref="C134:BN134" si="131">C35</f>
        <v>0.12</v>
      </c>
      <c r="D134" s="59">
        <f t="shared" si="131"/>
        <v>0.12</v>
      </c>
      <c r="E134" s="59">
        <f t="shared" si="131"/>
        <v>0.12</v>
      </c>
      <c r="F134" s="59">
        <f t="shared" si="131"/>
        <v>0.12</v>
      </c>
      <c r="G134" s="59">
        <f t="shared" si="131"/>
        <v>0.12</v>
      </c>
      <c r="H134" s="59">
        <f t="shared" si="131"/>
        <v>0.12</v>
      </c>
      <c r="I134" s="59">
        <f t="shared" si="131"/>
        <v>0.12</v>
      </c>
      <c r="J134" s="59">
        <f t="shared" si="131"/>
        <v>0.12</v>
      </c>
      <c r="K134" s="59">
        <f t="shared" si="131"/>
        <v>0.12</v>
      </c>
      <c r="L134" s="59">
        <f t="shared" si="131"/>
        <v>0.12</v>
      </c>
      <c r="M134" s="59">
        <f t="shared" si="131"/>
        <v>0.12</v>
      </c>
      <c r="N134" s="59">
        <f t="shared" si="131"/>
        <v>0.12</v>
      </c>
      <c r="O134" s="59">
        <f t="shared" si="131"/>
        <v>0.12</v>
      </c>
      <c r="P134" s="59">
        <f t="shared" si="131"/>
        <v>0.12</v>
      </c>
      <c r="Q134" s="59">
        <f t="shared" si="131"/>
        <v>0.12</v>
      </c>
      <c r="R134" s="59">
        <f t="shared" si="131"/>
        <v>0.12</v>
      </c>
      <c r="S134" s="59">
        <f t="shared" si="131"/>
        <v>0.12</v>
      </c>
      <c r="T134" s="59">
        <f t="shared" si="131"/>
        <v>0.12</v>
      </c>
      <c r="U134" s="59">
        <f t="shared" si="131"/>
        <v>0.12</v>
      </c>
      <c r="V134" s="59">
        <f t="shared" si="131"/>
        <v>0.12</v>
      </c>
      <c r="W134" s="60">
        <f t="shared" si="131"/>
        <v>0.12</v>
      </c>
      <c r="X134" s="59">
        <f t="shared" si="131"/>
        <v>0.12</v>
      </c>
      <c r="Y134" s="59">
        <f t="shared" si="131"/>
        <v>0.12</v>
      </c>
      <c r="Z134" s="59">
        <f t="shared" si="131"/>
        <v>0.12</v>
      </c>
      <c r="AA134" s="59">
        <f t="shared" si="131"/>
        <v>0.12</v>
      </c>
      <c r="AB134" s="59">
        <f t="shared" si="131"/>
        <v>0.12</v>
      </c>
      <c r="AC134" s="59">
        <f t="shared" si="131"/>
        <v>0.12</v>
      </c>
      <c r="AD134" s="59">
        <f t="shared" si="131"/>
        <v>0.12</v>
      </c>
      <c r="AE134" s="59">
        <f t="shared" si="131"/>
        <v>0.12</v>
      </c>
      <c r="AF134" s="59">
        <f t="shared" si="131"/>
        <v>0.12</v>
      </c>
      <c r="AG134" s="59">
        <f t="shared" si="131"/>
        <v>0.12</v>
      </c>
      <c r="AH134" s="59">
        <f t="shared" si="131"/>
        <v>0.12</v>
      </c>
      <c r="AI134" s="59">
        <f t="shared" si="131"/>
        <v>0.12</v>
      </c>
      <c r="AJ134" s="59">
        <f t="shared" si="131"/>
        <v>0.12</v>
      </c>
      <c r="AK134" s="59">
        <f t="shared" si="131"/>
        <v>0.12</v>
      </c>
      <c r="AL134" s="59">
        <f t="shared" si="131"/>
        <v>0.12</v>
      </c>
      <c r="AM134" s="59">
        <f t="shared" si="131"/>
        <v>0.12</v>
      </c>
      <c r="AN134" s="59">
        <f t="shared" si="131"/>
        <v>0.12</v>
      </c>
      <c r="AO134" s="59">
        <f t="shared" si="131"/>
        <v>0.12</v>
      </c>
      <c r="AP134" s="59">
        <f t="shared" si="131"/>
        <v>0.12</v>
      </c>
      <c r="AQ134" s="59">
        <f t="shared" si="131"/>
        <v>0.12</v>
      </c>
      <c r="AR134" s="59">
        <f t="shared" si="131"/>
        <v>0.12</v>
      </c>
      <c r="AS134" s="59">
        <f t="shared" si="131"/>
        <v>0.12</v>
      </c>
      <c r="AT134" s="59">
        <f t="shared" si="131"/>
        <v>0.12</v>
      </c>
      <c r="AU134" s="59">
        <f t="shared" si="131"/>
        <v>0.12</v>
      </c>
      <c r="AV134" s="59">
        <f t="shared" si="131"/>
        <v>0.12</v>
      </c>
      <c r="AW134" s="59">
        <f t="shared" si="131"/>
        <v>0.12</v>
      </c>
      <c r="AX134" s="59">
        <f t="shared" si="131"/>
        <v>0.12</v>
      </c>
      <c r="AY134" s="59">
        <f t="shared" si="131"/>
        <v>0.12</v>
      </c>
      <c r="AZ134" s="59">
        <f t="shared" si="131"/>
        <v>0.12</v>
      </c>
      <c r="BA134" s="59">
        <f t="shared" si="131"/>
        <v>0.12</v>
      </c>
      <c r="BB134" s="59">
        <f t="shared" si="131"/>
        <v>0.12</v>
      </c>
      <c r="BC134" s="59">
        <f t="shared" si="131"/>
        <v>0.12</v>
      </c>
      <c r="BD134" s="59">
        <f t="shared" si="131"/>
        <v>0.12</v>
      </c>
      <c r="BE134" s="59">
        <f t="shared" si="131"/>
        <v>0.12</v>
      </c>
      <c r="BF134" s="59">
        <f t="shared" si="131"/>
        <v>0.12</v>
      </c>
      <c r="BG134" s="59">
        <f t="shared" si="131"/>
        <v>0.12</v>
      </c>
      <c r="BH134" s="59">
        <f t="shared" si="131"/>
        <v>0.12</v>
      </c>
      <c r="BI134" s="59">
        <f t="shared" si="131"/>
        <v>0.12</v>
      </c>
      <c r="BJ134" s="59">
        <f t="shared" si="131"/>
        <v>0.12</v>
      </c>
      <c r="BK134" s="59">
        <f t="shared" si="131"/>
        <v>0.12</v>
      </c>
      <c r="BL134" s="59">
        <f t="shared" si="131"/>
        <v>0.12</v>
      </c>
      <c r="BM134" s="59">
        <f t="shared" si="131"/>
        <v>0.12</v>
      </c>
      <c r="BN134" s="59">
        <f t="shared" si="131"/>
        <v>0.12</v>
      </c>
      <c r="BO134" s="59">
        <f t="shared" ref="BO134:DZ134" si="132">BO35</f>
        <v>0.12</v>
      </c>
      <c r="BP134" s="59">
        <f t="shared" si="132"/>
        <v>0.12</v>
      </c>
      <c r="BQ134" s="59">
        <f t="shared" si="132"/>
        <v>0.12</v>
      </c>
      <c r="BR134" s="59">
        <f t="shared" si="132"/>
        <v>0.12</v>
      </c>
      <c r="BS134" s="59">
        <f t="shared" si="132"/>
        <v>0.12</v>
      </c>
      <c r="BT134" s="59">
        <f t="shared" si="132"/>
        <v>0.12</v>
      </c>
      <c r="BU134" s="59">
        <f t="shared" si="132"/>
        <v>0.12</v>
      </c>
      <c r="BV134" s="59">
        <f t="shared" si="132"/>
        <v>0.12</v>
      </c>
      <c r="BW134" s="59">
        <f t="shared" si="132"/>
        <v>0.12</v>
      </c>
      <c r="BX134" s="59">
        <f t="shared" si="132"/>
        <v>0.12</v>
      </c>
      <c r="BY134" s="59">
        <f t="shared" si="132"/>
        <v>0.12</v>
      </c>
      <c r="BZ134" s="59">
        <f t="shared" si="132"/>
        <v>0.12</v>
      </c>
      <c r="CA134" s="59">
        <f t="shared" si="132"/>
        <v>0.12</v>
      </c>
      <c r="CB134" s="59">
        <f t="shared" si="132"/>
        <v>0.12</v>
      </c>
      <c r="CC134" s="59">
        <f t="shared" si="132"/>
        <v>0.12</v>
      </c>
      <c r="CD134" s="59">
        <f t="shared" si="132"/>
        <v>0.12</v>
      </c>
      <c r="CE134" s="59">
        <f t="shared" si="132"/>
        <v>0.12</v>
      </c>
      <c r="CF134" s="59">
        <f t="shared" si="132"/>
        <v>0.12</v>
      </c>
      <c r="CG134" s="59">
        <f t="shared" si="132"/>
        <v>0.12</v>
      </c>
      <c r="CH134" s="59">
        <f t="shared" si="132"/>
        <v>0.12</v>
      </c>
      <c r="CI134" s="59">
        <f t="shared" si="132"/>
        <v>0.12</v>
      </c>
      <c r="CJ134" s="59">
        <f t="shared" si="132"/>
        <v>0.12</v>
      </c>
      <c r="CK134" s="59">
        <f t="shared" si="132"/>
        <v>0.12</v>
      </c>
      <c r="CL134" s="59">
        <f t="shared" si="132"/>
        <v>0.12</v>
      </c>
      <c r="CM134" s="59">
        <f t="shared" si="132"/>
        <v>0.12</v>
      </c>
      <c r="CN134" s="59">
        <f t="shared" si="132"/>
        <v>0.12</v>
      </c>
      <c r="CO134" s="59">
        <f t="shared" si="132"/>
        <v>0.12</v>
      </c>
      <c r="CP134" s="59">
        <f t="shared" si="132"/>
        <v>0.12</v>
      </c>
      <c r="CQ134" s="59">
        <f t="shared" si="132"/>
        <v>0.12</v>
      </c>
      <c r="CR134" s="59">
        <f t="shared" si="132"/>
        <v>0.12</v>
      </c>
      <c r="CS134" s="59">
        <f t="shared" si="132"/>
        <v>0.12</v>
      </c>
      <c r="CT134" s="59">
        <f t="shared" si="132"/>
        <v>0.12</v>
      </c>
      <c r="CU134" s="59">
        <f t="shared" si="132"/>
        <v>0.12</v>
      </c>
      <c r="CV134" s="59">
        <f t="shared" si="132"/>
        <v>0.12</v>
      </c>
      <c r="CW134" s="59">
        <f t="shared" si="132"/>
        <v>0.12</v>
      </c>
      <c r="CX134" s="59">
        <f t="shared" si="132"/>
        <v>0.12</v>
      </c>
      <c r="CY134" s="59">
        <f t="shared" si="132"/>
        <v>0.12</v>
      </c>
      <c r="CZ134" s="59">
        <f t="shared" si="132"/>
        <v>0.12</v>
      </c>
      <c r="DA134" s="59">
        <f t="shared" si="132"/>
        <v>0.12</v>
      </c>
      <c r="DB134" s="59">
        <f t="shared" si="132"/>
        <v>0.12</v>
      </c>
      <c r="DC134" s="59">
        <f t="shared" si="132"/>
        <v>0.12</v>
      </c>
      <c r="DD134" s="59">
        <f t="shared" si="132"/>
        <v>0.12</v>
      </c>
      <c r="DE134" s="59">
        <f t="shared" si="132"/>
        <v>0.12</v>
      </c>
      <c r="DF134" s="59">
        <f t="shared" si="132"/>
        <v>0.12</v>
      </c>
      <c r="DG134" s="59">
        <f t="shared" si="132"/>
        <v>0.12</v>
      </c>
      <c r="DH134" s="59">
        <f t="shared" si="132"/>
        <v>0.12</v>
      </c>
      <c r="DI134" s="59">
        <f t="shared" si="132"/>
        <v>0.12</v>
      </c>
      <c r="DJ134" s="59">
        <f t="shared" si="132"/>
        <v>0.12</v>
      </c>
      <c r="DK134" s="59">
        <f t="shared" si="132"/>
        <v>0.12</v>
      </c>
      <c r="DL134" s="59">
        <f t="shared" si="132"/>
        <v>0.12</v>
      </c>
      <c r="DM134" s="59">
        <f t="shared" si="132"/>
        <v>0.12</v>
      </c>
      <c r="DN134" s="59">
        <f t="shared" si="132"/>
        <v>0.12</v>
      </c>
      <c r="DO134" s="59">
        <f t="shared" si="132"/>
        <v>0.12</v>
      </c>
      <c r="DP134" s="59">
        <f t="shared" si="132"/>
        <v>0.12</v>
      </c>
      <c r="DQ134" s="59">
        <f t="shared" si="132"/>
        <v>0.12</v>
      </c>
      <c r="DR134" s="59">
        <f t="shared" si="132"/>
        <v>0.12</v>
      </c>
      <c r="DS134" s="59">
        <f t="shared" si="132"/>
        <v>0.12</v>
      </c>
      <c r="DT134" s="59">
        <f t="shared" si="132"/>
        <v>0.12</v>
      </c>
      <c r="DU134" s="59">
        <f t="shared" si="132"/>
        <v>0.12</v>
      </c>
      <c r="DV134" s="59">
        <f t="shared" si="132"/>
        <v>0.12</v>
      </c>
      <c r="DW134" s="59">
        <f t="shared" si="132"/>
        <v>0.12</v>
      </c>
      <c r="DX134" s="59">
        <f t="shared" si="132"/>
        <v>0.12</v>
      </c>
      <c r="DY134" s="59">
        <f t="shared" si="132"/>
        <v>0.12</v>
      </c>
      <c r="DZ134" s="59">
        <f t="shared" si="132"/>
        <v>0.12</v>
      </c>
      <c r="EA134" s="59">
        <f t="shared" ref="EA134:FX134" si="133">EA35</f>
        <v>0.12</v>
      </c>
      <c r="EB134" s="59">
        <f t="shared" si="133"/>
        <v>0.12</v>
      </c>
      <c r="EC134" s="59">
        <f t="shared" si="133"/>
        <v>0.12</v>
      </c>
      <c r="ED134" s="59">
        <f t="shared" si="133"/>
        <v>0.12</v>
      </c>
      <c r="EE134" s="59">
        <f t="shared" si="133"/>
        <v>0.12</v>
      </c>
      <c r="EF134" s="59">
        <f t="shared" si="133"/>
        <v>0.12</v>
      </c>
      <c r="EG134" s="59">
        <f t="shared" si="133"/>
        <v>0.12</v>
      </c>
      <c r="EH134" s="59">
        <f t="shared" si="133"/>
        <v>0.12</v>
      </c>
      <c r="EI134" s="59">
        <f t="shared" si="133"/>
        <v>0.12</v>
      </c>
      <c r="EJ134" s="59">
        <f t="shared" si="133"/>
        <v>0.12</v>
      </c>
      <c r="EK134" s="59">
        <f t="shared" si="133"/>
        <v>0.12</v>
      </c>
      <c r="EL134" s="59">
        <f t="shared" si="133"/>
        <v>0.12</v>
      </c>
      <c r="EM134" s="59">
        <f t="shared" si="133"/>
        <v>0.12</v>
      </c>
      <c r="EN134" s="59">
        <f t="shared" si="133"/>
        <v>0.12</v>
      </c>
      <c r="EO134" s="59">
        <f t="shared" si="133"/>
        <v>0.12</v>
      </c>
      <c r="EP134" s="59">
        <f t="shared" si="133"/>
        <v>0.12</v>
      </c>
      <c r="EQ134" s="59">
        <f t="shared" si="133"/>
        <v>0.12</v>
      </c>
      <c r="ER134" s="59">
        <f t="shared" si="133"/>
        <v>0.12</v>
      </c>
      <c r="ES134" s="59">
        <f t="shared" si="133"/>
        <v>0.12</v>
      </c>
      <c r="ET134" s="59">
        <f t="shared" si="133"/>
        <v>0.12</v>
      </c>
      <c r="EU134" s="59">
        <f t="shared" si="133"/>
        <v>0.12</v>
      </c>
      <c r="EV134" s="59">
        <f t="shared" si="133"/>
        <v>0.12</v>
      </c>
      <c r="EW134" s="59">
        <f t="shared" si="133"/>
        <v>0.12</v>
      </c>
      <c r="EX134" s="59">
        <f t="shared" si="133"/>
        <v>0.12</v>
      </c>
      <c r="EY134" s="59">
        <f t="shared" si="133"/>
        <v>0.12</v>
      </c>
      <c r="EZ134" s="59">
        <f t="shared" si="133"/>
        <v>0.12</v>
      </c>
      <c r="FA134" s="59">
        <f t="shared" si="133"/>
        <v>0.12</v>
      </c>
      <c r="FB134" s="59">
        <f t="shared" si="133"/>
        <v>0.12</v>
      </c>
      <c r="FC134" s="59">
        <f t="shared" si="133"/>
        <v>0.12</v>
      </c>
      <c r="FD134" s="59">
        <f t="shared" si="133"/>
        <v>0.12</v>
      </c>
      <c r="FE134" s="59">
        <f t="shared" si="133"/>
        <v>0.12</v>
      </c>
      <c r="FF134" s="59">
        <f t="shared" si="133"/>
        <v>0.12</v>
      </c>
      <c r="FG134" s="59">
        <f t="shared" si="133"/>
        <v>0.12</v>
      </c>
      <c r="FH134" s="59">
        <f t="shared" si="133"/>
        <v>0.12</v>
      </c>
      <c r="FI134" s="59">
        <f t="shared" si="133"/>
        <v>0.12</v>
      </c>
      <c r="FJ134" s="59">
        <f t="shared" si="133"/>
        <v>0.12</v>
      </c>
      <c r="FK134" s="59">
        <f t="shared" si="133"/>
        <v>0.12</v>
      </c>
      <c r="FL134" s="59">
        <f t="shared" si="133"/>
        <v>0.12</v>
      </c>
      <c r="FM134" s="59">
        <f t="shared" si="133"/>
        <v>0.12</v>
      </c>
      <c r="FN134" s="59">
        <f t="shared" si="133"/>
        <v>0.12</v>
      </c>
      <c r="FO134" s="59">
        <f t="shared" si="133"/>
        <v>0.12</v>
      </c>
      <c r="FP134" s="59">
        <f t="shared" si="133"/>
        <v>0.12</v>
      </c>
      <c r="FQ134" s="59">
        <f t="shared" si="133"/>
        <v>0.12</v>
      </c>
      <c r="FR134" s="59">
        <f t="shared" si="133"/>
        <v>0.12</v>
      </c>
      <c r="FS134" s="59">
        <f t="shared" si="133"/>
        <v>0.12</v>
      </c>
      <c r="FT134" s="60">
        <f t="shared" si="133"/>
        <v>0.12</v>
      </c>
      <c r="FU134" s="59">
        <f t="shared" si="133"/>
        <v>0.12</v>
      </c>
      <c r="FV134" s="59">
        <f t="shared" si="133"/>
        <v>0.12</v>
      </c>
      <c r="FW134" s="59">
        <f t="shared" si="133"/>
        <v>0.12</v>
      </c>
      <c r="FX134" s="59">
        <f t="shared" si="133"/>
        <v>0.12</v>
      </c>
      <c r="FY134" s="35"/>
      <c r="FZ134" s="59"/>
      <c r="GA134" s="35"/>
      <c r="GB134" s="17"/>
      <c r="GC134" s="17"/>
      <c r="GD134" s="17"/>
      <c r="GE134" s="17"/>
      <c r="GF134" s="17"/>
      <c r="GG134" s="24"/>
      <c r="GH134" s="21"/>
      <c r="GI134" s="21"/>
      <c r="GJ134" s="21"/>
      <c r="GK134" s="24"/>
      <c r="GL134" s="24"/>
      <c r="GM134" s="24"/>
    </row>
    <row r="135" spans="1:256" x14ac:dyDescent="0.2">
      <c r="A135" s="3" t="s">
        <v>458</v>
      </c>
      <c r="B135" s="2" t="s">
        <v>459</v>
      </c>
      <c r="C135" s="35">
        <f>ROUND(IF((C132-C12)*0.3&lt;0=TRUE(),0,IF((C96&lt;=50000),ROUND((C132-C12)*0.3,6),0)),4)</f>
        <v>5.1499999999999997E-2</v>
      </c>
      <c r="D135" s="35">
        <f t="shared" ref="D135:BO135" si="134">ROUND(IF((D132-D12)*0.3&lt;0=TRUE(),0,IF((D96&lt;=50000),ROUND((D132-D12)*0.3,6),0)),4)</f>
        <v>0</v>
      </c>
      <c r="E135" s="35">
        <f t="shared" si="134"/>
        <v>9.8699999999999996E-2</v>
      </c>
      <c r="F135" s="35">
        <f t="shared" si="134"/>
        <v>0</v>
      </c>
      <c r="G135" s="35">
        <f t="shared" si="134"/>
        <v>0</v>
      </c>
      <c r="H135" s="35">
        <f t="shared" si="134"/>
        <v>0</v>
      </c>
      <c r="I135" s="35">
        <f t="shared" si="134"/>
        <v>0.1045</v>
      </c>
      <c r="J135" s="35">
        <f t="shared" si="134"/>
        <v>7.5499999999999998E-2</v>
      </c>
      <c r="K135" s="35">
        <f t="shared" si="134"/>
        <v>3.0599999999999999E-2</v>
      </c>
      <c r="L135" s="35">
        <f t="shared" si="134"/>
        <v>5.7700000000000001E-2</v>
      </c>
      <c r="M135" s="35">
        <f t="shared" si="134"/>
        <v>0.152</v>
      </c>
      <c r="N135" s="35">
        <f t="shared" si="134"/>
        <v>0</v>
      </c>
      <c r="O135" s="35">
        <f t="shared" si="134"/>
        <v>0</v>
      </c>
      <c r="P135" s="35">
        <f t="shared" si="134"/>
        <v>4.24E-2</v>
      </c>
      <c r="Q135" s="35">
        <f t="shared" si="134"/>
        <v>8.43E-2</v>
      </c>
      <c r="R135" s="35">
        <f t="shared" si="134"/>
        <v>0</v>
      </c>
      <c r="S135" s="35">
        <f t="shared" si="134"/>
        <v>2.0199999999999999E-2</v>
      </c>
      <c r="T135" s="35">
        <f t="shared" si="134"/>
        <v>0</v>
      </c>
      <c r="U135" s="35">
        <f t="shared" si="134"/>
        <v>6.6100000000000006E-2</v>
      </c>
      <c r="V135" s="35">
        <f t="shared" si="134"/>
        <v>4.1700000000000001E-2</v>
      </c>
      <c r="W135" s="35">
        <f t="shared" si="134"/>
        <v>6.8000000000000005E-2</v>
      </c>
      <c r="X135" s="35">
        <f t="shared" si="134"/>
        <v>7.0099999999999996E-2</v>
      </c>
      <c r="Y135" s="35">
        <f t="shared" si="134"/>
        <v>9.4399999999999998E-2</v>
      </c>
      <c r="Z135" s="35">
        <f t="shared" si="134"/>
        <v>6.13E-2</v>
      </c>
      <c r="AA135" s="35">
        <f t="shared" si="134"/>
        <v>0</v>
      </c>
      <c r="AB135" s="35">
        <f t="shared" si="134"/>
        <v>0</v>
      </c>
      <c r="AC135" s="35">
        <f t="shared" si="134"/>
        <v>0</v>
      </c>
      <c r="AD135" s="35">
        <f t="shared" si="134"/>
        <v>0</v>
      </c>
      <c r="AE135" s="35">
        <f t="shared" si="134"/>
        <v>0</v>
      </c>
      <c r="AF135" s="35">
        <f t="shared" si="134"/>
        <v>0</v>
      </c>
      <c r="AG135" s="35">
        <f t="shared" si="134"/>
        <v>0</v>
      </c>
      <c r="AH135" s="35">
        <f t="shared" si="134"/>
        <v>3.3399999999999999E-2</v>
      </c>
      <c r="AI135" s="35">
        <f t="shared" si="134"/>
        <v>2.0899999999999998E-2</v>
      </c>
      <c r="AJ135" s="35">
        <f t="shared" si="134"/>
        <v>0.12239999999999999</v>
      </c>
      <c r="AK135" s="35">
        <f t="shared" si="134"/>
        <v>0.1376</v>
      </c>
      <c r="AL135" s="35">
        <f t="shared" si="134"/>
        <v>8.8099999999999998E-2</v>
      </c>
      <c r="AM135" s="35">
        <f t="shared" si="134"/>
        <v>8.2600000000000007E-2</v>
      </c>
      <c r="AN135" s="35">
        <f t="shared" si="134"/>
        <v>1.83E-2</v>
      </c>
      <c r="AO135" s="35">
        <f t="shared" si="134"/>
        <v>2.6599999999999999E-2</v>
      </c>
      <c r="AP135" s="35">
        <f t="shared" si="134"/>
        <v>0</v>
      </c>
      <c r="AQ135" s="35">
        <f t="shared" si="134"/>
        <v>0</v>
      </c>
      <c r="AR135" s="35">
        <f t="shared" si="134"/>
        <v>0</v>
      </c>
      <c r="AS135" s="35">
        <f t="shared" si="134"/>
        <v>0</v>
      </c>
      <c r="AT135" s="35">
        <f t="shared" si="134"/>
        <v>0</v>
      </c>
      <c r="AU135" s="35">
        <f t="shared" si="134"/>
        <v>0</v>
      </c>
      <c r="AV135" s="35">
        <f t="shared" si="134"/>
        <v>0</v>
      </c>
      <c r="AW135" s="35">
        <f t="shared" si="134"/>
        <v>0</v>
      </c>
      <c r="AX135" s="35">
        <f t="shared" si="134"/>
        <v>6.2300000000000001E-2</v>
      </c>
      <c r="AY135" s="35">
        <f t="shared" si="134"/>
        <v>9.9000000000000008E-3</v>
      </c>
      <c r="AZ135" s="35">
        <f t="shared" si="134"/>
        <v>8.2600000000000007E-2</v>
      </c>
      <c r="BA135" s="35">
        <f t="shared" si="134"/>
        <v>2.0000000000000001E-4</v>
      </c>
      <c r="BB135" s="35">
        <f t="shared" si="134"/>
        <v>0</v>
      </c>
      <c r="BC135" s="35">
        <f t="shared" si="134"/>
        <v>4.3700000000000003E-2</v>
      </c>
      <c r="BD135" s="35">
        <f t="shared" si="134"/>
        <v>0</v>
      </c>
      <c r="BE135" s="35">
        <f t="shared" si="134"/>
        <v>0</v>
      </c>
      <c r="BF135" s="35">
        <f t="shared" si="134"/>
        <v>0</v>
      </c>
      <c r="BG135" s="35">
        <f t="shared" si="134"/>
        <v>5.6899999999999999E-2</v>
      </c>
      <c r="BH135" s="35">
        <f t="shared" si="134"/>
        <v>0</v>
      </c>
      <c r="BI135" s="35">
        <f t="shared" si="134"/>
        <v>7.3599999999999999E-2</v>
      </c>
      <c r="BJ135" s="35">
        <f t="shared" si="134"/>
        <v>0</v>
      </c>
      <c r="BK135" s="35">
        <f t="shared" si="134"/>
        <v>0</v>
      </c>
      <c r="BL135" s="35">
        <f t="shared" si="134"/>
        <v>3.6799999999999999E-2</v>
      </c>
      <c r="BM135" s="35">
        <f t="shared" si="134"/>
        <v>6.2399999999999997E-2</v>
      </c>
      <c r="BN135" s="35">
        <f t="shared" si="134"/>
        <v>3.1099999999999999E-2</v>
      </c>
      <c r="BO135" s="35">
        <f t="shared" si="134"/>
        <v>2.5000000000000001E-2</v>
      </c>
      <c r="BP135" s="35">
        <f t="shared" ref="BP135:EA135" si="135">ROUND(IF((BP132-BP12)*0.3&lt;0=TRUE(),0,IF((BP96&lt;=50000),ROUND((BP132-BP12)*0.3,6),0)),4)</f>
        <v>2.63E-2</v>
      </c>
      <c r="BQ135" s="35">
        <f t="shared" si="135"/>
        <v>0</v>
      </c>
      <c r="BR135" s="35">
        <f t="shared" si="135"/>
        <v>2.4400000000000002E-2</v>
      </c>
      <c r="BS135" s="35">
        <f t="shared" si="135"/>
        <v>9.1999999999999998E-3</v>
      </c>
      <c r="BT135" s="35">
        <f t="shared" si="135"/>
        <v>0</v>
      </c>
      <c r="BU135" s="35">
        <f t="shared" si="135"/>
        <v>0</v>
      </c>
      <c r="BV135" s="35">
        <f t="shared" si="135"/>
        <v>0</v>
      </c>
      <c r="BW135" s="35">
        <f t="shared" si="135"/>
        <v>0</v>
      </c>
      <c r="BX135" s="35">
        <f t="shared" si="135"/>
        <v>0</v>
      </c>
      <c r="BY135" s="35">
        <f t="shared" si="135"/>
        <v>0.1019</v>
      </c>
      <c r="BZ135" s="35">
        <f t="shared" si="135"/>
        <v>2.7199999999999998E-2</v>
      </c>
      <c r="CA135" s="35">
        <f t="shared" si="135"/>
        <v>1.77E-2</v>
      </c>
      <c r="CB135" s="35">
        <f t="shared" si="135"/>
        <v>0</v>
      </c>
      <c r="CC135" s="35">
        <f t="shared" si="135"/>
        <v>0</v>
      </c>
      <c r="CD135" s="35">
        <f t="shared" si="135"/>
        <v>0</v>
      </c>
      <c r="CE135" s="35">
        <f t="shared" si="135"/>
        <v>1.4200000000000001E-2</v>
      </c>
      <c r="CF135" s="35">
        <f t="shared" si="135"/>
        <v>0</v>
      </c>
      <c r="CG135" s="35">
        <f t="shared" si="135"/>
        <v>1.2999999999999999E-2</v>
      </c>
      <c r="CH135" s="35">
        <f t="shared" si="135"/>
        <v>4.4400000000000002E-2</v>
      </c>
      <c r="CI135" s="35">
        <f t="shared" si="135"/>
        <v>3.2000000000000001E-2</v>
      </c>
      <c r="CJ135" s="35">
        <f t="shared" si="135"/>
        <v>7.22E-2</v>
      </c>
      <c r="CK135" s="35">
        <f t="shared" si="135"/>
        <v>0</v>
      </c>
      <c r="CL135" s="35">
        <f t="shared" si="135"/>
        <v>0</v>
      </c>
      <c r="CM135" s="35">
        <f t="shared" si="135"/>
        <v>0</v>
      </c>
      <c r="CN135" s="35">
        <f t="shared" si="135"/>
        <v>0</v>
      </c>
      <c r="CO135" s="35">
        <f t="shared" si="135"/>
        <v>0</v>
      </c>
      <c r="CP135" s="35">
        <f t="shared" si="135"/>
        <v>0</v>
      </c>
      <c r="CQ135" s="35">
        <f t="shared" si="135"/>
        <v>8.1799999999999998E-2</v>
      </c>
      <c r="CR135" s="35">
        <f t="shared" si="135"/>
        <v>1.7600000000000001E-2</v>
      </c>
      <c r="CS135" s="35">
        <f t="shared" si="135"/>
        <v>0</v>
      </c>
      <c r="CT135" s="35">
        <f t="shared" si="135"/>
        <v>0.1036</v>
      </c>
      <c r="CU135" s="35">
        <f t="shared" si="135"/>
        <v>0</v>
      </c>
      <c r="CV135" s="35">
        <f t="shared" si="135"/>
        <v>4.99E-2</v>
      </c>
      <c r="CW135" s="35">
        <f t="shared" si="135"/>
        <v>1.15E-2</v>
      </c>
      <c r="CX135" s="35">
        <f t="shared" si="135"/>
        <v>0</v>
      </c>
      <c r="CY135" s="35">
        <f t="shared" si="135"/>
        <v>6.1400000000000003E-2</v>
      </c>
      <c r="CZ135" s="35">
        <f t="shared" si="135"/>
        <v>9.1999999999999998E-3</v>
      </c>
      <c r="DA135" s="35">
        <f t="shared" si="135"/>
        <v>0</v>
      </c>
      <c r="DB135" s="35">
        <f t="shared" si="135"/>
        <v>0</v>
      </c>
      <c r="DC135" s="35">
        <f t="shared" si="135"/>
        <v>0</v>
      </c>
      <c r="DD135" s="35">
        <f t="shared" si="135"/>
        <v>1.0500000000000001E-2</v>
      </c>
      <c r="DE135" s="35">
        <f t="shared" si="135"/>
        <v>0</v>
      </c>
      <c r="DF135" s="35">
        <f t="shared" si="135"/>
        <v>1.6999999999999999E-3</v>
      </c>
      <c r="DG135" s="35">
        <f t="shared" si="135"/>
        <v>0</v>
      </c>
      <c r="DH135" s="35">
        <f t="shared" si="135"/>
        <v>1.1000000000000001E-3</v>
      </c>
      <c r="DI135" s="35">
        <f t="shared" si="135"/>
        <v>6.2E-2</v>
      </c>
      <c r="DJ135" s="35">
        <f t="shared" si="135"/>
        <v>1.84E-2</v>
      </c>
      <c r="DK135" s="35">
        <f t="shared" si="135"/>
        <v>2.3900000000000001E-2</v>
      </c>
      <c r="DL135" s="35">
        <f t="shared" si="135"/>
        <v>3.4599999999999999E-2</v>
      </c>
      <c r="DM135" s="35">
        <f t="shared" si="135"/>
        <v>3.2099999999999997E-2</v>
      </c>
      <c r="DN135" s="35">
        <f t="shared" si="135"/>
        <v>2.52E-2</v>
      </c>
      <c r="DO135" s="35">
        <f t="shared" si="135"/>
        <v>6.8699999999999997E-2</v>
      </c>
      <c r="DP135" s="35">
        <f t="shared" si="135"/>
        <v>0</v>
      </c>
      <c r="DQ135" s="35">
        <f t="shared" si="135"/>
        <v>1.6000000000000001E-3</v>
      </c>
      <c r="DR135" s="35">
        <f t="shared" si="135"/>
        <v>0.1038</v>
      </c>
      <c r="DS135" s="35">
        <f t="shared" si="135"/>
        <v>0.1091</v>
      </c>
      <c r="DT135" s="35">
        <f t="shared" si="135"/>
        <v>7.0199999999999999E-2</v>
      </c>
      <c r="DU135" s="35">
        <f t="shared" si="135"/>
        <v>1.8800000000000001E-2</v>
      </c>
      <c r="DV135" s="35">
        <f t="shared" si="135"/>
        <v>1.2999999999999999E-3</v>
      </c>
      <c r="DW135" s="35">
        <f t="shared" si="135"/>
        <v>0</v>
      </c>
      <c r="DX135" s="35">
        <f t="shared" si="135"/>
        <v>0</v>
      </c>
      <c r="DY135" s="35">
        <f t="shared" si="135"/>
        <v>0</v>
      </c>
      <c r="DZ135" s="35">
        <f t="shared" si="135"/>
        <v>0</v>
      </c>
      <c r="EA135" s="35">
        <f t="shared" si="135"/>
        <v>8.0999999999999996E-3</v>
      </c>
      <c r="EB135" s="35">
        <f t="shared" ref="EB135:FX135" si="136">ROUND(IF((EB132-EB12)*0.3&lt;0=TRUE(),0,IF((EB96&lt;=50000),ROUND((EB132-EB12)*0.3,6),0)),4)</f>
        <v>1.7100000000000001E-2</v>
      </c>
      <c r="EC135" s="35">
        <f t="shared" si="136"/>
        <v>0</v>
      </c>
      <c r="ED135" s="35">
        <f t="shared" si="136"/>
        <v>0</v>
      </c>
      <c r="EE135" s="35">
        <f t="shared" si="136"/>
        <v>3.3300000000000003E-2</v>
      </c>
      <c r="EF135" s="35">
        <f t="shared" si="136"/>
        <v>7.1300000000000002E-2</v>
      </c>
      <c r="EG135" s="35">
        <f t="shared" si="136"/>
        <v>6.9099999999999995E-2</v>
      </c>
      <c r="EH135" s="35">
        <f t="shared" si="136"/>
        <v>4.2000000000000003E-2</v>
      </c>
      <c r="EI135" s="35">
        <f t="shared" si="136"/>
        <v>9.4799999999999995E-2</v>
      </c>
      <c r="EJ135" s="35">
        <f t="shared" si="136"/>
        <v>8.9999999999999993E-3</v>
      </c>
      <c r="EK135" s="35">
        <f t="shared" si="136"/>
        <v>0</v>
      </c>
      <c r="EL135" s="35">
        <f t="shared" si="136"/>
        <v>0</v>
      </c>
      <c r="EM135" s="35">
        <f t="shared" si="136"/>
        <v>6.5799999999999997E-2</v>
      </c>
      <c r="EN135" s="35">
        <f t="shared" si="136"/>
        <v>7.6600000000000001E-2</v>
      </c>
      <c r="EO135" s="35">
        <f t="shared" si="136"/>
        <v>0</v>
      </c>
      <c r="EP135" s="35">
        <f t="shared" si="136"/>
        <v>0</v>
      </c>
      <c r="EQ135" s="35">
        <f t="shared" si="136"/>
        <v>0</v>
      </c>
      <c r="ER135" s="35">
        <f t="shared" si="136"/>
        <v>0</v>
      </c>
      <c r="ES135" s="35">
        <f t="shared" si="136"/>
        <v>7.9500000000000001E-2</v>
      </c>
      <c r="ET135" s="35">
        <f t="shared" si="136"/>
        <v>0.11559999999999999</v>
      </c>
      <c r="EU135" s="35">
        <f t="shared" si="136"/>
        <v>0.155</v>
      </c>
      <c r="EV135" s="35">
        <f t="shared" si="136"/>
        <v>2.7300000000000001E-2</v>
      </c>
      <c r="EW135" s="35">
        <f t="shared" si="136"/>
        <v>0</v>
      </c>
      <c r="EX135" s="35">
        <f t="shared" si="136"/>
        <v>7.4000000000000003E-3</v>
      </c>
      <c r="EY135" s="35">
        <f t="shared" si="136"/>
        <v>0</v>
      </c>
      <c r="EZ135" s="35">
        <f t="shared" si="136"/>
        <v>0</v>
      </c>
      <c r="FA135" s="35">
        <f t="shared" si="136"/>
        <v>0</v>
      </c>
      <c r="FB135" s="35">
        <f t="shared" si="136"/>
        <v>4.2799999999999998E-2</v>
      </c>
      <c r="FC135" s="35">
        <f t="shared" si="136"/>
        <v>0</v>
      </c>
      <c r="FD135" s="35">
        <f t="shared" si="136"/>
        <v>0</v>
      </c>
      <c r="FE135" s="35">
        <f t="shared" si="136"/>
        <v>1.1299999999999999E-2</v>
      </c>
      <c r="FF135" s="35">
        <f t="shared" si="136"/>
        <v>0</v>
      </c>
      <c r="FG135" s="35">
        <f t="shared" si="136"/>
        <v>0</v>
      </c>
      <c r="FH135" s="35">
        <f t="shared" si="136"/>
        <v>4.2099999999999999E-2</v>
      </c>
      <c r="FI135" s="35">
        <f t="shared" si="136"/>
        <v>0.04</v>
      </c>
      <c r="FJ135" s="35">
        <f t="shared" si="136"/>
        <v>0</v>
      </c>
      <c r="FK135" s="35">
        <f t="shared" si="136"/>
        <v>1.24E-2</v>
      </c>
      <c r="FL135" s="35">
        <f t="shared" si="136"/>
        <v>0</v>
      </c>
      <c r="FM135" s="35">
        <f t="shared" si="136"/>
        <v>0</v>
      </c>
      <c r="FN135" s="35">
        <f t="shared" si="136"/>
        <v>5.4800000000000001E-2</v>
      </c>
      <c r="FO135" s="35">
        <f t="shared" si="136"/>
        <v>5.4000000000000003E-3</v>
      </c>
      <c r="FP135" s="35">
        <f t="shared" si="136"/>
        <v>8.1699999999999995E-2</v>
      </c>
      <c r="FQ135" s="35">
        <f t="shared" si="136"/>
        <v>1.17E-2</v>
      </c>
      <c r="FR135" s="35">
        <f t="shared" si="136"/>
        <v>0</v>
      </c>
      <c r="FS135" s="35">
        <f t="shared" si="136"/>
        <v>0</v>
      </c>
      <c r="FT135" s="35">
        <f t="shared" si="136"/>
        <v>0</v>
      </c>
      <c r="FU135" s="35">
        <f t="shared" si="136"/>
        <v>5.28E-2</v>
      </c>
      <c r="FV135" s="35">
        <f t="shared" si="136"/>
        <v>4.3E-3</v>
      </c>
      <c r="FW135" s="35">
        <f t="shared" si="136"/>
        <v>3.1399999999999997E-2</v>
      </c>
      <c r="FX135" s="35">
        <f t="shared" si="136"/>
        <v>0</v>
      </c>
      <c r="FY135" s="53"/>
      <c r="FZ135" s="35"/>
      <c r="GA135" s="53"/>
      <c r="GB135" s="16"/>
      <c r="GC135" s="16"/>
      <c r="GD135" s="16"/>
      <c r="GE135" s="16"/>
      <c r="GF135" s="16"/>
      <c r="GG135" s="5"/>
      <c r="GH135" s="18"/>
      <c r="GI135" s="18"/>
      <c r="GJ135" s="18"/>
      <c r="GK135" s="5"/>
      <c r="GL135" s="5"/>
      <c r="GM135" s="5"/>
    </row>
    <row r="136" spans="1:256" x14ac:dyDescent="0.2">
      <c r="A136" s="55"/>
      <c r="B136" s="2" t="s">
        <v>460</v>
      </c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4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  <c r="BF136" s="53"/>
      <c r="BG136" s="53"/>
      <c r="BH136" s="53"/>
      <c r="BI136" s="53"/>
      <c r="BJ136" s="53"/>
      <c r="BK136" s="53"/>
      <c r="BL136" s="53"/>
      <c r="BM136" s="53"/>
      <c r="BN136" s="53"/>
      <c r="BO136" s="53"/>
      <c r="BP136" s="53"/>
      <c r="BQ136" s="53"/>
      <c r="BR136" s="53"/>
      <c r="BS136" s="53"/>
      <c r="BT136" s="53"/>
      <c r="BU136" s="53"/>
      <c r="BV136" s="53"/>
      <c r="BW136" s="53"/>
      <c r="BX136" s="53"/>
      <c r="BY136" s="53"/>
      <c r="BZ136" s="53"/>
      <c r="CA136" s="53"/>
      <c r="CB136" s="53"/>
      <c r="CC136" s="53"/>
      <c r="CD136" s="53"/>
      <c r="CE136" s="53"/>
      <c r="CF136" s="53"/>
      <c r="CG136" s="53"/>
      <c r="CH136" s="53"/>
      <c r="CI136" s="53"/>
      <c r="CJ136" s="53"/>
      <c r="CK136" s="53"/>
      <c r="CL136" s="53"/>
      <c r="CM136" s="53"/>
      <c r="CN136" s="53"/>
      <c r="CO136" s="53"/>
      <c r="CP136" s="53"/>
      <c r="CQ136" s="53"/>
      <c r="CR136" s="53"/>
      <c r="CS136" s="53"/>
      <c r="CT136" s="53"/>
      <c r="CU136" s="53"/>
      <c r="CV136" s="53"/>
      <c r="CW136" s="53"/>
      <c r="CX136" s="53"/>
      <c r="CY136" s="53"/>
      <c r="CZ136" s="53"/>
      <c r="DA136" s="53"/>
      <c r="DB136" s="53"/>
      <c r="DC136" s="53"/>
      <c r="DD136" s="53"/>
      <c r="DE136" s="53"/>
      <c r="DF136" s="53"/>
      <c r="DG136" s="53"/>
      <c r="DH136" s="53"/>
      <c r="DI136" s="53"/>
      <c r="DJ136" s="53"/>
      <c r="DK136" s="53"/>
      <c r="DL136" s="53"/>
      <c r="DM136" s="53"/>
      <c r="DN136" s="53"/>
      <c r="DO136" s="53"/>
      <c r="DP136" s="53"/>
      <c r="DQ136" s="53"/>
      <c r="DR136" s="53"/>
      <c r="DS136" s="53"/>
      <c r="DT136" s="53"/>
      <c r="DU136" s="53"/>
      <c r="DV136" s="53"/>
      <c r="DW136" s="53"/>
      <c r="DX136" s="53"/>
      <c r="DY136" s="53"/>
      <c r="DZ136" s="53"/>
      <c r="EA136" s="53"/>
      <c r="EB136" s="53"/>
      <c r="EC136" s="53"/>
      <c r="ED136" s="53"/>
      <c r="EE136" s="53"/>
      <c r="EF136" s="53"/>
      <c r="EG136" s="53"/>
      <c r="EH136" s="53"/>
      <c r="EI136" s="53"/>
      <c r="EJ136" s="53"/>
      <c r="EK136" s="53"/>
      <c r="EL136" s="53"/>
      <c r="EM136" s="53"/>
      <c r="EN136" s="53"/>
      <c r="EO136" s="53"/>
      <c r="EP136" s="53"/>
      <c r="EQ136" s="53"/>
      <c r="ER136" s="53"/>
      <c r="ES136" s="53"/>
      <c r="ET136" s="53"/>
      <c r="EU136" s="53"/>
      <c r="EV136" s="53"/>
      <c r="EW136" s="53"/>
      <c r="EX136" s="53"/>
      <c r="EY136" s="53"/>
      <c r="EZ136" s="53"/>
      <c r="FA136" s="53"/>
      <c r="FB136" s="53"/>
      <c r="FC136" s="53"/>
      <c r="FD136" s="53"/>
      <c r="FE136" s="53"/>
      <c r="FF136" s="53"/>
      <c r="FG136" s="53"/>
      <c r="FH136" s="53"/>
      <c r="FI136" s="53"/>
      <c r="FJ136" s="53"/>
      <c r="FK136" s="53"/>
      <c r="FL136" s="53"/>
      <c r="FM136" s="53"/>
      <c r="FN136" s="53"/>
      <c r="FO136" s="53"/>
      <c r="FP136" s="53"/>
      <c r="FQ136" s="53"/>
      <c r="FR136" s="53"/>
      <c r="FS136" s="53"/>
      <c r="FT136" s="54"/>
      <c r="FU136" s="53"/>
      <c r="FV136" s="53"/>
      <c r="FW136" s="53"/>
      <c r="FX136" s="53"/>
      <c r="FY136" s="59"/>
      <c r="FZ136" s="53"/>
      <c r="GA136" s="53"/>
      <c r="GB136" s="35"/>
      <c r="GC136" s="35"/>
      <c r="GD136" s="35"/>
      <c r="GE136" s="115"/>
      <c r="GF136" s="115"/>
      <c r="GG136" s="5"/>
      <c r="GH136" s="5"/>
      <c r="GI136" s="5"/>
      <c r="GJ136" s="5"/>
      <c r="GK136" s="5"/>
      <c r="GL136" s="5"/>
      <c r="GM136" s="5"/>
    </row>
    <row r="137" spans="1:256" x14ac:dyDescent="0.2">
      <c r="A137" s="3" t="s">
        <v>461</v>
      </c>
      <c r="B137" s="2" t="s">
        <v>462</v>
      </c>
      <c r="C137" s="35">
        <f t="shared" ref="C137:BN137" si="137">ROUND(IF((C132-C12)*0.36&lt;0=TRUE(),0,IF((C96&gt;50000),(C132-C12)*0.36,0)),4)</f>
        <v>0</v>
      </c>
      <c r="D137" s="35">
        <f t="shared" si="137"/>
        <v>0</v>
      </c>
      <c r="E137" s="35">
        <f t="shared" si="137"/>
        <v>0</v>
      </c>
      <c r="F137" s="35">
        <f t="shared" si="137"/>
        <v>0</v>
      </c>
      <c r="G137" s="35">
        <f t="shared" si="137"/>
        <v>0</v>
      </c>
      <c r="H137" s="35">
        <f t="shared" si="137"/>
        <v>0</v>
      </c>
      <c r="I137" s="35">
        <f t="shared" si="137"/>
        <v>0</v>
      </c>
      <c r="J137" s="35">
        <f t="shared" si="137"/>
        <v>0</v>
      </c>
      <c r="K137" s="35">
        <f t="shared" si="137"/>
        <v>0</v>
      </c>
      <c r="L137" s="35">
        <f t="shared" si="137"/>
        <v>0</v>
      </c>
      <c r="M137" s="35">
        <f t="shared" si="137"/>
        <v>0</v>
      </c>
      <c r="N137" s="35">
        <f t="shared" si="137"/>
        <v>0</v>
      </c>
      <c r="O137" s="35">
        <f t="shared" si="137"/>
        <v>0</v>
      </c>
      <c r="P137" s="35">
        <f t="shared" si="137"/>
        <v>0</v>
      </c>
      <c r="Q137" s="35">
        <f t="shared" si="137"/>
        <v>0</v>
      </c>
      <c r="R137" s="35">
        <f t="shared" si="137"/>
        <v>0</v>
      </c>
      <c r="S137" s="35">
        <f t="shared" si="137"/>
        <v>0</v>
      </c>
      <c r="T137" s="35">
        <f t="shared" si="137"/>
        <v>0</v>
      </c>
      <c r="U137" s="35">
        <f t="shared" si="137"/>
        <v>0</v>
      </c>
      <c r="V137" s="35">
        <f t="shared" si="137"/>
        <v>0</v>
      </c>
      <c r="W137" s="36">
        <f t="shared" si="137"/>
        <v>0</v>
      </c>
      <c r="X137" s="35">
        <f t="shared" si="137"/>
        <v>0</v>
      </c>
      <c r="Y137" s="35">
        <f t="shared" si="137"/>
        <v>0</v>
      </c>
      <c r="Z137" s="35">
        <f t="shared" si="137"/>
        <v>0</v>
      </c>
      <c r="AA137" s="35">
        <f t="shared" si="137"/>
        <v>0</v>
      </c>
      <c r="AB137" s="35">
        <f t="shared" si="137"/>
        <v>0</v>
      </c>
      <c r="AC137" s="35">
        <f t="shared" si="137"/>
        <v>0</v>
      </c>
      <c r="AD137" s="35">
        <f t="shared" si="137"/>
        <v>0</v>
      </c>
      <c r="AE137" s="35">
        <f t="shared" si="137"/>
        <v>0</v>
      </c>
      <c r="AF137" s="35">
        <f t="shared" si="137"/>
        <v>0</v>
      </c>
      <c r="AG137" s="35">
        <f t="shared" si="137"/>
        <v>0</v>
      </c>
      <c r="AH137" s="35">
        <f t="shared" si="137"/>
        <v>0</v>
      </c>
      <c r="AI137" s="35">
        <f t="shared" si="137"/>
        <v>0</v>
      </c>
      <c r="AJ137" s="35">
        <f t="shared" si="137"/>
        <v>0</v>
      </c>
      <c r="AK137" s="35">
        <f t="shared" si="137"/>
        <v>0</v>
      </c>
      <c r="AL137" s="35">
        <f t="shared" si="137"/>
        <v>0</v>
      </c>
      <c r="AM137" s="35">
        <f t="shared" si="137"/>
        <v>0</v>
      </c>
      <c r="AN137" s="35">
        <f t="shared" si="137"/>
        <v>0</v>
      </c>
      <c r="AO137" s="35">
        <f t="shared" si="137"/>
        <v>0</v>
      </c>
      <c r="AP137" s="35">
        <f t="shared" si="137"/>
        <v>9.8199999999999996E-2</v>
      </c>
      <c r="AQ137" s="35">
        <f t="shared" si="137"/>
        <v>0</v>
      </c>
      <c r="AR137" s="35">
        <f t="shared" si="137"/>
        <v>0</v>
      </c>
      <c r="AS137" s="35">
        <f t="shared" si="137"/>
        <v>0</v>
      </c>
      <c r="AT137" s="35">
        <f t="shared" si="137"/>
        <v>0</v>
      </c>
      <c r="AU137" s="35">
        <f t="shared" si="137"/>
        <v>0</v>
      </c>
      <c r="AV137" s="35">
        <f t="shared" si="137"/>
        <v>0</v>
      </c>
      <c r="AW137" s="35">
        <f t="shared" si="137"/>
        <v>0</v>
      </c>
      <c r="AX137" s="35">
        <f t="shared" si="137"/>
        <v>0</v>
      </c>
      <c r="AY137" s="35">
        <f t="shared" si="137"/>
        <v>0</v>
      </c>
      <c r="AZ137" s="35">
        <f t="shared" si="137"/>
        <v>0</v>
      </c>
      <c r="BA137" s="35">
        <f t="shared" si="137"/>
        <v>0</v>
      </c>
      <c r="BB137" s="35">
        <f t="shared" si="137"/>
        <v>0</v>
      </c>
      <c r="BC137" s="35">
        <f t="shared" si="137"/>
        <v>0</v>
      </c>
      <c r="BD137" s="35">
        <f t="shared" si="137"/>
        <v>0</v>
      </c>
      <c r="BE137" s="35">
        <f t="shared" si="137"/>
        <v>0</v>
      </c>
      <c r="BF137" s="35">
        <f t="shared" si="137"/>
        <v>0</v>
      </c>
      <c r="BG137" s="35">
        <f t="shared" si="137"/>
        <v>0</v>
      </c>
      <c r="BH137" s="35">
        <f t="shared" si="137"/>
        <v>0</v>
      </c>
      <c r="BI137" s="35">
        <f t="shared" si="137"/>
        <v>0</v>
      </c>
      <c r="BJ137" s="35">
        <f t="shared" si="137"/>
        <v>0</v>
      </c>
      <c r="BK137" s="35">
        <f t="shared" si="137"/>
        <v>0</v>
      </c>
      <c r="BL137" s="35">
        <f t="shared" si="137"/>
        <v>0</v>
      </c>
      <c r="BM137" s="35">
        <f t="shared" si="137"/>
        <v>0</v>
      </c>
      <c r="BN137" s="35">
        <f t="shared" si="137"/>
        <v>0</v>
      </c>
      <c r="BO137" s="35">
        <f t="shared" ref="BO137:DZ137" si="138">ROUND(IF((BO132-BO12)*0.36&lt;0=TRUE(),0,IF((BO96&gt;50000),(BO132-BO12)*0.36,0)),4)</f>
        <v>0</v>
      </c>
      <c r="BP137" s="35">
        <f t="shared" si="138"/>
        <v>0</v>
      </c>
      <c r="BQ137" s="35">
        <f t="shared" si="138"/>
        <v>0</v>
      </c>
      <c r="BR137" s="35">
        <f t="shared" si="138"/>
        <v>0</v>
      </c>
      <c r="BS137" s="35">
        <f t="shared" si="138"/>
        <v>0</v>
      </c>
      <c r="BT137" s="35">
        <f t="shared" si="138"/>
        <v>0</v>
      </c>
      <c r="BU137" s="35">
        <f t="shared" si="138"/>
        <v>0</v>
      </c>
      <c r="BV137" s="35">
        <f t="shared" si="138"/>
        <v>0</v>
      </c>
      <c r="BW137" s="35">
        <f t="shared" si="138"/>
        <v>0</v>
      </c>
      <c r="BX137" s="35">
        <f t="shared" si="138"/>
        <v>0</v>
      </c>
      <c r="BY137" s="35">
        <f t="shared" si="138"/>
        <v>0</v>
      </c>
      <c r="BZ137" s="35">
        <f t="shared" si="138"/>
        <v>0</v>
      </c>
      <c r="CA137" s="35">
        <f t="shared" si="138"/>
        <v>0</v>
      </c>
      <c r="CB137" s="35">
        <f t="shared" si="138"/>
        <v>0</v>
      </c>
      <c r="CC137" s="35">
        <f t="shared" si="138"/>
        <v>0</v>
      </c>
      <c r="CD137" s="35">
        <f t="shared" si="138"/>
        <v>0</v>
      </c>
      <c r="CE137" s="35">
        <f t="shared" si="138"/>
        <v>0</v>
      </c>
      <c r="CF137" s="35">
        <f t="shared" si="138"/>
        <v>0</v>
      </c>
      <c r="CG137" s="35">
        <f t="shared" si="138"/>
        <v>0</v>
      </c>
      <c r="CH137" s="35">
        <f t="shared" si="138"/>
        <v>0</v>
      </c>
      <c r="CI137" s="35">
        <f t="shared" si="138"/>
        <v>0</v>
      </c>
      <c r="CJ137" s="35">
        <f t="shared" si="138"/>
        <v>0</v>
      </c>
      <c r="CK137" s="35">
        <f t="shared" si="138"/>
        <v>0</v>
      </c>
      <c r="CL137" s="35">
        <f t="shared" si="138"/>
        <v>0</v>
      </c>
      <c r="CM137" s="35">
        <f t="shared" si="138"/>
        <v>0</v>
      </c>
      <c r="CN137" s="35">
        <f t="shared" si="138"/>
        <v>0</v>
      </c>
      <c r="CO137" s="35">
        <f t="shared" si="138"/>
        <v>0</v>
      </c>
      <c r="CP137" s="35">
        <f t="shared" si="138"/>
        <v>0</v>
      </c>
      <c r="CQ137" s="35">
        <f t="shared" si="138"/>
        <v>0</v>
      </c>
      <c r="CR137" s="35">
        <f t="shared" si="138"/>
        <v>0</v>
      </c>
      <c r="CS137" s="35">
        <f t="shared" si="138"/>
        <v>0</v>
      </c>
      <c r="CT137" s="35">
        <f t="shared" si="138"/>
        <v>0</v>
      </c>
      <c r="CU137" s="35">
        <f t="shared" si="138"/>
        <v>0</v>
      </c>
      <c r="CV137" s="35">
        <f t="shared" si="138"/>
        <v>0</v>
      </c>
      <c r="CW137" s="35">
        <f t="shared" si="138"/>
        <v>0</v>
      </c>
      <c r="CX137" s="35">
        <f t="shared" si="138"/>
        <v>0</v>
      </c>
      <c r="CY137" s="35">
        <f t="shared" si="138"/>
        <v>0</v>
      </c>
      <c r="CZ137" s="35">
        <f t="shared" si="138"/>
        <v>0</v>
      </c>
      <c r="DA137" s="35">
        <f t="shared" si="138"/>
        <v>0</v>
      </c>
      <c r="DB137" s="35">
        <f t="shared" si="138"/>
        <v>0</v>
      </c>
      <c r="DC137" s="35">
        <f t="shared" si="138"/>
        <v>0</v>
      </c>
      <c r="DD137" s="35">
        <f t="shared" si="138"/>
        <v>0</v>
      </c>
      <c r="DE137" s="35">
        <f t="shared" si="138"/>
        <v>0</v>
      </c>
      <c r="DF137" s="35">
        <f t="shared" si="138"/>
        <v>0</v>
      </c>
      <c r="DG137" s="35">
        <f t="shared" si="138"/>
        <v>0</v>
      </c>
      <c r="DH137" s="35">
        <f t="shared" si="138"/>
        <v>0</v>
      </c>
      <c r="DI137" s="35">
        <f t="shared" si="138"/>
        <v>0</v>
      </c>
      <c r="DJ137" s="35">
        <f t="shared" si="138"/>
        <v>0</v>
      </c>
      <c r="DK137" s="35">
        <f t="shared" si="138"/>
        <v>0</v>
      </c>
      <c r="DL137" s="35">
        <f t="shared" si="138"/>
        <v>0</v>
      </c>
      <c r="DM137" s="35">
        <f t="shared" si="138"/>
        <v>0</v>
      </c>
      <c r="DN137" s="35">
        <f t="shared" si="138"/>
        <v>0</v>
      </c>
      <c r="DO137" s="35">
        <f t="shared" si="138"/>
        <v>0</v>
      </c>
      <c r="DP137" s="35">
        <f t="shared" si="138"/>
        <v>0</v>
      </c>
      <c r="DQ137" s="35">
        <f t="shared" si="138"/>
        <v>0</v>
      </c>
      <c r="DR137" s="35">
        <f t="shared" si="138"/>
        <v>0</v>
      </c>
      <c r="DS137" s="35">
        <f t="shared" si="138"/>
        <v>0</v>
      </c>
      <c r="DT137" s="35">
        <f t="shared" si="138"/>
        <v>0</v>
      </c>
      <c r="DU137" s="35">
        <f t="shared" si="138"/>
        <v>0</v>
      </c>
      <c r="DV137" s="35">
        <f t="shared" si="138"/>
        <v>0</v>
      </c>
      <c r="DW137" s="35">
        <f t="shared" si="138"/>
        <v>0</v>
      </c>
      <c r="DX137" s="35">
        <f t="shared" si="138"/>
        <v>0</v>
      </c>
      <c r="DY137" s="35">
        <f t="shared" si="138"/>
        <v>0</v>
      </c>
      <c r="DZ137" s="35">
        <f t="shared" si="138"/>
        <v>0</v>
      </c>
      <c r="EA137" s="35">
        <f t="shared" ref="EA137:FX137" si="139">ROUND(IF((EA132-EA12)*0.36&lt;0=TRUE(),0,IF((EA96&gt;50000),(EA132-EA12)*0.36,0)),4)</f>
        <v>0</v>
      </c>
      <c r="EB137" s="35">
        <f t="shared" si="139"/>
        <v>0</v>
      </c>
      <c r="EC137" s="35">
        <f t="shared" si="139"/>
        <v>0</v>
      </c>
      <c r="ED137" s="35">
        <f t="shared" si="139"/>
        <v>0</v>
      </c>
      <c r="EE137" s="35">
        <f t="shared" si="139"/>
        <v>0</v>
      </c>
      <c r="EF137" s="35">
        <f t="shared" si="139"/>
        <v>0</v>
      </c>
      <c r="EG137" s="35">
        <f t="shared" si="139"/>
        <v>0</v>
      </c>
      <c r="EH137" s="35">
        <f t="shared" si="139"/>
        <v>0</v>
      </c>
      <c r="EI137" s="35">
        <f t="shared" si="139"/>
        <v>0</v>
      </c>
      <c r="EJ137" s="35">
        <f t="shared" si="139"/>
        <v>0</v>
      </c>
      <c r="EK137" s="35">
        <f t="shared" si="139"/>
        <v>0</v>
      </c>
      <c r="EL137" s="35">
        <f t="shared" si="139"/>
        <v>0</v>
      </c>
      <c r="EM137" s="35">
        <f t="shared" si="139"/>
        <v>0</v>
      </c>
      <c r="EN137" s="35">
        <f t="shared" si="139"/>
        <v>0</v>
      </c>
      <c r="EO137" s="35">
        <f t="shared" si="139"/>
        <v>0</v>
      </c>
      <c r="EP137" s="35">
        <f t="shared" si="139"/>
        <v>0</v>
      </c>
      <c r="EQ137" s="35">
        <f t="shared" si="139"/>
        <v>0</v>
      </c>
      <c r="ER137" s="35">
        <f t="shared" si="139"/>
        <v>0</v>
      </c>
      <c r="ES137" s="35">
        <f t="shared" si="139"/>
        <v>0</v>
      </c>
      <c r="ET137" s="35">
        <f t="shared" si="139"/>
        <v>0</v>
      </c>
      <c r="EU137" s="35">
        <f t="shared" si="139"/>
        <v>0</v>
      </c>
      <c r="EV137" s="35">
        <f t="shared" si="139"/>
        <v>0</v>
      </c>
      <c r="EW137" s="35">
        <f t="shared" si="139"/>
        <v>0</v>
      </c>
      <c r="EX137" s="35">
        <f t="shared" si="139"/>
        <v>0</v>
      </c>
      <c r="EY137" s="35">
        <f t="shared" si="139"/>
        <v>0</v>
      </c>
      <c r="EZ137" s="35">
        <f t="shared" si="139"/>
        <v>0</v>
      </c>
      <c r="FA137" s="35">
        <f t="shared" si="139"/>
        <v>0</v>
      </c>
      <c r="FB137" s="35">
        <f t="shared" si="139"/>
        <v>0</v>
      </c>
      <c r="FC137" s="35">
        <f t="shared" si="139"/>
        <v>0</v>
      </c>
      <c r="FD137" s="35">
        <f t="shared" si="139"/>
        <v>0</v>
      </c>
      <c r="FE137" s="35">
        <f t="shared" si="139"/>
        <v>0</v>
      </c>
      <c r="FF137" s="35">
        <f t="shared" si="139"/>
        <v>0</v>
      </c>
      <c r="FG137" s="35">
        <f t="shared" si="139"/>
        <v>0</v>
      </c>
      <c r="FH137" s="35">
        <f t="shared" si="139"/>
        <v>0</v>
      </c>
      <c r="FI137" s="35">
        <f t="shared" si="139"/>
        <v>0</v>
      </c>
      <c r="FJ137" s="35">
        <f t="shared" si="139"/>
        <v>0</v>
      </c>
      <c r="FK137" s="35">
        <f t="shared" si="139"/>
        <v>0</v>
      </c>
      <c r="FL137" s="35">
        <f t="shared" si="139"/>
        <v>0</v>
      </c>
      <c r="FM137" s="35">
        <f t="shared" si="139"/>
        <v>0</v>
      </c>
      <c r="FN137" s="35">
        <f t="shared" si="139"/>
        <v>0</v>
      </c>
      <c r="FO137" s="35">
        <f t="shared" si="139"/>
        <v>0</v>
      </c>
      <c r="FP137" s="35">
        <f t="shared" si="139"/>
        <v>0</v>
      </c>
      <c r="FQ137" s="35">
        <f t="shared" si="139"/>
        <v>0</v>
      </c>
      <c r="FR137" s="35">
        <f t="shared" si="139"/>
        <v>0</v>
      </c>
      <c r="FS137" s="35">
        <f t="shared" si="139"/>
        <v>0</v>
      </c>
      <c r="FT137" s="36">
        <f t="shared" si="139"/>
        <v>0</v>
      </c>
      <c r="FU137" s="35">
        <f t="shared" si="139"/>
        <v>0</v>
      </c>
      <c r="FV137" s="35">
        <f t="shared" si="139"/>
        <v>0</v>
      </c>
      <c r="FW137" s="35">
        <f t="shared" si="139"/>
        <v>0</v>
      </c>
      <c r="FX137" s="35">
        <f t="shared" si="139"/>
        <v>0</v>
      </c>
      <c r="FY137" s="35"/>
      <c r="FZ137" s="53"/>
      <c r="GA137" s="53"/>
      <c r="GB137" s="53"/>
      <c r="GC137" s="53"/>
      <c r="GD137" s="53"/>
      <c r="GE137" s="5"/>
      <c r="GF137" s="5"/>
      <c r="GG137" s="5"/>
      <c r="GH137" s="5"/>
      <c r="GI137" s="5"/>
      <c r="GJ137" s="5"/>
      <c r="GK137" s="5"/>
      <c r="GL137" s="5"/>
      <c r="GM137" s="5"/>
    </row>
    <row r="138" spans="1:256" x14ac:dyDescent="0.2">
      <c r="A138" s="55"/>
      <c r="B138" s="2" t="s">
        <v>463</v>
      </c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4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  <c r="BF138" s="53"/>
      <c r="BG138" s="53"/>
      <c r="BH138" s="53"/>
      <c r="BI138" s="53"/>
      <c r="BJ138" s="53"/>
      <c r="BK138" s="53"/>
      <c r="BL138" s="53"/>
      <c r="BM138" s="53"/>
      <c r="BN138" s="53"/>
      <c r="BO138" s="53"/>
      <c r="BP138" s="53"/>
      <c r="BQ138" s="53"/>
      <c r="BR138" s="53"/>
      <c r="BS138" s="53"/>
      <c r="BT138" s="53"/>
      <c r="BU138" s="53"/>
      <c r="BV138" s="53"/>
      <c r="BW138" s="53"/>
      <c r="BX138" s="53"/>
      <c r="BY138" s="53"/>
      <c r="BZ138" s="53"/>
      <c r="CA138" s="53"/>
      <c r="CB138" s="53"/>
      <c r="CC138" s="53"/>
      <c r="CD138" s="53"/>
      <c r="CE138" s="53"/>
      <c r="CF138" s="53"/>
      <c r="CG138" s="53"/>
      <c r="CH138" s="53"/>
      <c r="CI138" s="53"/>
      <c r="CJ138" s="53"/>
      <c r="CK138" s="53"/>
      <c r="CL138" s="53"/>
      <c r="CM138" s="53"/>
      <c r="CN138" s="53"/>
      <c r="CO138" s="53"/>
      <c r="CP138" s="53"/>
      <c r="CQ138" s="53"/>
      <c r="CR138" s="53"/>
      <c r="CS138" s="53"/>
      <c r="CT138" s="53"/>
      <c r="CU138" s="53"/>
      <c r="CV138" s="53"/>
      <c r="CW138" s="53"/>
      <c r="CX138" s="53"/>
      <c r="CY138" s="53"/>
      <c r="CZ138" s="53"/>
      <c r="DA138" s="53"/>
      <c r="DB138" s="53"/>
      <c r="DC138" s="53"/>
      <c r="DD138" s="53"/>
      <c r="DE138" s="53"/>
      <c r="DF138" s="53"/>
      <c r="DG138" s="53"/>
      <c r="DH138" s="53"/>
      <c r="DI138" s="53"/>
      <c r="DJ138" s="53"/>
      <c r="DK138" s="53"/>
      <c r="DL138" s="53"/>
      <c r="DM138" s="53"/>
      <c r="DN138" s="53"/>
      <c r="DO138" s="53"/>
      <c r="DP138" s="53"/>
      <c r="DQ138" s="53"/>
      <c r="DR138" s="53"/>
      <c r="DS138" s="53"/>
      <c r="DT138" s="53"/>
      <c r="DU138" s="53"/>
      <c r="DV138" s="53"/>
      <c r="DW138" s="53"/>
      <c r="DX138" s="53"/>
      <c r="DY138" s="53"/>
      <c r="DZ138" s="53"/>
      <c r="EA138" s="53"/>
      <c r="EB138" s="53"/>
      <c r="EC138" s="53"/>
      <c r="ED138" s="53"/>
      <c r="EE138" s="53"/>
      <c r="EF138" s="53"/>
      <c r="EG138" s="53"/>
      <c r="EH138" s="53"/>
      <c r="EI138" s="53"/>
      <c r="EJ138" s="53"/>
      <c r="EK138" s="53"/>
      <c r="EL138" s="53"/>
      <c r="EM138" s="53"/>
      <c r="EN138" s="53"/>
      <c r="EO138" s="53"/>
      <c r="EP138" s="53"/>
      <c r="EQ138" s="53"/>
      <c r="ER138" s="53"/>
      <c r="ES138" s="53"/>
      <c r="ET138" s="53"/>
      <c r="EU138" s="53"/>
      <c r="EV138" s="53"/>
      <c r="EW138" s="53"/>
      <c r="EX138" s="53"/>
      <c r="EY138" s="53"/>
      <c r="EZ138" s="53"/>
      <c r="FA138" s="53"/>
      <c r="FB138" s="53"/>
      <c r="FC138" s="53"/>
      <c r="FD138" s="53"/>
      <c r="FE138" s="53"/>
      <c r="FF138" s="53"/>
      <c r="FG138" s="53"/>
      <c r="FH138" s="53"/>
      <c r="FI138" s="53"/>
      <c r="FJ138" s="53"/>
      <c r="FK138" s="53"/>
      <c r="FL138" s="53"/>
      <c r="FM138" s="53"/>
      <c r="FN138" s="53"/>
      <c r="FO138" s="53"/>
      <c r="FP138" s="53"/>
      <c r="FQ138" s="53"/>
      <c r="FR138" s="53"/>
      <c r="FS138" s="53"/>
      <c r="FT138" s="54"/>
      <c r="FU138" s="53"/>
      <c r="FV138" s="53"/>
      <c r="FW138" s="53"/>
      <c r="FX138" s="53"/>
      <c r="FY138" s="53"/>
      <c r="FZ138" s="53"/>
      <c r="GA138" s="53"/>
      <c r="GB138" s="59"/>
      <c r="GC138" s="59"/>
      <c r="GD138" s="59"/>
      <c r="GE138" s="59"/>
      <c r="GF138" s="59"/>
      <c r="GG138" s="5"/>
      <c r="GH138" s="59"/>
      <c r="GI138" s="59"/>
      <c r="GJ138" s="59"/>
      <c r="GK138" s="59"/>
      <c r="GL138" s="59"/>
      <c r="GM138" s="59"/>
    </row>
    <row r="139" spans="1:256" x14ac:dyDescent="0.2">
      <c r="A139" s="3" t="s">
        <v>464</v>
      </c>
      <c r="B139" s="2" t="s">
        <v>465</v>
      </c>
      <c r="C139" s="127">
        <f t="shared" ref="C139:BN139" si="140">MAX(C135,C137)</f>
        <v>5.1499999999999997E-2</v>
      </c>
      <c r="D139" s="127">
        <f t="shared" si="140"/>
        <v>0</v>
      </c>
      <c r="E139" s="127">
        <f t="shared" si="140"/>
        <v>9.8699999999999996E-2</v>
      </c>
      <c r="F139" s="127">
        <f t="shared" si="140"/>
        <v>0</v>
      </c>
      <c r="G139" s="127">
        <f t="shared" si="140"/>
        <v>0</v>
      </c>
      <c r="H139" s="127">
        <f t="shared" si="140"/>
        <v>0</v>
      </c>
      <c r="I139" s="127">
        <f t="shared" si="140"/>
        <v>0.1045</v>
      </c>
      <c r="J139" s="127">
        <f t="shared" si="140"/>
        <v>7.5499999999999998E-2</v>
      </c>
      <c r="K139" s="127">
        <f t="shared" si="140"/>
        <v>3.0599999999999999E-2</v>
      </c>
      <c r="L139" s="127">
        <f t="shared" si="140"/>
        <v>5.7700000000000001E-2</v>
      </c>
      <c r="M139" s="127">
        <f t="shared" si="140"/>
        <v>0.152</v>
      </c>
      <c r="N139" s="127">
        <f t="shared" si="140"/>
        <v>0</v>
      </c>
      <c r="O139" s="127">
        <f t="shared" si="140"/>
        <v>0</v>
      </c>
      <c r="P139" s="127">
        <f t="shared" si="140"/>
        <v>4.24E-2</v>
      </c>
      <c r="Q139" s="127">
        <f t="shared" si="140"/>
        <v>8.43E-2</v>
      </c>
      <c r="R139" s="127">
        <f t="shared" si="140"/>
        <v>0</v>
      </c>
      <c r="S139" s="127">
        <f t="shared" si="140"/>
        <v>2.0199999999999999E-2</v>
      </c>
      <c r="T139" s="127">
        <f t="shared" si="140"/>
        <v>0</v>
      </c>
      <c r="U139" s="127">
        <f t="shared" si="140"/>
        <v>6.6100000000000006E-2</v>
      </c>
      <c r="V139" s="127">
        <f t="shared" si="140"/>
        <v>4.1700000000000001E-2</v>
      </c>
      <c r="W139" s="128">
        <f t="shared" si="140"/>
        <v>6.8000000000000005E-2</v>
      </c>
      <c r="X139" s="127">
        <f t="shared" si="140"/>
        <v>7.0099999999999996E-2</v>
      </c>
      <c r="Y139" s="127">
        <f t="shared" si="140"/>
        <v>9.4399999999999998E-2</v>
      </c>
      <c r="Z139" s="127">
        <f t="shared" si="140"/>
        <v>6.13E-2</v>
      </c>
      <c r="AA139" s="127">
        <f t="shared" si="140"/>
        <v>0</v>
      </c>
      <c r="AB139" s="127">
        <f t="shared" si="140"/>
        <v>0</v>
      </c>
      <c r="AC139" s="127">
        <f t="shared" si="140"/>
        <v>0</v>
      </c>
      <c r="AD139" s="127">
        <f t="shared" si="140"/>
        <v>0</v>
      </c>
      <c r="AE139" s="127">
        <f t="shared" si="140"/>
        <v>0</v>
      </c>
      <c r="AF139" s="127">
        <f t="shared" si="140"/>
        <v>0</v>
      </c>
      <c r="AG139" s="127">
        <f t="shared" si="140"/>
        <v>0</v>
      </c>
      <c r="AH139" s="127">
        <f t="shared" si="140"/>
        <v>3.3399999999999999E-2</v>
      </c>
      <c r="AI139" s="127">
        <f t="shared" si="140"/>
        <v>2.0899999999999998E-2</v>
      </c>
      <c r="AJ139" s="127">
        <f t="shared" si="140"/>
        <v>0.12239999999999999</v>
      </c>
      <c r="AK139" s="127">
        <f t="shared" si="140"/>
        <v>0.1376</v>
      </c>
      <c r="AL139" s="127">
        <f t="shared" si="140"/>
        <v>8.8099999999999998E-2</v>
      </c>
      <c r="AM139" s="127">
        <f t="shared" si="140"/>
        <v>8.2600000000000007E-2</v>
      </c>
      <c r="AN139" s="127">
        <f t="shared" si="140"/>
        <v>1.83E-2</v>
      </c>
      <c r="AO139" s="127">
        <f t="shared" si="140"/>
        <v>2.6599999999999999E-2</v>
      </c>
      <c r="AP139" s="127">
        <f t="shared" si="140"/>
        <v>9.8199999999999996E-2</v>
      </c>
      <c r="AQ139" s="127">
        <f t="shared" si="140"/>
        <v>0</v>
      </c>
      <c r="AR139" s="127">
        <f t="shared" si="140"/>
        <v>0</v>
      </c>
      <c r="AS139" s="127">
        <f t="shared" si="140"/>
        <v>0</v>
      </c>
      <c r="AT139" s="127">
        <f t="shared" si="140"/>
        <v>0</v>
      </c>
      <c r="AU139" s="127">
        <f t="shared" si="140"/>
        <v>0</v>
      </c>
      <c r="AV139" s="127">
        <f t="shared" si="140"/>
        <v>0</v>
      </c>
      <c r="AW139" s="127">
        <f t="shared" si="140"/>
        <v>0</v>
      </c>
      <c r="AX139" s="127">
        <f t="shared" si="140"/>
        <v>6.2300000000000001E-2</v>
      </c>
      <c r="AY139" s="127">
        <f t="shared" si="140"/>
        <v>9.9000000000000008E-3</v>
      </c>
      <c r="AZ139" s="127">
        <f t="shared" si="140"/>
        <v>8.2600000000000007E-2</v>
      </c>
      <c r="BA139" s="127">
        <f t="shared" si="140"/>
        <v>2.0000000000000001E-4</v>
      </c>
      <c r="BB139" s="127">
        <f t="shared" si="140"/>
        <v>0</v>
      </c>
      <c r="BC139" s="127">
        <f t="shared" si="140"/>
        <v>4.3700000000000003E-2</v>
      </c>
      <c r="BD139" s="127">
        <f t="shared" si="140"/>
        <v>0</v>
      </c>
      <c r="BE139" s="127">
        <f t="shared" si="140"/>
        <v>0</v>
      </c>
      <c r="BF139" s="127">
        <f t="shared" si="140"/>
        <v>0</v>
      </c>
      <c r="BG139" s="127">
        <f t="shared" si="140"/>
        <v>5.6899999999999999E-2</v>
      </c>
      <c r="BH139" s="127">
        <f t="shared" si="140"/>
        <v>0</v>
      </c>
      <c r="BI139" s="127">
        <f t="shared" si="140"/>
        <v>7.3599999999999999E-2</v>
      </c>
      <c r="BJ139" s="127">
        <f t="shared" si="140"/>
        <v>0</v>
      </c>
      <c r="BK139" s="127">
        <f t="shared" si="140"/>
        <v>0</v>
      </c>
      <c r="BL139" s="127">
        <f t="shared" si="140"/>
        <v>3.6799999999999999E-2</v>
      </c>
      <c r="BM139" s="127">
        <f t="shared" si="140"/>
        <v>6.2399999999999997E-2</v>
      </c>
      <c r="BN139" s="127">
        <f t="shared" si="140"/>
        <v>3.1099999999999999E-2</v>
      </c>
      <c r="BO139" s="127">
        <f t="shared" ref="BO139:DZ139" si="141">MAX(BO135,BO137)</f>
        <v>2.5000000000000001E-2</v>
      </c>
      <c r="BP139" s="127">
        <f t="shared" si="141"/>
        <v>2.63E-2</v>
      </c>
      <c r="BQ139" s="127">
        <f t="shared" si="141"/>
        <v>0</v>
      </c>
      <c r="BR139" s="127">
        <f t="shared" si="141"/>
        <v>2.4400000000000002E-2</v>
      </c>
      <c r="BS139" s="127">
        <f t="shared" si="141"/>
        <v>9.1999999999999998E-3</v>
      </c>
      <c r="BT139" s="127">
        <f t="shared" si="141"/>
        <v>0</v>
      </c>
      <c r="BU139" s="127">
        <f t="shared" si="141"/>
        <v>0</v>
      </c>
      <c r="BV139" s="127">
        <f t="shared" si="141"/>
        <v>0</v>
      </c>
      <c r="BW139" s="127">
        <f t="shared" si="141"/>
        <v>0</v>
      </c>
      <c r="BX139" s="127">
        <f t="shared" si="141"/>
        <v>0</v>
      </c>
      <c r="BY139" s="127">
        <f t="shared" si="141"/>
        <v>0.1019</v>
      </c>
      <c r="BZ139" s="127">
        <f t="shared" si="141"/>
        <v>2.7199999999999998E-2</v>
      </c>
      <c r="CA139" s="127">
        <f t="shared" si="141"/>
        <v>1.77E-2</v>
      </c>
      <c r="CB139" s="127">
        <f t="shared" si="141"/>
        <v>0</v>
      </c>
      <c r="CC139" s="127">
        <f t="shared" si="141"/>
        <v>0</v>
      </c>
      <c r="CD139" s="127">
        <f t="shared" si="141"/>
        <v>0</v>
      </c>
      <c r="CE139" s="127">
        <f t="shared" si="141"/>
        <v>1.4200000000000001E-2</v>
      </c>
      <c r="CF139" s="127">
        <f t="shared" si="141"/>
        <v>0</v>
      </c>
      <c r="CG139" s="127">
        <f t="shared" si="141"/>
        <v>1.2999999999999999E-2</v>
      </c>
      <c r="CH139" s="127">
        <f t="shared" si="141"/>
        <v>4.4400000000000002E-2</v>
      </c>
      <c r="CI139" s="127">
        <f t="shared" si="141"/>
        <v>3.2000000000000001E-2</v>
      </c>
      <c r="CJ139" s="127">
        <f t="shared" si="141"/>
        <v>7.22E-2</v>
      </c>
      <c r="CK139" s="127">
        <f t="shared" si="141"/>
        <v>0</v>
      </c>
      <c r="CL139" s="127">
        <f t="shared" si="141"/>
        <v>0</v>
      </c>
      <c r="CM139" s="127">
        <f t="shared" si="141"/>
        <v>0</v>
      </c>
      <c r="CN139" s="127">
        <f t="shared" si="141"/>
        <v>0</v>
      </c>
      <c r="CO139" s="127">
        <f t="shared" si="141"/>
        <v>0</v>
      </c>
      <c r="CP139" s="127">
        <f t="shared" si="141"/>
        <v>0</v>
      </c>
      <c r="CQ139" s="127">
        <f t="shared" si="141"/>
        <v>8.1799999999999998E-2</v>
      </c>
      <c r="CR139" s="127">
        <f t="shared" si="141"/>
        <v>1.7600000000000001E-2</v>
      </c>
      <c r="CS139" s="127">
        <f t="shared" si="141"/>
        <v>0</v>
      </c>
      <c r="CT139" s="127">
        <f t="shared" si="141"/>
        <v>0.1036</v>
      </c>
      <c r="CU139" s="127">
        <f t="shared" si="141"/>
        <v>0</v>
      </c>
      <c r="CV139" s="127">
        <f t="shared" si="141"/>
        <v>4.99E-2</v>
      </c>
      <c r="CW139" s="127">
        <f t="shared" si="141"/>
        <v>1.15E-2</v>
      </c>
      <c r="CX139" s="127">
        <f t="shared" si="141"/>
        <v>0</v>
      </c>
      <c r="CY139" s="127">
        <f t="shared" si="141"/>
        <v>6.1400000000000003E-2</v>
      </c>
      <c r="CZ139" s="127">
        <f t="shared" si="141"/>
        <v>9.1999999999999998E-3</v>
      </c>
      <c r="DA139" s="127">
        <f t="shared" si="141"/>
        <v>0</v>
      </c>
      <c r="DB139" s="127">
        <f t="shared" si="141"/>
        <v>0</v>
      </c>
      <c r="DC139" s="127">
        <f t="shared" si="141"/>
        <v>0</v>
      </c>
      <c r="DD139" s="127">
        <f t="shared" si="141"/>
        <v>1.0500000000000001E-2</v>
      </c>
      <c r="DE139" s="127">
        <f t="shared" si="141"/>
        <v>0</v>
      </c>
      <c r="DF139" s="127">
        <f t="shared" si="141"/>
        <v>1.6999999999999999E-3</v>
      </c>
      <c r="DG139" s="127">
        <f t="shared" si="141"/>
        <v>0</v>
      </c>
      <c r="DH139" s="127">
        <f t="shared" si="141"/>
        <v>1.1000000000000001E-3</v>
      </c>
      <c r="DI139" s="127">
        <f t="shared" si="141"/>
        <v>6.2E-2</v>
      </c>
      <c r="DJ139" s="127">
        <f t="shared" si="141"/>
        <v>1.84E-2</v>
      </c>
      <c r="DK139" s="127">
        <f t="shared" si="141"/>
        <v>2.3900000000000001E-2</v>
      </c>
      <c r="DL139" s="127">
        <f t="shared" si="141"/>
        <v>3.4599999999999999E-2</v>
      </c>
      <c r="DM139" s="127">
        <f t="shared" si="141"/>
        <v>3.2099999999999997E-2</v>
      </c>
      <c r="DN139" s="127">
        <f t="shared" si="141"/>
        <v>2.52E-2</v>
      </c>
      <c r="DO139" s="127">
        <f t="shared" si="141"/>
        <v>6.8699999999999997E-2</v>
      </c>
      <c r="DP139" s="127">
        <f t="shared" si="141"/>
        <v>0</v>
      </c>
      <c r="DQ139" s="127">
        <f t="shared" si="141"/>
        <v>1.6000000000000001E-3</v>
      </c>
      <c r="DR139" s="127">
        <f t="shared" si="141"/>
        <v>0.1038</v>
      </c>
      <c r="DS139" s="127">
        <f t="shared" si="141"/>
        <v>0.1091</v>
      </c>
      <c r="DT139" s="127">
        <f t="shared" si="141"/>
        <v>7.0199999999999999E-2</v>
      </c>
      <c r="DU139" s="127">
        <f t="shared" si="141"/>
        <v>1.8800000000000001E-2</v>
      </c>
      <c r="DV139" s="127">
        <f t="shared" si="141"/>
        <v>1.2999999999999999E-3</v>
      </c>
      <c r="DW139" s="127">
        <f t="shared" si="141"/>
        <v>0</v>
      </c>
      <c r="DX139" s="127">
        <f t="shared" si="141"/>
        <v>0</v>
      </c>
      <c r="DY139" s="127">
        <f t="shared" si="141"/>
        <v>0</v>
      </c>
      <c r="DZ139" s="127">
        <f t="shared" si="141"/>
        <v>0</v>
      </c>
      <c r="EA139" s="127">
        <f t="shared" ref="EA139:FX139" si="142">MAX(EA135,EA137)</f>
        <v>8.0999999999999996E-3</v>
      </c>
      <c r="EB139" s="127">
        <f t="shared" si="142"/>
        <v>1.7100000000000001E-2</v>
      </c>
      <c r="EC139" s="127">
        <f t="shared" si="142"/>
        <v>0</v>
      </c>
      <c r="ED139" s="127">
        <f t="shared" si="142"/>
        <v>0</v>
      </c>
      <c r="EE139" s="127">
        <f t="shared" si="142"/>
        <v>3.3300000000000003E-2</v>
      </c>
      <c r="EF139" s="127">
        <f t="shared" si="142"/>
        <v>7.1300000000000002E-2</v>
      </c>
      <c r="EG139" s="127">
        <f t="shared" si="142"/>
        <v>6.9099999999999995E-2</v>
      </c>
      <c r="EH139" s="127">
        <f t="shared" si="142"/>
        <v>4.2000000000000003E-2</v>
      </c>
      <c r="EI139" s="127">
        <f t="shared" si="142"/>
        <v>9.4799999999999995E-2</v>
      </c>
      <c r="EJ139" s="127">
        <f t="shared" si="142"/>
        <v>8.9999999999999993E-3</v>
      </c>
      <c r="EK139" s="127">
        <f t="shared" si="142"/>
        <v>0</v>
      </c>
      <c r="EL139" s="127">
        <f t="shared" si="142"/>
        <v>0</v>
      </c>
      <c r="EM139" s="127">
        <f t="shared" si="142"/>
        <v>6.5799999999999997E-2</v>
      </c>
      <c r="EN139" s="127">
        <f t="shared" si="142"/>
        <v>7.6600000000000001E-2</v>
      </c>
      <c r="EO139" s="127">
        <f t="shared" si="142"/>
        <v>0</v>
      </c>
      <c r="EP139" s="127">
        <f t="shared" si="142"/>
        <v>0</v>
      </c>
      <c r="EQ139" s="127">
        <f t="shared" si="142"/>
        <v>0</v>
      </c>
      <c r="ER139" s="127">
        <f t="shared" si="142"/>
        <v>0</v>
      </c>
      <c r="ES139" s="127">
        <f t="shared" si="142"/>
        <v>7.9500000000000001E-2</v>
      </c>
      <c r="ET139" s="127">
        <f t="shared" si="142"/>
        <v>0.11559999999999999</v>
      </c>
      <c r="EU139" s="127">
        <f t="shared" si="142"/>
        <v>0.155</v>
      </c>
      <c r="EV139" s="127">
        <f t="shared" si="142"/>
        <v>2.7300000000000001E-2</v>
      </c>
      <c r="EW139" s="127">
        <f t="shared" si="142"/>
        <v>0</v>
      </c>
      <c r="EX139" s="127">
        <f t="shared" si="142"/>
        <v>7.4000000000000003E-3</v>
      </c>
      <c r="EY139" s="127">
        <f t="shared" si="142"/>
        <v>0</v>
      </c>
      <c r="EZ139" s="127">
        <f t="shared" si="142"/>
        <v>0</v>
      </c>
      <c r="FA139" s="127">
        <f t="shared" si="142"/>
        <v>0</v>
      </c>
      <c r="FB139" s="127">
        <f t="shared" si="142"/>
        <v>4.2799999999999998E-2</v>
      </c>
      <c r="FC139" s="127">
        <f t="shared" si="142"/>
        <v>0</v>
      </c>
      <c r="FD139" s="127">
        <f t="shared" si="142"/>
        <v>0</v>
      </c>
      <c r="FE139" s="127">
        <f t="shared" si="142"/>
        <v>1.1299999999999999E-2</v>
      </c>
      <c r="FF139" s="127">
        <f t="shared" si="142"/>
        <v>0</v>
      </c>
      <c r="FG139" s="127">
        <f t="shared" si="142"/>
        <v>0</v>
      </c>
      <c r="FH139" s="127">
        <f t="shared" si="142"/>
        <v>4.2099999999999999E-2</v>
      </c>
      <c r="FI139" s="127">
        <f t="shared" si="142"/>
        <v>0.04</v>
      </c>
      <c r="FJ139" s="127">
        <f t="shared" si="142"/>
        <v>0</v>
      </c>
      <c r="FK139" s="127">
        <f t="shared" si="142"/>
        <v>1.24E-2</v>
      </c>
      <c r="FL139" s="127">
        <f t="shared" si="142"/>
        <v>0</v>
      </c>
      <c r="FM139" s="127">
        <f t="shared" si="142"/>
        <v>0</v>
      </c>
      <c r="FN139" s="127">
        <f t="shared" si="142"/>
        <v>5.4800000000000001E-2</v>
      </c>
      <c r="FO139" s="127">
        <f t="shared" si="142"/>
        <v>5.4000000000000003E-3</v>
      </c>
      <c r="FP139" s="127">
        <f t="shared" si="142"/>
        <v>8.1699999999999995E-2</v>
      </c>
      <c r="FQ139" s="127">
        <f t="shared" si="142"/>
        <v>1.17E-2</v>
      </c>
      <c r="FR139" s="127">
        <f t="shared" si="142"/>
        <v>0</v>
      </c>
      <c r="FS139" s="127">
        <f t="shared" si="142"/>
        <v>0</v>
      </c>
      <c r="FT139" s="128">
        <f t="shared" si="142"/>
        <v>0</v>
      </c>
      <c r="FU139" s="127">
        <f t="shared" si="142"/>
        <v>5.28E-2</v>
      </c>
      <c r="FV139" s="127">
        <f t="shared" si="142"/>
        <v>4.3E-3</v>
      </c>
      <c r="FW139" s="127">
        <f t="shared" si="142"/>
        <v>3.1399999999999997E-2</v>
      </c>
      <c r="FX139" s="127">
        <f t="shared" si="142"/>
        <v>0</v>
      </c>
      <c r="FY139" s="35"/>
      <c r="FZ139" s="53"/>
      <c r="GA139" s="53"/>
      <c r="GB139" s="35"/>
      <c r="GC139" s="35"/>
      <c r="GD139" s="35"/>
      <c r="GE139" s="115"/>
      <c r="GF139" s="115"/>
      <c r="GG139" s="5"/>
      <c r="GH139" s="5"/>
      <c r="GI139" s="5"/>
      <c r="GJ139" s="5"/>
      <c r="GK139" s="5"/>
      <c r="GL139" s="5"/>
      <c r="GM139" s="5"/>
    </row>
    <row r="140" spans="1:256" x14ac:dyDescent="0.2">
      <c r="A140" s="55"/>
      <c r="B140" s="2" t="s">
        <v>466</v>
      </c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4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/>
      <c r="BY140" s="53"/>
      <c r="BZ140" s="53"/>
      <c r="CA140" s="53"/>
      <c r="CB140" s="53"/>
      <c r="CC140" s="53"/>
      <c r="CD140" s="53"/>
      <c r="CE140" s="53"/>
      <c r="CF140" s="53"/>
      <c r="CG140" s="53"/>
      <c r="CH140" s="53"/>
      <c r="CI140" s="53"/>
      <c r="CJ140" s="53"/>
      <c r="CK140" s="53"/>
      <c r="CL140" s="53"/>
      <c r="CM140" s="53"/>
      <c r="CN140" s="53"/>
      <c r="CO140" s="53"/>
      <c r="CP140" s="53"/>
      <c r="CQ140" s="53"/>
      <c r="CR140" s="53"/>
      <c r="CS140" s="53"/>
      <c r="CT140" s="53"/>
      <c r="CU140" s="53"/>
      <c r="CV140" s="53"/>
      <c r="CW140" s="53"/>
      <c r="CX140" s="53"/>
      <c r="CY140" s="53"/>
      <c r="CZ140" s="53"/>
      <c r="DA140" s="53"/>
      <c r="DB140" s="53"/>
      <c r="DC140" s="53"/>
      <c r="DD140" s="53"/>
      <c r="DE140" s="53"/>
      <c r="DF140" s="53"/>
      <c r="DG140" s="53"/>
      <c r="DH140" s="53"/>
      <c r="DI140" s="53"/>
      <c r="DJ140" s="53"/>
      <c r="DK140" s="53"/>
      <c r="DL140" s="53"/>
      <c r="DM140" s="53"/>
      <c r="DN140" s="53"/>
      <c r="DO140" s="53"/>
      <c r="DP140" s="53"/>
      <c r="DQ140" s="53"/>
      <c r="DR140" s="53"/>
      <c r="DS140" s="53"/>
      <c r="DT140" s="53"/>
      <c r="DU140" s="53"/>
      <c r="DV140" s="53"/>
      <c r="DW140" s="53"/>
      <c r="DX140" s="53"/>
      <c r="DY140" s="53"/>
      <c r="DZ140" s="53"/>
      <c r="EA140" s="53"/>
      <c r="EB140" s="53"/>
      <c r="EC140" s="53"/>
      <c r="ED140" s="53"/>
      <c r="EE140" s="53"/>
      <c r="EF140" s="53"/>
      <c r="EG140" s="53"/>
      <c r="EH140" s="53"/>
      <c r="EI140" s="53"/>
      <c r="EJ140" s="53"/>
      <c r="EK140" s="53"/>
      <c r="EL140" s="53"/>
      <c r="EM140" s="53"/>
      <c r="EN140" s="53"/>
      <c r="EO140" s="53"/>
      <c r="EP140" s="53"/>
      <c r="EQ140" s="53"/>
      <c r="ER140" s="53"/>
      <c r="ES140" s="53"/>
      <c r="ET140" s="53"/>
      <c r="EU140" s="53"/>
      <c r="EV140" s="53"/>
      <c r="EW140" s="53"/>
      <c r="EX140" s="53"/>
      <c r="EY140" s="53"/>
      <c r="EZ140" s="53"/>
      <c r="FA140" s="53"/>
      <c r="FB140" s="53"/>
      <c r="FC140" s="53"/>
      <c r="FD140" s="53"/>
      <c r="FE140" s="53"/>
      <c r="FF140" s="53"/>
      <c r="FG140" s="53"/>
      <c r="FH140" s="53"/>
      <c r="FI140" s="53"/>
      <c r="FJ140" s="53"/>
      <c r="FK140" s="53"/>
      <c r="FL140" s="53"/>
      <c r="FM140" s="53"/>
      <c r="FN140" s="53"/>
      <c r="FO140" s="53"/>
      <c r="FP140" s="53"/>
      <c r="FQ140" s="53"/>
      <c r="FR140" s="53"/>
      <c r="FS140" s="53"/>
      <c r="FT140" s="54"/>
      <c r="FU140" s="53"/>
      <c r="FV140" s="53"/>
      <c r="FW140" s="53"/>
      <c r="FX140" s="53"/>
      <c r="FY140" s="53"/>
      <c r="FZ140" s="53"/>
      <c r="GA140" s="53"/>
      <c r="GB140" s="53"/>
      <c r="GC140" s="53"/>
      <c r="GD140" s="53"/>
      <c r="GE140" s="5"/>
      <c r="GF140" s="5"/>
      <c r="GG140" s="5"/>
      <c r="GH140" s="5"/>
      <c r="GI140" s="5"/>
      <c r="GJ140" s="5"/>
      <c r="GK140" s="5"/>
      <c r="GL140" s="5"/>
      <c r="GM140" s="5"/>
    </row>
    <row r="141" spans="1:256" x14ac:dyDescent="0.2">
      <c r="A141" s="3" t="s">
        <v>467</v>
      </c>
      <c r="B141" s="2" t="s">
        <v>468</v>
      </c>
      <c r="C141" s="35">
        <f t="shared" ref="C141:BN141" si="143">MIN(0.3,(C134+C139))</f>
        <v>0.17149999999999999</v>
      </c>
      <c r="D141" s="35">
        <f t="shared" si="143"/>
        <v>0.12</v>
      </c>
      <c r="E141" s="35">
        <f t="shared" si="143"/>
        <v>0.21870000000000001</v>
      </c>
      <c r="F141" s="35">
        <f t="shared" si="143"/>
        <v>0.12</v>
      </c>
      <c r="G141" s="35">
        <f t="shared" si="143"/>
        <v>0.12</v>
      </c>
      <c r="H141" s="35">
        <f t="shared" si="143"/>
        <v>0.12</v>
      </c>
      <c r="I141" s="35">
        <f t="shared" si="143"/>
        <v>0.22449999999999998</v>
      </c>
      <c r="J141" s="35">
        <f t="shared" si="143"/>
        <v>0.19550000000000001</v>
      </c>
      <c r="K141" s="35">
        <f t="shared" si="143"/>
        <v>0.15059999999999998</v>
      </c>
      <c r="L141" s="35">
        <f t="shared" si="143"/>
        <v>0.1777</v>
      </c>
      <c r="M141" s="35">
        <f t="shared" si="143"/>
        <v>0.27200000000000002</v>
      </c>
      <c r="N141" s="35">
        <f t="shared" si="143"/>
        <v>0.12</v>
      </c>
      <c r="O141" s="35">
        <f t="shared" si="143"/>
        <v>0.12</v>
      </c>
      <c r="P141" s="35">
        <f t="shared" si="143"/>
        <v>0.16239999999999999</v>
      </c>
      <c r="Q141" s="35">
        <f t="shared" si="143"/>
        <v>0.20429999999999998</v>
      </c>
      <c r="R141" s="35">
        <f t="shared" si="143"/>
        <v>0.12</v>
      </c>
      <c r="S141" s="35">
        <f t="shared" si="143"/>
        <v>0.14019999999999999</v>
      </c>
      <c r="T141" s="35">
        <f t="shared" si="143"/>
        <v>0.12</v>
      </c>
      <c r="U141" s="35">
        <f t="shared" si="143"/>
        <v>0.18609999999999999</v>
      </c>
      <c r="V141" s="35">
        <f t="shared" si="143"/>
        <v>0.16170000000000001</v>
      </c>
      <c r="W141" s="36">
        <f t="shared" si="143"/>
        <v>0.188</v>
      </c>
      <c r="X141" s="35">
        <f t="shared" si="143"/>
        <v>0.19009999999999999</v>
      </c>
      <c r="Y141" s="35">
        <f t="shared" si="143"/>
        <v>0.21439999999999998</v>
      </c>
      <c r="Z141" s="35">
        <f t="shared" si="143"/>
        <v>0.18129999999999999</v>
      </c>
      <c r="AA141" s="35">
        <f t="shared" si="143"/>
        <v>0.12</v>
      </c>
      <c r="AB141" s="35">
        <f t="shared" si="143"/>
        <v>0.12</v>
      </c>
      <c r="AC141" s="35">
        <f t="shared" si="143"/>
        <v>0.12</v>
      </c>
      <c r="AD141" s="35">
        <f t="shared" si="143"/>
        <v>0.12</v>
      </c>
      <c r="AE141" s="35">
        <f t="shared" si="143"/>
        <v>0.12</v>
      </c>
      <c r="AF141" s="35">
        <f t="shared" si="143"/>
        <v>0.12</v>
      </c>
      <c r="AG141" s="35">
        <f t="shared" si="143"/>
        <v>0.12</v>
      </c>
      <c r="AH141" s="35">
        <f t="shared" si="143"/>
        <v>0.15339999999999998</v>
      </c>
      <c r="AI141" s="35">
        <f t="shared" si="143"/>
        <v>0.1409</v>
      </c>
      <c r="AJ141" s="35">
        <f t="shared" si="143"/>
        <v>0.2424</v>
      </c>
      <c r="AK141" s="35">
        <f t="shared" si="143"/>
        <v>0.2576</v>
      </c>
      <c r="AL141" s="35">
        <f t="shared" si="143"/>
        <v>0.20810000000000001</v>
      </c>
      <c r="AM141" s="35">
        <f t="shared" si="143"/>
        <v>0.2026</v>
      </c>
      <c r="AN141" s="35">
        <f t="shared" si="143"/>
        <v>0.13830000000000001</v>
      </c>
      <c r="AO141" s="35">
        <f t="shared" si="143"/>
        <v>0.14660000000000001</v>
      </c>
      <c r="AP141" s="35">
        <f t="shared" si="143"/>
        <v>0.21820000000000001</v>
      </c>
      <c r="AQ141" s="35">
        <f t="shared" si="143"/>
        <v>0.12</v>
      </c>
      <c r="AR141" s="35">
        <f t="shared" si="143"/>
        <v>0.12</v>
      </c>
      <c r="AS141" s="35">
        <f t="shared" si="143"/>
        <v>0.12</v>
      </c>
      <c r="AT141" s="35">
        <f t="shared" si="143"/>
        <v>0.12</v>
      </c>
      <c r="AU141" s="35">
        <f t="shared" si="143"/>
        <v>0.12</v>
      </c>
      <c r="AV141" s="35">
        <f t="shared" si="143"/>
        <v>0.12</v>
      </c>
      <c r="AW141" s="35">
        <f t="shared" si="143"/>
        <v>0.12</v>
      </c>
      <c r="AX141" s="35">
        <f t="shared" si="143"/>
        <v>0.18229999999999999</v>
      </c>
      <c r="AY141" s="35">
        <f t="shared" si="143"/>
        <v>0.12989999999999999</v>
      </c>
      <c r="AZ141" s="35">
        <f t="shared" si="143"/>
        <v>0.2026</v>
      </c>
      <c r="BA141" s="35">
        <f t="shared" si="143"/>
        <v>0.1202</v>
      </c>
      <c r="BB141" s="35">
        <f t="shared" si="143"/>
        <v>0.12</v>
      </c>
      <c r="BC141" s="35">
        <f t="shared" si="143"/>
        <v>0.16370000000000001</v>
      </c>
      <c r="BD141" s="35">
        <f t="shared" si="143"/>
        <v>0.12</v>
      </c>
      <c r="BE141" s="35">
        <f t="shared" si="143"/>
        <v>0.12</v>
      </c>
      <c r="BF141" s="35">
        <f t="shared" si="143"/>
        <v>0.12</v>
      </c>
      <c r="BG141" s="35">
        <f t="shared" si="143"/>
        <v>0.1769</v>
      </c>
      <c r="BH141" s="35">
        <f t="shared" si="143"/>
        <v>0.12</v>
      </c>
      <c r="BI141" s="35">
        <f t="shared" si="143"/>
        <v>0.19359999999999999</v>
      </c>
      <c r="BJ141" s="35">
        <f t="shared" si="143"/>
        <v>0.12</v>
      </c>
      <c r="BK141" s="35">
        <f t="shared" si="143"/>
        <v>0.12</v>
      </c>
      <c r="BL141" s="35">
        <f t="shared" si="143"/>
        <v>0.15679999999999999</v>
      </c>
      <c r="BM141" s="35">
        <f t="shared" si="143"/>
        <v>0.18240000000000001</v>
      </c>
      <c r="BN141" s="35">
        <f t="shared" si="143"/>
        <v>0.15109999999999998</v>
      </c>
      <c r="BO141" s="35">
        <f t="shared" ref="BO141:DZ141" si="144">MIN(0.3,(BO134+BO139))</f>
        <v>0.14499999999999999</v>
      </c>
      <c r="BP141" s="35">
        <f t="shared" si="144"/>
        <v>0.14629999999999999</v>
      </c>
      <c r="BQ141" s="35">
        <f t="shared" si="144"/>
        <v>0.12</v>
      </c>
      <c r="BR141" s="35">
        <f t="shared" si="144"/>
        <v>0.1444</v>
      </c>
      <c r="BS141" s="35">
        <f t="shared" si="144"/>
        <v>0.12919999999999998</v>
      </c>
      <c r="BT141" s="35">
        <f t="shared" si="144"/>
        <v>0.12</v>
      </c>
      <c r="BU141" s="35">
        <f t="shared" si="144"/>
        <v>0.12</v>
      </c>
      <c r="BV141" s="35">
        <f t="shared" si="144"/>
        <v>0.12</v>
      </c>
      <c r="BW141" s="35">
        <f t="shared" si="144"/>
        <v>0.12</v>
      </c>
      <c r="BX141" s="35">
        <f t="shared" si="144"/>
        <v>0.12</v>
      </c>
      <c r="BY141" s="35">
        <f t="shared" si="144"/>
        <v>0.22189999999999999</v>
      </c>
      <c r="BZ141" s="35">
        <f t="shared" si="144"/>
        <v>0.1472</v>
      </c>
      <c r="CA141" s="35">
        <f t="shared" si="144"/>
        <v>0.13769999999999999</v>
      </c>
      <c r="CB141" s="35">
        <f t="shared" si="144"/>
        <v>0.12</v>
      </c>
      <c r="CC141" s="35">
        <f t="shared" si="144"/>
        <v>0.12</v>
      </c>
      <c r="CD141" s="35">
        <f t="shared" si="144"/>
        <v>0.12</v>
      </c>
      <c r="CE141" s="35">
        <f t="shared" si="144"/>
        <v>0.13419999999999999</v>
      </c>
      <c r="CF141" s="35">
        <f t="shared" si="144"/>
        <v>0.12</v>
      </c>
      <c r="CG141" s="35">
        <f t="shared" si="144"/>
        <v>0.13300000000000001</v>
      </c>
      <c r="CH141" s="35">
        <f t="shared" si="144"/>
        <v>0.16439999999999999</v>
      </c>
      <c r="CI141" s="35">
        <f t="shared" si="144"/>
        <v>0.152</v>
      </c>
      <c r="CJ141" s="35">
        <f t="shared" si="144"/>
        <v>0.19219999999999998</v>
      </c>
      <c r="CK141" s="35">
        <f t="shared" si="144"/>
        <v>0.12</v>
      </c>
      <c r="CL141" s="35">
        <f t="shared" si="144"/>
        <v>0.12</v>
      </c>
      <c r="CM141" s="35">
        <f t="shared" si="144"/>
        <v>0.12</v>
      </c>
      <c r="CN141" s="35">
        <f t="shared" si="144"/>
        <v>0.12</v>
      </c>
      <c r="CO141" s="35">
        <f t="shared" si="144"/>
        <v>0.12</v>
      </c>
      <c r="CP141" s="35">
        <f t="shared" si="144"/>
        <v>0.12</v>
      </c>
      <c r="CQ141" s="35">
        <f t="shared" si="144"/>
        <v>0.20179999999999998</v>
      </c>
      <c r="CR141" s="35">
        <f t="shared" si="144"/>
        <v>0.1376</v>
      </c>
      <c r="CS141" s="35">
        <f t="shared" si="144"/>
        <v>0.12</v>
      </c>
      <c r="CT141" s="35">
        <f t="shared" si="144"/>
        <v>0.22359999999999999</v>
      </c>
      <c r="CU141" s="35">
        <f t="shared" si="144"/>
        <v>0.12</v>
      </c>
      <c r="CV141" s="35">
        <f t="shared" si="144"/>
        <v>0.1699</v>
      </c>
      <c r="CW141" s="35">
        <f t="shared" si="144"/>
        <v>0.13150000000000001</v>
      </c>
      <c r="CX141" s="35">
        <f t="shared" si="144"/>
        <v>0.12</v>
      </c>
      <c r="CY141" s="35">
        <f t="shared" si="144"/>
        <v>0.18140000000000001</v>
      </c>
      <c r="CZ141" s="35">
        <f t="shared" si="144"/>
        <v>0.12919999999999998</v>
      </c>
      <c r="DA141" s="35">
        <f t="shared" si="144"/>
        <v>0.12</v>
      </c>
      <c r="DB141" s="35">
        <f t="shared" si="144"/>
        <v>0.12</v>
      </c>
      <c r="DC141" s="35">
        <f t="shared" si="144"/>
        <v>0.12</v>
      </c>
      <c r="DD141" s="35">
        <f t="shared" si="144"/>
        <v>0.1305</v>
      </c>
      <c r="DE141" s="35">
        <f t="shared" si="144"/>
        <v>0.12</v>
      </c>
      <c r="DF141" s="35">
        <f t="shared" si="144"/>
        <v>0.12169999999999999</v>
      </c>
      <c r="DG141" s="35">
        <f t="shared" si="144"/>
        <v>0.12</v>
      </c>
      <c r="DH141" s="35">
        <f t="shared" si="144"/>
        <v>0.1211</v>
      </c>
      <c r="DI141" s="35">
        <f t="shared" si="144"/>
        <v>0.182</v>
      </c>
      <c r="DJ141" s="35">
        <f t="shared" si="144"/>
        <v>0.1384</v>
      </c>
      <c r="DK141" s="35">
        <f t="shared" si="144"/>
        <v>0.1439</v>
      </c>
      <c r="DL141" s="35">
        <f t="shared" si="144"/>
        <v>0.15459999999999999</v>
      </c>
      <c r="DM141" s="35">
        <f t="shared" si="144"/>
        <v>0.15209999999999999</v>
      </c>
      <c r="DN141" s="35">
        <f t="shared" si="144"/>
        <v>0.1452</v>
      </c>
      <c r="DO141" s="35">
        <f t="shared" si="144"/>
        <v>0.18869999999999998</v>
      </c>
      <c r="DP141" s="35">
        <f t="shared" si="144"/>
        <v>0.12</v>
      </c>
      <c r="DQ141" s="35">
        <f t="shared" si="144"/>
        <v>0.1216</v>
      </c>
      <c r="DR141" s="35">
        <f t="shared" si="144"/>
        <v>0.2238</v>
      </c>
      <c r="DS141" s="35">
        <f t="shared" si="144"/>
        <v>0.2291</v>
      </c>
      <c r="DT141" s="35">
        <f t="shared" si="144"/>
        <v>0.19019999999999998</v>
      </c>
      <c r="DU141" s="35">
        <f t="shared" si="144"/>
        <v>0.13880000000000001</v>
      </c>
      <c r="DV141" s="35">
        <f t="shared" si="144"/>
        <v>0.12129999999999999</v>
      </c>
      <c r="DW141" s="35">
        <f t="shared" si="144"/>
        <v>0.12</v>
      </c>
      <c r="DX141" s="35">
        <f t="shared" si="144"/>
        <v>0.12</v>
      </c>
      <c r="DY141" s="35">
        <f t="shared" si="144"/>
        <v>0.12</v>
      </c>
      <c r="DZ141" s="35">
        <f t="shared" si="144"/>
        <v>0.12</v>
      </c>
      <c r="EA141" s="35">
        <f t="shared" ref="EA141:FX141" si="145">MIN(0.3,(EA134+EA139))</f>
        <v>0.12809999999999999</v>
      </c>
      <c r="EB141" s="35">
        <f t="shared" si="145"/>
        <v>0.1371</v>
      </c>
      <c r="EC141" s="35">
        <f t="shared" si="145"/>
        <v>0.12</v>
      </c>
      <c r="ED141" s="35">
        <f t="shared" si="145"/>
        <v>0.12</v>
      </c>
      <c r="EE141" s="35">
        <f t="shared" si="145"/>
        <v>0.15329999999999999</v>
      </c>
      <c r="EF141" s="35">
        <f t="shared" si="145"/>
        <v>0.1913</v>
      </c>
      <c r="EG141" s="35">
        <f t="shared" si="145"/>
        <v>0.18909999999999999</v>
      </c>
      <c r="EH141" s="35">
        <f t="shared" si="145"/>
        <v>0.16200000000000001</v>
      </c>
      <c r="EI141" s="35">
        <f t="shared" si="145"/>
        <v>0.21479999999999999</v>
      </c>
      <c r="EJ141" s="35">
        <f t="shared" si="145"/>
        <v>0.129</v>
      </c>
      <c r="EK141" s="35">
        <f t="shared" si="145"/>
        <v>0.12</v>
      </c>
      <c r="EL141" s="35">
        <f t="shared" si="145"/>
        <v>0.12</v>
      </c>
      <c r="EM141" s="35">
        <f t="shared" si="145"/>
        <v>0.18579999999999999</v>
      </c>
      <c r="EN141" s="35">
        <f t="shared" si="145"/>
        <v>0.1966</v>
      </c>
      <c r="EO141" s="35">
        <f t="shared" si="145"/>
        <v>0.12</v>
      </c>
      <c r="EP141" s="35">
        <f t="shared" si="145"/>
        <v>0.12</v>
      </c>
      <c r="EQ141" s="35">
        <f t="shared" si="145"/>
        <v>0.12</v>
      </c>
      <c r="ER141" s="35">
        <f t="shared" si="145"/>
        <v>0.12</v>
      </c>
      <c r="ES141" s="35">
        <f t="shared" si="145"/>
        <v>0.19950000000000001</v>
      </c>
      <c r="ET141" s="35">
        <f t="shared" si="145"/>
        <v>0.23559999999999998</v>
      </c>
      <c r="EU141" s="35">
        <f t="shared" si="145"/>
        <v>0.27500000000000002</v>
      </c>
      <c r="EV141" s="35">
        <f t="shared" si="145"/>
        <v>0.14729999999999999</v>
      </c>
      <c r="EW141" s="35">
        <f t="shared" si="145"/>
        <v>0.12</v>
      </c>
      <c r="EX141" s="35">
        <f t="shared" si="145"/>
        <v>0.12739999999999999</v>
      </c>
      <c r="EY141" s="35">
        <f t="shared" si="145"/>
        <v>0.12</v>
      </c>
      <c r="EZ141" s="35">
        <f t="shared" si="145"/>
        <v>0.12</v>
      </c>
      <c r="FA141" s="35">
        <f t="shared" si="145"/>
        <v>0.12</v>
      </c>
      <c r="FB141" s="35">
        <f t="shared" si="145"/>
        <v>0.1628</v>
      </c>
      <c r="FC141" s="35">
        <f t="shared" si="145"/>
        <v>0.12</v>
      </c>
      <c r="FD141" s="35">
        <f t="shared" si="145"/>
        <v>0.12</v>
      </c>
      <c r="FE141" s="35">
        <f t="shared" si="145"/>
        <v>0.1313</v>
      </c>
      <c r="FF141" s="35">
        <f t="shared" si="145"/>
        <v>0.12</v>
      </c>
      <c r="FG141" s="35">
        <f t="shared" si="145"/>
        <v>0.12</v>
      </c>
      <c r="FH141" s="35">
        <f t="shared" si="145"/>
        <v>0.16209999999999999</v>
      </c>
      <c r="FI141" s="35">
        <f t="shared" si="145"/>
        <v>0.16</v>
      </c>
      <c r="FJ141" s="35">
        <f t="shared" si="145"/>
        <v>0.12</v>
      </c>
      <c r="FK141" s="35">
        <f t="shared" si="145"/>
        <v>0.13239999999999999</v>
      </c>
      <c r="FL141" s="35">
        <f t="shared" si="145"/>
        <v>0.12</v>
      </c>
      <c r="FM141" s="35">
        <f t="shared" si="145"/>
        <v>0.12</v>
      </c>
      <c r="FN141" s="35">
        <f t="shared" si="145"/>
        <v>0.17480000000000001</v>
      </c>
      <c r="FO141" s="35">
        <f t="shared" si="145"/>
        <v>0.12539999999999998</v>
      </c>
      <c r="FP141" s="35">
        <f t="shared" si="145"/>
        <v>0.20169999999999999</v>
      </c>
      <c r="FQ141" s="35">
        <f t="shared" si="145"/>
        <v>0.13169999999999998</v>
      </c>
      <c r="FR141" s="35">
        <f t="shared" si="145"/>
        <v>0.12</v>
      </c>
      <c r="FS141" s="35">
        <f t="shared" si="145"/>
        <v>0.12</v>
      </c>
      <c r="FT141" s="36">
        <f t="shared" si="145"/>
        <v>0.12</v>
      </c>
      <c r="FU141" s="35">
        <f t="shared" si="145"/>
        <v>0.17280000000000001</v>
      </c>
      <c r="FV141" s="35">
        <f t="shared" si="145"/>
        <v>0.12429999999999999</v>
      </c>
      <c r="FW141" s="35">
        <f t="shared" si="145"/>
        <v>0.15139999999999998</v>
      </c>
      <c r="FX141" s="35">
        <f t="shared" si="145"/>
        <v>0.12</v>
      </c>
      <c r="FY141" s="127"/>
      <c r="FZ141" s="35"/>
      <c r="GA141" s="53"/>
      <c r="GB141" s="53"/>
      <c r="GC141" s="53"/>
      <c r="GD141" s="53"/>
      <c r="GE141" s="5"/>
      <c r="GF141" s="5"/>
      <c r="GG141" s="5"/>
      <c r="GH141" s="5"/>
      <c r="GI141" s="5"/>
      <c r="GJ141" s="5"/>
      <c r="GK141" s="5"/>
      <c r="GL141" s="5"/>
      <c r="GM141" s="5"/>
    </row>
    <row r="142" spans="1:256" x14ac:dyDescent="0.2">
      <c r="A142" s="55"/>
      <c r="B142" s="2" t="s">
        <v>469</v>
      </c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4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  <c r="BF142" s="53"/>
      <c r="BG142" s="53"/>
      <c r="BH142" s="53"/>
      <c r="BI142" s="53"/>
      <c r="BJ142" s="53"/>
      <c r="BK142" s="53"/>
      <c r="BL142" s="53"/>
      <c r="BM142" s="53"/>
      <c r="BN142" s="53"/>
      <c r="BO142" s="53"/>
      <c r="BP142" s="53"/>
      <c r="BQ142" s="53"/>
      <c r="BR142" s="53"/>
      <c r="BS142" s="53"/>
      <c r="BT142" s="53"/>
      <c r="BU142" s="53"/>
      <c r="BV142" s="53"/>
      <c r="BW142" s="53"/>
      <c r="BX142" s="53"/>
      <c r="BY142" s="53"/>
      <c r="BZ142" s="53"/>
      <c r="CA142" s="53"/>
      <c r="CB142" s="53"/>
      <c r="CC142" s="53"/>
      <c r="CD142" s="53"/>
      <c r="CE142" s="53"/>
      <c r="CF142" s="53"/>
      <c r="CG142" s="53"/>
      <c r="CH142" s="53"/>
      <c r="CI142" s="53"/>
      <c r="CJ142" s="53"/>
      <c r="CK142" s="53"/>
      <c r="CL142" s="53"/>
      <c r="CM142" s="53"/>
      <c r="CN142" s="53"/>
      <c r="CO142" s="53"/>
      <c r="CP142" s="53"/>
      <c r="CQ142" s="53"/>
      <c r="CR142" s="53"/>
      <c r="CS142" s="53"/>
      <c r="CT142" s="53"/>
      <c r="CU142" s="53"/>
      <c r="CV142" s="53"/>
      <c r="CW142" s="53"/>
      <c r="CX142" s="53"/>
      <c r="CY142" s="53"/>
      <c r="CZ142" s="53"/>
      <c r="DA142" s="53"/>
      <c r="DB142" s="53"/>
      <c r="DC142" s="53"/>
      <c r="DD142" s="53"/>
      <c r="DE142" s="53"/>
      <c r="DF142" s="53"/>
      <c r="DG142" s="53"/>
      <c r="DH142" s="53"/>
      <c r="DI142" s="53"/>
      <c r="DJ142" s="53"/>
      <c r="DK142" s="53"/>
      <c r="DL142" s="53"/>
      <c r="DM142" s="53"/>
      <c r="DN142" s="53"/>
      <c r="DO142" s="53"/>
      <c r="DP142" s="53"/>
      <c r="DQ142" s="53"/>
      <c r="DR142" s="53"/>
      <c r="DS142" s="53"/>
      <c r="DT142" s="53"/>
      <c r="DU142" s="53"/>
      <c r="DV142" s="53"/>
      <c r="DW142" s="53"/>
      <c r="DX142" s="53"/>
      <c r="DY142" s="53"/>
      <c r="DZ142" s="53"/>
      <c r="EA142" s="53"/>
      <c r="EB142" s="53"/>
      <c r="EC142" s="53"/>
      <c r="ED142" s="53"/>
      <c r="EE142" s="53"/>
      <c r="EF142" s="53"/>
      <c r="EG142" s="53"/>
      <c r="EH142" s="53"/>
      <c r="EI142" s="53"/>
      <c r="EJ142" s="53"/>
      <c r="EK142" s="53"/>
      <c r="EL142" s="53"/>
      <c r="EM142" s="53"/>
      <c r="EN142" s="53"/>
      <c r="EO142" s="53"/>
      <c r="EP142" s="53"/>
      <c r="EQ142" s="53"/>
      <c r="ER142" s="53"/>
      <c r="ES142" s="53"/>
      <c r="ET142" s="53"/>
      <c r="EU142" s="53"/>
      <c r="EV142" s="53"/>
      <c r="EW142" s="53"/>
      <c r="EX142" s="53"/>
      <c r="EY142" s="53"/>
      <c r="EZ142" s="53"/>
      <c r="FA142" s="53"/>
      <c r="FB142" s="53"/>
      <c r="FC142" s="53"/>
      <c r="FD142" s="53"/>
      <c r="FE142" s="53"/>
      <c r="FF142" s="53"/>
      <c r="FG142" s="53"/>
      <c r="FH142" s="53"/>
      <c r="FI142" s="53"/>
      <c r="FJ142" s="53"/>
      <c r="FK142" s="53"/>
      <c r="FL142" s="53"/>
      <c r="FM142" s="53"/>
      <c r="FN142" s="53"/>
      <c r="FO142" s="53"/>
      <c r="FP142" s="53"/>
      <c r="FQ142" s="53"/>
      <c r="FR142" s="53"/>
      <c r="FS142" s="53"/>
      <c r="FT142" s="54"/>
      <c r="FU142" s="53"/>
      <c r="FV142" s="53"/>
      <c r="FW142" s="53"/>
      <c r="FX142" s="53"/>
      <c r="FY142" s="53"/>
      <c r="FZ142" s="53"/>
      <c r="GA142" s="53"/>
      <c r="GB142" s="53"/>
      <c r="GC142" s="53"/>
      <c r="GD142" s="53"/>
      <c r="GE142" s="5"/>
      <c r="GF142" s="5"/>
      <c r="GG142" s="5"/>
      <c r="GH142" s="5"/>
      <c r="GI142" s="5"/>
      <c r="GJ142" s="5"/>
      <c r="GK142" s="5"/>
      <c r="GL142" s="5"/>
      <c r="GM142" s="5"/>
    </row>
    <row r="143" spans="1:256" x14ac:dyDescent="0.2">
      <c r="A143" s="3" t="s">
        <v>470</v>
      </c>
      <c r="B143" s="2" t="s">
        <v>471</v>
      </c>
      <c r="C143" s="53">
        <f t="shared" ref="C143:BN143" si="146">ROUND(IF(C96&lt;=459,C116*C134*C130,0),2)</f>
        <v>0</v>
      </c>
      <c r="D143" s="53">
        <f t="shared" si="146"/>
        <v>0</v>
      </c>
      <c r="E143" s="53">
        <f t="shared" si="146"/>
        <v>0</v>
      </c>
      <c r="F143" s="53">
        <f t="shared" si="146"/>
        <v>0</v>
      </c>
      <c r="G143" s="53">
        <f t="shared" si="146"/>
        <v>0</v>
      </c>
      <c r="H143" s="53">
        <f t="shared" si="146"/>
        <v>0</v>
      </c>
      <c r="I143" s="53">
        <f t="shared" si="146"/>
        <v>0</v>
      </c>
      <c r="J143" s="53">
        <f t="shared" si="146"/>
        <v>0</v>
      </c>
      <c r="K143" s="53">
        <f t="shared" si="146"/>
        <v>173862.06</v>
      </c>
      <c r="L143" s="53">
        <f t="shared" si="146"/>
        <v>0</v>
      </c>
      <c r="M143" s="53">
        <f t="shared" si="146"/>
        <v>0</v>
      </c>
      <c r="N143" s="53">
        <f t="shared" si="146"/>
        <v>0</v>
      </c>
      <c r="O143" s="53">
        <f t="shared" si="146"/>
        <v>0</v>
      </c>
      <c r="P143" s="53">
        <f t="shared" si="146"/>
        <v>139451.48000000001</v>
      </c>
      <c r="Q143" s="53">
        <f t="shared" si="146"/>
        <v>0</v>
      </c>
      <c r="R143" s="53">
        <f t="shared" si="146"/>
        <v>0</v>
      </c>
      <c r="S143" s="53">
        <f t="shared" si="146"/>
        <v>0</v>
      </c>
      <c r="T143" s="53">
        <f t="shared" si="146"/>
        <v>73489.05</v>
      </c>
      <c r="U143" s="53">
        <f t="shared" si="146"/>
        <v>39021</v>
      </c>
      <c r="V143" s="53">
        <f t="shared" si="146"/>
        <v>157521.20000000001</v>
      </c>
      <c r="W143" s="54">
        <f t="shared" si="146"/>
        <v>93420.01</v>
      </c>
      <c r="X143" s="53">
        <f t="shared" si="146"/>
        <v>45526.17</v>
      </c>
      <c r="Y143" s="53">
        <f t="shared" si="146"/>
        <v>0</v>
      </c>
      <c r="Z143" s="53">
        <f t="shared" si="146"/>
        <v>173495.94</v>
      </c>
      <c r="AA143" s="53">
        <f t="shared" si="146"/>
        <v>0</v>
      </c>
      <c r="AB143" s="53">
        <f t="shared" si="146"/>
        <v>0</v>
      </c>
      <c r="AC143" s="53">
        <f t="shared" si="146"/>
        <v>0</v>
      </c>
      <c r="AD143" s="53">
        <f t="shared" si="146"/>
        <v>0</v>
      </c>
      <c r="AE143" s="53">
        <f t="shared" si="146"/>
        <v>51271.7</v>
      </c>
      <c r="AF143" s="53">
        <f t="shared" si="146"/>
        <v>90965.38</v>
      </c>
      <c r="AG143" s="53">
        <f t="shared" si="146"/>
        <v>0</v>
      </c>
      <c r="AH143" s="53">
        <f t="shared" si="146"/>
        <v>0</v>
      </c>
      <c r="AI143" s="53">
        <f t="shared" si="146"/>
        <v>167779.49</v>
      </c>
      <c r="AJ143" s="53">
        <f t="shared" si="146"/>
        <v>230995.06</v>
      </c>
      <c r="AK143" s="53">
        <f t="shared" si="146"/>
        <v>224252.24</v>
      </c>
      <c r="AL143" s="53">
        <f t="shared" si="146"/>
        <v>205118.61</v>
      </c>
      <c r="AM143" s="53">
        <f t="shared" si="146"/>
        <v>0</v>
      </c>
      <c r="AN143" s="53">
        <f t="shared" si="146"/>
        <v>166954.67000000001</v>
      </c>
      <c r="AO143" s="53">
        <f t="shared" si="146"/>
        <v>0</v>
      </c>
      <c r="AP143" s="53">
        <f t="shared" si="146"/>
        <v>0</v>
      </c>
      <c r="AQ143" s="53">
        <f t="shared" si="146"/>
        <v>113220.94</v>
      </c>
      <c r="AR143" s="53">
        <f t="shared" si="146"/>
        <v>0</v>
      </c>
      <c r="AS143" s="53">
        <f t="shared" si="146"/>
        <v>0</v>
      </c>
      <c r="AT143" s="53">
        <f t="shared" si="146"/>
        <v>0</v>
      </c>
      <c r="AU143" s="53">
        <f t="shared" si="146"/>
        <v>89954.55</v>
      </c>
      <c r="AV143" s="53">
        <f t="shared" si="146"/>
        <v>107880.86</v>
      </c>
      <c r="AW143" s="53">
        <f t="shared" si="146"/>
        <v>83532.58</v>
      </c>
      <c r="AX143" s="53">
        <f t="shared" si="146"/>
        <v>10993.68</v>
      </c>
      <c r="AY143" s="53">
        <f t="shared" si="146"/>
        <v>0</v>
      </c>
      <c r="AZ143" s="53">
        <f t="shared" si="146"/>
        <v>0</v>
      </c>
      <c r="BA143" s="53">
        <f t="shared" si="146"/>
        <v>0</v>
      </c>
      <c r="BB143" s="53">
        <f t="shared" si="146"/>
        <v>0</v>
      </c>
      <c r="BC143" s="53">
        <f t="shared" si="146"/>
        <v>0</v>
      </c>
      <c r="BD143" s="53">
        <f t="shared" si="146"/>
        <v>0</v>
      </c>
      <c r="BE143" s="53">
        <f t="shared" si="146"/>
        <v>0</v>
      </c>
      <c r="BF143" s="53">
        <f t="shared" si="146"/>
        <v>0</v>
      </c>
      <c r="BG143" s="53">
        <f t="shared" si="146"/>
        <v>0</v>
      </c>
      <c r="BH143" s="53">
        <f t="shared" si="146"/>
        <v>0</v>
      </c>
      <c r="BI143" s="53">
        <f t="shared" si="146"/>
        <v>198145.09</v>
      </c>
      <c r="BJ143" s="53">
        <f t="shared" si="146"/>
        <v>0</v>
      </c>
      <c r="BK143" s="53">
        <f t="shared" si="146"/>
        <v>0</v>
      </c>
      <c r="BL143" s="53">
        <f t="shared" si="146"/>
        <v>153462.43</v>
      </c>
      <c r="BM143" s="53">
        <f t="shared" si="146"/>
        <v>182237.9</v>
      </c>
      <c r="BN143" s="53">
        <f t="shared" si="146"/>
        <v>0</v>
      </c>
      <c r="BO143" s="53">
        <f t="shared" ref="BO143:DZ143" si="147">ROUND(IF(BO96&lt;=459,BO116*BO134*BO130,0),2)</f>
        <v>0</v>
      </c>
      <c r="BP143" s="53">
        <f t="shared" si="147"/>
        <v>133379.92000000001</v>
      </c>
      <c r="BQ143" s="53">
        <f t="shared" si="147"/>
        <v>0</v>
      </c>
      <c r="BR143" s="53">
        <f t="shared" si="147"/>
        <v>0</v>
      </c>
      <c r="BS143" s="53">
        <f t="shared" si="147"/>
        <v>0</v>
      </c>
      <c r="BT143" s="53">
        <f t="shared" si="147"/>
        <v>94473.85</v>
      </c>
      <c r="BU143" s="53">
        <f t="shared" si="147"/>
        <v>158542.67000000001</v>
      </c>
      <c r="BV143" s="53">
        <f t="shared" si="147"/>
        <v>0</v>
      </c>
      <c r="BW143" s="53">
        <f t="shared" si="147"/>
        <v>0</v>
      </c>
      <c r="BX143" s="53">
        <f t="shared" si="147"/>
        <v>38612.75</v>
      </c>
      <c r="BY143" s="53">
        <f t="shared" si="147"/>
        <v>0</v>
      </c>
      <c r="BZ143" s="53">
        <f t="shared" si="147"/>
        <v>123569.08</v>
      </c>
      <c r="CA143" s="53">
        <f t="shared" si="147"/>
        <v>110139.44</v>
      </c>
      <c r="CB143" s="53">
        <f t="shared" si="147"/>
        <v>0</v>
      </c>
      <c r="CC143" s="53">
        <f t="shared" si="147"/>
        <v>64607.94</v>
      </c>
      <c r="CD143" s="53">
        <f t="shared" si="147"/>
        <v>30808.23</v>
      </c>
      <c r="CE143" s="53">
        <f t="shared" si="147"/>
        <v>103320.34</v>
      </c>
      <c r="CF143" s="53">
        <f t="shared" si="147"/>
        <v>53103.66</v>
      </c>
      <c r="CG143" s="53">
        <f t="shared" si="147"/>
        <v>102645.66</v>
      </c>
      <c r="CH143" s="53">
        <f t="shared" si="147"/>
        <v>90283.39</v>
      </c>
      <c r="CI143" s="53">
        <f t="shared" si="147"/>
        <v>0</v>
      </c>
      <c r="CJ143" s="53">
        <f t="shared" si="147"/>
        <v>0</v>
      </c>
      <c r="CK143" s="53">
        <f t="shared" si="147"/>
        <v>0</v>
      </c>
      <c r="CL143" s="53">
        <f t="shared" si="147"/>
        <v>0</v>
      </c>
      <c r="CM143" s="53">
        <f t="shared" si="147"/>
        <v>0</v>
      </c>
      <c r="CN143" s="53">
        <f t="shared" si="147"/>
        <v>0</v>
      </c>
      <c r="CO143" s="53">
        <f t="shared" si="147"/>
        <v>0</v>
      </c>
      <c r="CP143" s="53">
        <f t="shared" si="147"/>
        <v>0</v>
      </c>
      <c r="CQ143" s="53">
        <f t="shared" si="147"/>
        <v>0</v>
      </c>
      <c r="CR143" s="53">
        <f t="shared" si="147"/>
        <v>116531.33</v>
      </c>
      <c r="CS143" s="53">
        <f t="shared" si="147"/>
        <v>104020.17</v>
      </c>
      <c r="CT143" s="53">
        <f t="shared" si="147"/>
        <v>131504.04</v>
      </c>
      <c r="CU143" s="53">
        <f t="shared" si="147"/>
        <v>70374.87</v>
      </c>
      <c r="CV143" s="53">
        <f t="shared" si="147"/>
        <v>38167.519999999997</v>
      </c>
      <c r="CW143" s="53">
        <f t="shared" si="147"/>
        <v>97268.38</v>
      </c>
      <c r="CX143" s="53">
        <f t="shared" si="147"/>
        <v>0</v>
      </c>
      <c r="CY143" s="53">
        <f t="shared" si="147"/>
        <v>39909.42</v>
      </c>
      <c r="CZ143" s="53">
        <f t="shared" si="147"/>
        <v>0</v>
      </c>
      <c r="DA143" s="53">
        <f t="shared" si="147"/>
        <v>72722.5</v>
      </c>
      <c r="DB143" s="53">
        <f t="shared" si="147"/>
        <v>54312.05</v>
      </c>
      <c r="DC143" s="53">
        <f t="shared" si="147"/>
        <v>60009.56</v>
      </c>
      <c r="DD143" s="53">
        <f t="shared" si="147"/>
        <v>88907.74</v>
      </c>
      <c r="DE143" s="53">
        <f t="shared" si="147"/>
        <v>150418.03</v>
      </c>
      <c r="DF143" s="53">
        <f t="shared" si="147"/>
        <v>0</v>
      </c>
      <c r="DG143" s="53">
        <f t="shared" si="147"/>
        <v>50299.95</v>
      </c>
      <c r="DH143" s="53">
        <f t="shared" si="147"/>
        <v>0</v>
      </c>
      <c r="DI143" s="53">
        <f t="shared" si="147"/>
        <v>0</v>
      </c>
      <c r="DJ143" s="53">
        <f t="shared" si="147"/>
        <v>0</v>
      </c>
      <c r="DK143" s="53">
        <f t="shared" si="147"/>
        <v>196141.89</v>
      </c>
      <c r="DL143" s="53">
        <f t="shared" si="147"/>
        <v>0</v>
      </c>
      <c r="DM143" s="53">
        <f t="shared" si="147"/>
        <v>159284.16</v>
      </c>
      <c r="DN143" s="53">
        <f t="shared" si="147"/>
        <v>0</v>
      </c>
      <c r="DO143" s="53">
        <f t="shared" si="147"/>
        <v>0</v>
      </c>
      <c r="DP143" s="53">
        <f t="shared" si="147"/>
        <v>83062.34</v>
      </c>
      <c r="DQ143" s="53">
        <f t="shared" si="147"/>
        <v>0</v>
      </c>
      <c r="DR143" s="53">
        <f t="shared" si="147"/>
        <v>0</v>
      </c>
      <c r="DS143" s="53">
        <f t="shared" si="147"/>
        <v>0</v>
      </c>
      <c r="DT143" s="53">
        <f t="shared" si="147"/>
        <v>134289.17000000001</v>
      </c>
      <c r="DU143" s="53">
        <f t="shared" si="147"/>
        <v>178696.49</v>
      </c>
      <c r="DV143" s="53">
        <f t="shared" si="147"/>
        <v>110159.46</v>
      </c>
      <c r="DW143" s="53">
        <f t="shared" si="147"/>
        <v>145313.75</v>
      </c>
      <c r="DX143" s="53">
        <f t="shared" si="147"/>
        <v>81215.649999999994</v>
      </c>
      <c r="DY143" s="53">
        <f t="shared" si="147"/>
        <v>83945.29</v>
      </c>
      <c r="DZ143" s="53">
        <f t="shared" si="147"/>
        <v>0</v>
      </c>
      <c r="EA143" s="53">
        <f t="shared" ref="EA143:FX143" si="148">ROUND(IF(EA96&lt;=459,EA116*EA134*EA130,0),2)</f>
        <v>0</v>
      </c>
      <c r="EB143" s="53">
        <f t="shared" si="148"/>
        <v>0</v>
      </c>
      <c r="EC143" s="53">
        <f t="shared" si="148"/>
        <v>116894.6</v>
      </c>
      <c r="ED143" s="53">
        <f t="shared" si="148"/>
        <v>0</v>
      </c>
      <c r="EE143" s="53">
        <f t="shared" si="148"/>
        <v>124535.88</v>
      </c>
      <c r="EF143" s="53">
        <f t="shared" si="148"/>
        <v>0</v>
      </c>
      <c r="EG143" s="53">
        <f t="shared" si="148"/>
        <v>184494.45</v>
      </c>
      <c r="EH143" s="53">
        <f t="shared" si="148"/>
        <v>150826.69</v>
      </c>
      <c r="EI143" s="53">
        <f t="shared" si="148"/>
        <v>0</v>
      </c>
      <c r="EJ143" s="53">
        <f t="shared" si="148"/>
        <v>0</v>
      </c>
      <c r="EK143" s="53">
        <f t="shared" si="148"/>
        <v>0</v>
      </c>
      <c r="EL143" s="53">
        <f t="shared" si="148"/>
        <v>0</v>
      </c>
      <c r="EM143" s="53">
        <f t="shared" si="148"/>
        <v>0</v>
      </c>
      <c r="EN143" s="53">
        <f t="shared" si="148"/>
        <v>0</v>
      </c>
      <c r="EO143" s="53">
        <f t="shared" si="148"/>
        <v>125852.67</v>
      </c>
      <c r="EP143" s="53">
        <f t="shared" si="148"/>
        <v>141752.85</v>
      </c>
      <c r="EQ143" s="53">
        <f t="shared" si="148"/>
        <v>0</v>
      </c>
      <c r="ER143" s="53">
        <f t="shared" si="148"/>
        <v>131897.60999999999</v>
      </c>
      <c r="ES143" s="53">
        <f t="shared" si="148"/>
        <v>126912.48</v>
      </c>
      <c r="ET143" s="53">
        <f t="shared" si="148"/>
        <v>217701.77</v>
      </c>
      <c r="EU143" s="53">
        <f t="shared" si="148"/>
        <v>0</v>
      </c>
      <c r="EV143" s="53">
        <f t="shared" si="148"/>
        <v>53811.62</v>
      </c>
      <c r="EW143" s="53">
        <f t="shared" si="148"/>
        <v>0</v>
      </c>
      <c r="EX143" s="53">
        <f t="shared" si="148"/>
        <v>136891.03</v>
      </c>
      <c r="EY143" s="53">
        <f t="shared" si="148"/>
        <v>0</v>
      </c>
      <c r="EZ143" s="53">
        <f t="shared" si="148"/>
        <v>61741.52</v>
      </c>
      <c r="FA143" s="53">
        <f t="shared" si="148"/>
        <v>0</v>
      </c>
      <c r="FB143" s="53">
        <f t="shared" si="148"/>
        <v>183384.09</v>
      </c>
      <c r="FC143" s="53">
        <f t="shared" si="148"/>
        <v>0</v>
      </c>
      <c r="FD143" s="53">
        <f t="shared" si="148"/>
        <v>128259.4</v>
      </c>
      <c r="FE143" s="53">
        <f t="shared" si="148"/>
        <v>72570.429999999993</v>
      </c>
      <c r="FF143" s="53">
        <f t="shared" si="148"/>
        <v>101256.46</v>
      </c>
      <c r="FG143" s="53">
        <f t="shared" si="148"/>
        <v>39052.449999999997</v>
      </c>
      <c r="FH143" s="53">
        <f t="shared" si="148"/>
        <v>79479.460000000006</v>
      </c>
      <c r="FI143" s="53">
        <f t="shared" si="148"/>
        <v>0</v>
      </c>
      <c r="FJ143" s="53">
        <f t="shared" si="148"/>
        <v>0</v>
      </c>
      <c r="FK143" s="53">
        <f t="shared" si="148"/>
        <v>0</v>
      </c>
      <c r="FL143" s="53">
        <f t="shared" si="148"/>
        <v>0</v>
      </c>
      <c r="FM143" s="53">
        <f t="shared" si="148"/>
        <v>0</v>
      </c>
      <c r="FN143" s="53">
        <f t="shared" si="148"/>
        <v>0</v>
      </c>
      <c r="FO143" s="53">
        <f t="shared" si="148"/>
        <v>0</v>
      </c>
      <c r="FP143" s="53">
        <f t="shared" si="148"/>
        <v>0</v>
      </c>
      <c r="FQ143" s="53">
        <f t="shared" si="148"/>
        <v>0</v>
      </c>
      <c r="FR143" s="53">
        <f t="shared" si="148"/>
        <v>76028.509999999995</v>
      </c>
      <c r="FS143" s="53">
        <f t="shared" si="148"/>
        <v>55161.73</v>
      </c>
      <c r="FT143" s="54">
        <f t="shared" si="148"/>
        <v>46814.559999999998</v>
      </c>
      <c r="FU143" s="53">
        <f t="shared" si="148"/>
        <v>0</v>
      </c>
      <c r="FV143" s="53">
        <f t="shared" si="148"/>
        <v>0</v>
      </c>
      <c r="FW143" s="53">
        <f t="shared" si="148"/>
        <v>123496.45</v>
      </c>
      <c r="FX143" s="53">
        <f t="shared" si="148"/>
        <v>23452.400000000001</v>
      </c>
      <c r="FY143" s="35"/>
      <c r="FZ143" s="53"/>
      <c r="GA143" s="53"/>
      <c r="GB143" s="53"/>
      <c r="GC143" s="53"/>
      <c r="GD143" s="53"/>
      <c r="GE143" s="5"/>
      <c r="GF143" s="5"/>
      <c r="GG143" s="5"/>
      <c r="GH143" s="5"/>
      <c r="GI143" s="5"/>
      <c r="GJ143" s="5"/>
      <c r="GK143" s="5"/>
      <c r="GL143" s="5"/>
      <c r="GM143" s="5"/>
    </row>
    <row r="144" spans="1:256" x14ac:dyDescent="0.2">
      <c r="A144" s="55"/>
      <c r="B144" s="2" t="s">
        <v>472</v>
      </c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4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/>
      <c r="BD144" s="53"/>
      <c r="BE144" s="53"/>
      <c r="BF144" s="53"/>
      <c r="BG144" s="53"/>
      <c r="BH144" s="53"/>
      <c r="BI144" s="53"/>
      <c r="BJ144" s="53"/>
      <c r="BK144" s="53"/>
      <c r="BL144" s="53"/>
      <c r="BM144" s="53"/>
      <c r="BN144" s="53"/>
      <c r="BO144" s="53"/>
      <c r="BP144" s="53"/>
      <c r="BQ144" s="53"/>
      <c r="BR144" s="53"/>
      <c r="BS144" s="53"/>
      <c r="BT144" s="53"/>
      <c r="BU144" s="53"/>
      <c r="BV144" s="53"/>
      <c r="BW144" s="53"/>
      <c r="BX144" s="53"/>
      <c r="BY144" s="53"/>
      <c r="BZ144" s="53"/>
      <c r="CA144" s="53"/>
      <c r="CB144" s="53"/>
      <c r="CC144" s="53"/>
      <c r="CD144" s="53"/>
      <c r="CE144" s="53"/>
      <c r="CF144" s="53"/>
      <c r="CG144" s="53"/>
      <c r="CH144" s="53"/>
      <c r="CI144" s="53"/>
      <c r="CJ144" s="53"/>
      <c r="CK144" s="53"/>
      <c r="CL144" s="53"/>
      <c r="CM144" s="53"/>
      <c r="CN144" s="53"/>
      <c r="CO144" s="53"/>
      <c r="CP144" s="53"/>
      <c r="CQ144" s="53"/>
      <c r="CR144" s="53"/>
      <c r="CS144" s="53"/>
      <c r="CT144" s="53"/>
      <c r="CU144" s="53"/>
      <c r="CV144" s="53"/>
      <c r="CW144" s="53"/>
      <c r="CX144" s="53"/>
      <c r="CY144" s="53"/>
      <c r="CZ144" s="53"/>
      <c r="DA144" s="53"/>
      <c r="DB144" s="53"/>
      <c r="DC144" s="53"/>
      <c r="DD144" s="53"/>
      <c r="DE144" s="53"/>
      <c r="DF144" s="53"/>
      <c r="DG144" s="53"/>
      <c r="DH144" s="53"/>
      <c r="DI144" s="53"/>
      <c r="DJ144" s="53"/>
      <c r="DK144" s="53"/>
      <c r="DL144" s="53"/>
      <c r="DM144" s="53"/>
      <c r="DN144" s="53"/>
      <c r="DO144" s="53"/>
      <c r="DP144" s="53"/>
      <c r="DQ144" s="53"/>
      <c r="DR144" s="53"/>
      <c r="DS144" s="53"/>
      <c r="DT144" s="53"/>
      <c r="DU144" s="53"/>
      <c r="DV144" s="53"/>
      <c r="DW144" s="53"/>
      <c r="DX144" s="53"/>
      <c r="DY144" s="53"/>
      <c r="DZ144" s="53"/>
      <c r="EA144" s="53"/>
      <c r="EB144" s="53"/>
      <c r="EC144" s="53"/>
      <c r="ED144" s="53"/>
      <c r="EE144" s="53"/>
      <c r="EF144" s="53"/>
      <c r="EG144" s="53"/>
      <c r="EH144" s="53"/>
      <c r="EI144" s="53"/>
      <c r="EJ144" s="53"/>
      <c r="EK144" s="53"/>
      <c r="EL144" s="53"/>
      <c r="EM144" s="53"/>
      <c r="EN144" s="53"/>
      <c r="EO144" s="53"/>
      <c r="EP144" s="53"/>
      <c r="EQ144" s="53"/>
      <c r="ER144" s="53"/>
      <c r="ES144" s="53"/>
      <c r="ET144" s="53"/>
      <c r="EU144" s="53"/>
      <c r="EV144" s="53"/>
      <c r="EW144" s="53"/>
      <c r="EX144" s="53"/>
      <c r="EY144" s="53"/>
      <c r="EZ144" s="53"/>
      <c r="FA144" s="53"/>
      <c r="FB144" s="53"/>
      <c r="FC144" s="53"/>
      <c r="FD144" s="53"/>
      <c r="FE144" s="53"/>
      <c r="FF144" s="53"/>
      <c r="FG144" s="53"/>
      <c r="FH144" s="53"/>
      <c r="FI144" s="53"/>
      <c r="FJ144" s="53"/>
      <c r="FK144" s="53"/>
      <c r="FL144" s="53"/>
      <c r="FM144" s="53"/>
      <c r="FN144" s="53"/>
      <c r="FO144" s="53"/>
      <c r="FP144" s="53"/>
      <c r="FQ144" s="53"/>
      <c r="FR144" s="53"/>
      <c r="FS144" s="53"/>
      <c r="FT144" s="54"/>
      <c r="FU144" s="53"/>
      <c r="FV144" s="53"/>
      <c r="FW144" s="53"/>
      <c r="FX144" s="53"/>
      <c r="FY144" s="53"/>
      <c r="FZ144" s="53"/>
      <c r="GA144" s="53"/>
      <c r="GB144" s="53"/>
      <c r="GC144" s="53"/>
      <c r="GD144" s="53"/>
      <c r="GE144" s="5"/>
      <c r="GF144" s="5"/>
      <c r="GG144" s="5"/>
      <c r="GH144" s="5"/>
      <c r="GI144" s="5"/>
      <c r="GJ144" s="5"/>
      <c r="GK144" s="5"/>
      <c r="GL144" s="5"/>
      <c r="GM144" s="5"/>
    </row>
    <row r="145" spans="1:195" x14ac:dyDescent="0.2">
      <c r="A145" s="3" t="s">
        <v>473</v>
      </c>
      <c r="B145" s="2" t="s">
        <v>474</v>
      </c>
      <c r="C145" s="53">
        <f t="shared" ref="C145:BN145" si="149">ROUND(IF(C96&lt;=459,0,IF(C132&lt;=C12,C116*C134*C130,0)),2)</f>
        <v>0</v>
      </c>
      <c r="D145" s="53">
        <f t="shared" si="149"/>
        <v>12802446.24</v>
      </c>
      <c r="E145" s="53">
        <f t="shared" si="149"/>
        <v>0</v>
      </c>
      <c r="F145" s="53">
        <f t="shared" si="149"/>
        <v>4843459.6100000003</v>
      </c>
      <c r="G145" s="53">
        <f t="shared" si="149"/>
        <v>283110.46000000002</v>
      </c>
      <c r="H145" s="53">
        <f t="shared" si="149"/>
        <v>190042.15</v>
      </c>
      <c r="I145" s="53">
        <f t="shared" si="149"/>
        <v>0</v>
      </c>
      <c r="J145" s="53">
        <f t="shared" si="149"/>
        <v>0</v>
      </c>
      <c r="K145" s="53">
        <f t="shared" si="149"/>
        <v>0</v>
      </c>
      <c r="L145" s="53">
        <f t="shared" si="149"/>
        <v>0</v>
      </c>
      <c r="M145" s="53">
        <f t="shared" si="149"/>
        <v>0</v>
      </c>
      <c r="N145" s="53">
        <f t="shared" si="149"/>
        <v>11888900.48</v>
      </c>
      <c r="O145" s="53">
        <f t="shared" si="149"/>
        <v>2390199.7200000002</v>
      </c>
      <c r="P145" s="53">
        <f t="shared" si="149"/>
        <v>0</v>
      </c>
      <c r="Q145" s="53">
        <f t="shared" si="149"/>
        <v>0</v>
      </c>
      <c r="R145" s="53">
        <f t="shared" si="149"/>
        <v>219781.34</v>
      </c>
      <c r="S145" s="53">
        <f t="shared" si="149"/>
        <v>0</v>
      </c>
      <c r="T145" s="53">
        <f t="shared" si="149"/>
        <v>0</v>
      </c>
      <c r="U145" s="53">
        <f t="shared" si="149"/>
        <v>0</v>
      </c>
      <c r="V145" s="53">
        <f t="shared" si="149"/>
        <v>0</v>
      </c>
      <c r="W145" s="54">
        <f t="shared" si="149"/>
        <v>0</v>
      </c>
      <c r="X145" s="53">
        <f t="shared" si="149"/>
        <v>0</v>
      </c>
      <c r="Y145" s="53">
        <f t="shared" si="149"/>
        <v>0</v>
      </c>
      <c r="Z145" s="53">
        <f t="shared" si="149"/>
        <v>0</v>
      </c>
      <c r="AA145" s="53">
        <f t="shared" si="149"/>
        <v>7121283.9199999999</v>
      </c>
      <c r="AB145" s="53">
        <f t="shared" si="149"/>
        <v>5011405.76</v>
      </c>
      <c r="AC145" s="53">
        <f t="shared" si="149"/>
        <v>216356.76</v>
      </c>
      <c r="AD145" s="53">
        <f t="shared" si="149"/>
        <v>284904.68</v>
      </c>
      <c r="AE145" s="53">
        <f t="shared" si="149"/>
        <v>0</v>
      </c>
      <c r="AF145" s="53">
        <f t="shared" si="149"/>
        <v>0</v>
      </c>
      <c r="AG145" s="53">
        <f t="shared" si="149"/>
        <v>179807.4</v>
      </c>
      <c r="AH145" s="53">
        <f t="shared" si="149"/>
        <v>0</v>
      </c>
      <c r="AI145" s="53">
        <f t="shared" si="149"/>
        <v>0</v>
      </c>
      <c r="AJ145" s="53">
        <f t="shared" si="149"/>
        <v>0</v>
      </c>
      <c r="AK145" s="53">
        <f t="shared" si="149"/>
        <v>0</v>
      </c>
      <c r="AL145" s="53">
        <f t="shared" si="149"/>
        <v>0</v>
      </c>
      <c r="AM145" s="53">
        <f t="shared" si="149"/>
        <v>0</v>
      </c>
      <c r="AN145" s="53">
        <f t="shared" si="149"/>
        <v>0</v>
      </c>
      <c r="AO145" s="53">
        <f t="shared" si="149"/>
        <v>0</v>
      </c>
      <c r="AP145" s="53">
        <f t="shared" si="149"/>
        <v>0</v>
      </c>
      <c r="AQ145" s="53">
        <f t="shared" si="149"/>
        <v>0</v>
      </c>
      <c r="AR145" s="53">
        <f t="shared" si="149"/>
        <v>5731228.4400000004</v>
      </c>
      <c r="AS145" s="53">
        <f t="shared" si="149"/>
        <v>2146733.37</v>
      </c>
      <c r="AT145" s="53">
        <f t="shared" si="149"/>
        <v>293289.76</v>
      </c>
      <c r="AU145" s="53">
        <f t="shared" si="149"/>
        <v>0</v>
      </c>
      <c r="AV145" s="53">
        <f t="shared" si="149"/>
        <v>0</v>
      </c>
      <c r="AW145" s="53">
        <f t="shared" si="149"/>
        <v>0</v>
      </c>
      <c r="AX145" s="53">
        <f t="shared" si="149"/>
        <v>0</v>
      </c>
      <c r="AY145" s="53">
        <f t="shared" si="149"/>
        <v>0</v>
      </c>
      <c r="AZ145" s="53">
        <f t="shared" si="149"/>
        <v>0</v>
      </c>
      <c r="BA145" s="53">
        <f t="shared" si="149"/>
        <v>0</v>
      </c>
      <c r="BB145" s="53">
        <f t="shared" si="149"/>
        <v>2118816.17</v>
      </c>
      <c r="BC145" s="53">
        <f t="shared" si="149"/>
        <v>0</v>
      </c>
      <c r="BD145" s="53">
        <f t="shared" si="149"/>
        <v>548330.53</v>
      </c>
      <c r="BE145" s="53">
        <f t="shared" si="149"/>
        <v>357702.8</v>
      </c>
      <c r="BF145" s="53">
        <f t="shared" si="149"/>
        <v>2064161.5</v>
      </c>
      <c r="BG145" s="53">
        <f t="shared" si="149"/>
        <v>0</v>
      </c>
      <c r="BH145" s="53">
        <f t="shared" si="149"/>
        <v>138505.82999999999</v>
      </c>
      <c r="BI145" s="53">
        <f t="shared" si="149"/>
        <v>0</v>
      </c>
      <c r="BJ145" s="53">
        <f t="shared" si="149"/>
        <v>456447.32</v>
      </c>
      <c r="BK145" s="53">
        <f t="shared" si="149"/>
        <v>4882128.21</v>
      </c>
      <c r="BL145" s="53">
        <f t="shared" si="149"/>
        <v>0</v>
      </c>
      <c r="BM145" s="53">
        <f t="shared" si="149"/>
        <v>0</v>
      </c>
      <c r="BN145" s="53">
        <f t="shared" si="149"/>
        <v>0</v>
      </c>
      <c r="BO145" s="53">
        <f t="shared" ref="BO145:DZ145" si="150">ROUND(IF(BO96&lt;=459,0,IF(BO132&lt;=BO12,BO116*BO134*BO130,0)),2)</f>
        <v>0</v>
      </c>
      <c r="BP145" s="53">
        <f t="shared" si="150"/>
        <v>0</v>
      </c>
      <c r="BQ145" s="53">
        <f t="shared" si="150"/>
        <v>1944089.3</v>
      </c>
      <c r="BR145" s="53">
        <f t="shared" si="150"/>
        <v>0</v>
      </c>
      <c r="BS145" s="53">
        <f t="shared" si="150"/>
        <v>0</v>
      </c>
      <c r="BT145" s="53">
        <f t="shared" si="150"/>
        <v>0</v>
      </c>
      <c r="BU145" s="53">
        <f t="shared" si="150"/>
        <v>0</v>
      </c>
      <c r="BV145" s="53">
        <f t="shared" si="150"/>
        <v>263726.2</v>
      </c>
      <c r="BW145" s="53">
        <f t="shared" si="150"/>
        <v>362858.07</v>
      </c>
      <c r="BX145" s="53">
        <f t="shared" si="150"/>
        <v>0</v>
      </c>
      <c r="BY145" s="53">
        <f t="shared" si="150"/>
        <v>0</v>
      </c>
      <c r="BZ145" s="53">
        <f t="shared" si="150"/>
        <v>0</v>
      </c>
      <c r="CA145" s="53">
        <f t="shared" si="150"/>
        <v>0</v>
      </c>
      <c r="CB145" s="53">
        <f t="shared" si="150"/>
        <v>19922222.940000001</v>
      </c>
      <c r="CC145" s="53">
        <f t="shared" si="150"/>
        <v>0</v>
      </c>
      <c r="CD145" s="53">
        <f t="shared" si="150"/>
        <v>0</v>
      </c>
      <c r="CE145" s="53">
        <f t="shared" si="150"/>
        <v>0</v>
      </c>
      <c r="CF145" s="53">
        <f t="shared" si="150"/>
        <v>0</v>
      </c>
      <c r="CG145" s="53">
        <f t="shared" si="150"/>
        <v>0</v>
      </c>
      <c r="CH145" s="53">
        <f t="shared" si="150"/>
        <v>0</v>
      </c>
      <c r="CI145" s="53">
        <f t="shared" si="150"/>
        <v>0</v>
      </c>
      <c r="CJ145" s="53">
        <f t="shared" si="150"/>
        <v>0</v>
      </c>
      <c r="CK145" s="53">
        <f t="shared" si="150"/>
        <v>988288.31</v>
      </c>
      <c r="CL145" s="53">
        <f t="shared" si="150"/>
        <v>259722.28</v>
      </c>
      <c r="CM145" s="53">
        <f t="shared" si="150"/>
        <v>276987.67</v>
      </c>
      <c r="CN145" s="53">
        <f t="shared" si="150"/>
        <v>6936892.6299999999</v>
      </c>
      <c r="CO145" s="53">
        <f t="shared" si="150"/>
        <v>3985226.82</v>
      </c>
      <c r="CP145" s="53">
        <f t="shared" si="150"/>
        <v>352459.1</v>
      </c>
      <c r="CQ145" s="53">
        <f t="shared" si="150"/>
        <v>0</v>
      </c>
      <c r="CR145" s="53">
        <f t="shared" si="150"/>
        <v>0</v>
      </c>
      <c r="CS145" s="53">
        <f t="shared" si="150"/>
        <v>0</v>
      </c>
      <c r="CT145" s="53">
        <f t="shared" si="150"/>
        <v>0</v>
      </c>
      <c r="CU145" s="53">
        <f t="shared" si="150"/>
        <v>0</v>
      </c>
      <c r="CV145" s="53">
        <f t="shared" si="150"/>
        <v>0</v>
      </c>
      <c r="CW145" s="53">
        <f t="shared" si="150"/>
        <v>0</v>
      </c>
      <c r="CX145" s="53">
        <f t="shared" si="150"/>
        <v>134886.56</v>
      </c>
      <c r="CY145" s="53">
        <f t="shared" si="150"/>
        <v>0</v>
      </c>
      <c r="CZ145" s="53">
        <f t="shared" si="150"/>
        <v>0</v>
      </c>
      <c r="DA145" s="53">
        <f t="shared" si="150"/>
        <v>0</v>
      </c>
      <c r="DB145" s="53">
        <f t="shared" si="150"/>
        <v>0</v>
      </c>
      <c r="DC145" s="53">
        <f t="shared" si="150"/>
        <v>0</v>
      </c>
      <c r="DD145" s="53">
        <f t="shared" si="150"/>
        <v>0</v>
      </c>
      <c r="DE145" s="53">
        <f t="shared" si="150"/>
        <v>0</v>
      </c>
      <c r="DF145" s="53">
        <f t="shared" si="150"/>
        <v>0</v>
      </c>
      <c r="DG145" s="53">
        <f t="shared" si="150"/>
        <v>0</v>
      </c>
      <c r="DH145" s="53">
        <f t="shared" si="150"/>
        <v>0</v>
      </c>
      <c r="DI145" s="53">
        <f t="shared" si="150"/>
        <v>0</v>
      </c>
      <c r="DJ145" s="53">
        <f t="shared" si="150"/>
        <v>0</v>
      </c>
      <c r="DK145" s="53">
        <f t="shared" si="150"/>
        <v>0</v>
      </c>
      <c r="DL145" s="53">
        <f t="shared" si="150"/>
        <v>0</v>
      </c>
      <c r="DM145" s="53">
        <f t="shared" si="150"/>
        <v>0</v>
      </c>
      <c r="DN145" s="53">
        <f t="shared" si="150"/>
        <v>0</v>
      </c>
      <c r="DO145" s="53">
        <f t="shared" si="150"/>
        <v>0</v>
      </c>
      <c r="DP145" s="53">
        <f t="shared" si="150"/>
        <v>0</v>
      </c>
      <c r="DQ145" s="53">
        <f t="shared" si="150"/>
        <v>0</v>
      </c>
      <c r="DR145" s="53">
        <f t="shared" si="150"/>
        <v>0</v>
      </c>
      <c r="DS145" s="53">
        <f t="shared" si="150"/>
        <v>0</v>
      </c>
      <c r="DT145" s="53">
        <f t="shared" si="150"/>
        <v>0</v>
      </c>
      <c r="DU145" s="53">
        <f t="shared" si="150"/>
        <v>0</v>
      </c>
      <c r="DV145" s="53">
        <f t="shared" si="150"/>
        <v>0</v>
      </c>
      <c r="DW145" s="53">
        <f t="shared" si="150"/>
        <v>0</v>
      </c>
      <c r="DX145" s="53">
        <f t="shared" si="150"/>
        <v>0</v>
      </c>
      <c r="DY145" s="53">
        <f t="shared" si="150"/>
        <v>0</v>
      </c>
      <c r="DZ145" s="53">
        <f t="shared" si="150"/>
        <v>229926.17</v>
      </c>
      <c r="EA145" s="53">
        <f t="shared" ref="EA145:FX145" si="151">ROUND(IF(EA96&lt;=459,0,IF(EA132&lt;=EA12,EA116*EA134*EA130,0)),2)</f>
        <v>0</v>
      </c>
      <c r="EB145" s="53">
        <f t="shared" si="151"/>
        <v>0</v>
      </c>
      <c r="EC145" s="53">
        <f t="shared" si="151"/>
        <v>0</v>
      </c>
      <c r="ED145" s="53">
        <f t="shared" si="151"/>
        <v>88327.89</v>
      </c>
      <c r="EE145" s="53">
        <f t="shared" si="151"/>
        <v>0</v>
      </c>
      <c r="EF145" s="53">
        <f t="shared" si="151"/>
        <v>0</v>
      </c>
      <c r="EG145" s="53">
        <f t="shared" si="151"/>
        <v>0</v>
      </c>
      <c r="EH145" s="53">
        <f t="shared" si="151"/>
        <v>0</v>
      </c>
      <c r="EI145" s="53">
        <f t="shared" si="151"/>
        <v>0</v>
      </c>
      <c r="EJ145" s="53">
        <f t="shared" si="151"/>
        <v>0</v>
      </c>
      <c r="EK145" s="53">
        <f t="shared" si="151"/>
        <v>180507.62</v>
      </c>
      <c r="EL145" s="53">
        <f t="shared" si="151"/>
        <v>141358.6</v>
      </c>
      <c r="EM145" s="53">
        <f t="shared" si="151"/>
        <v>0</v>
      </c>
      <c r="EN145" s="53">
        <f t="shared" si="151"/>
        <v>0</v>
      </c>
      <c r="EO145" s="53">
        <f t="shared" si="151"/>
        <v>0</v>
      </c>
      <c r="EP145" s="53">
        <f t="shared" si="151"/>
        <v>0</v>
      </c>
      <c r="EQ145" s="53">
        <f t="shared" si="151"/>
        <v>318021.34999999998</v>
      </c>
      <c r="ER145" s="53">
        <f t="shared" si="151"/>
        <v>0</v>
      </c>
      <c r="ES145" s="53">
        <f t="shared" si="151"/>
        <v>0</v>
      </c>
      <c r="ET145" s="53">
        <f t="shared" si="151"/>
        <v>0</v>
      </c>
      <c r="EU145" s="53">
        <f t="shared" si="151"/>
        <v>0</v>
      </c>
      <c r="EV145" s="53">
        <f t="shared" si="151"/>
        <v>0</v>
      </c>
      <c r="EW145" s="53">
        <f t="shared" si="151"/>
        <v>194770.73</v>
      </c>
      <c r="EX145" s="53">
        <f t="shared" si="151"/>
        <v>0</v>
      </c>
      <c r="EY145" s="53">
        <f t="shared" si="151"/>
        <v>226348.68</v>
      </c>
      <c r="EZ145" s="53">
        <f t="shared" si="151"/>
        <v>0</v>
      </c>
      <c r="FA145" s="53">
        <f t="shared" si="151"/>
        <v>873964.04</v>
      </c>
      <c r="FB145" s="53">
        <f t="shared" si="151"/>
        <v>0</v>
      </c>
      <c r="FC145" s="53">
        <f t="shared" si="151"/>
        <v>593038.16</v>
      </c>
      <c r="FD145" s="53">
        <f t="shared" si="151"/>
        <v>0</v>
      </c>
      <c r="FE145" s="53">
        <f t="shared" si="151"/>
        <v>0</v>
      </c>
      <c r="FF145" s="53">
        <f t="shared" si="151"/>
        <v>0</v>
      </c>
      <c r="FG145" s="53">
        <f t="shared" si="151"/>
        <v>0</v>
      </c>
      <c r="FH145" s="53">
        <f t="shared" si="151"/>
        <v>0</v>
      </c>
      <c r="FI145" s="53">
        <f t="shared" si="151"/>
        <v>0</v>
      </c>
      <c r="FJ145" s="53">
        <f t="shared" si="151"/>
        <v>484388.94</v>
      </c>
      <c r="FK145" s="53">
        <f t="shared" si="151"/>
        <v>0</v>
      </c>
      <c r="FL145" s="53">
        <f t="shared" si="151"/>
        <v>576726.44999999995</v>
      </c>
      <c r="FM145" s="53">
        <f t="shared" si="151"/>
        <v>664431.88</v>
      </c>
      <c r="FN145" s="53">
        <f t="shared" si="151"/>
        <v>0</v>
      </c>
      <c r="FO145" s="53">
        <f t="shared" si="151"/>
        <v>0</v>
      </c>
      <c r="FP145" s="53">
        <f t="shared" si="151"/>
        <v>0</v>
      </c>
      <c r="FQ145" s="53">
        <f t="shared" si="151"/>
        <v>0</v>
      </c>
      <c r="FR145" s="53">
        <f t="shared" si="151"/>
        <v>0</v>
      </c>
      <c r="FS145" s="53">
        <f t="shared" si="151"/>
        <v>0</v>
      </c>
      <c r="FT145" s="54">
        <f t="shared" si="151"/>
        <v>0</v>
      </c>
      <c r="FU145" s="53">
        <f t="shared" si="151"/>
        <v>0</v>
      </c>
      <c r="FV145" s="53">
        <f t="shared" si="151"/>
        <v>0</v>
      </c>
      <c r="FW145" s="53">
        <f t="shared" si="151"/>
        <v>0</v>
      </c>
      <c r="FX145" s="53">
        <f t="shared" si="151"/>
        <v>0</v>
      </c>
      <c r="FY145" s="53"/>
      <c r="FZ145" s="53"/>
      <c r="GA145" s="53"/>
      <c r="GB145" s="35"/>
      <c r="GC145" s="35"/>
      <c r="GD145" s="35"/>
      <c r="GE145" s="115"/>
      <c r="GF145" s="115"/>
      <c r="GG145" s="5"/>
      <c r="GH145" s="5"/>
      <c r="GI145" s="5"/>
      <c r="GJ145" s="5"/>
      <c r="GK145" s="5"/>
      <c r="GL145" s="5"/>
      <c r="GM145" s="5"/>
    </row>
    <row r="146" spans="1:195" x14ac:dyDescent="0.2">
      <c r="A146" s="55"/>
      <c r="B146" s="2" t="s">
        <v>475</v>
      </c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4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  <c r="BF146" s="53"/>
      <c r="BG146" s="53"/>
      <c r="BH146" s="53"/>
      <c r="BI146" s="53"/>
      <c r="BJ146" s="53"/>
      <c r="BK146" s="53"/>
      <c r="BL146" s="53"/>
      <c r="BM146" s="53"/>
      <c r="BN146" s="53"/>
      <c r="BO146" s="53"/>
      <c r="BP146" s="53"/>
      <c r="BQ146" s="53"/>
      <c r="BR146" s="53"/>
      <c r="BS146" s="53"/>
      <c r="BT146" s="53"/>
      <c r="BU146" s="53"/>
      <c r="BV146" s="53"/>
      <c r="BW146" s="53"/>
      <c r="BX146" s="53"/>
      <c r="BY146" s="53"/>
      <c r="BZ146" s="53"/>
      <c r="CA146" s="53"/>
      <c r="CB146" s="53"/>
      <c r="CC146" s="53"/>
      <c r="CD146" s="53"/>
      <c r="CE146" s="53"/>
      <c r="CF146" s="53"/>
      <c r="CG146" s="53"/>
      <c r="CH146" s="53"/>
      <c r="CI146" s="53"/>
      <c r="CJ146" s="53"/>
      <c r="CK146" s="53"/>
      <c r="CL146" s="53"/>
      <c r="CM146" s="53"/>
      <c r="CN146" s="53"/>
      <c r="CO146" s="53"/>
      <c r="CP146" s="53"/>
      <c r="CQ146" s="53"/>
      <c r="CR146" s="53"/>
      <c r="CS146" s="53"/>
      <c r="CT146" s="53"/>
      <c r="CU146" s="53"/>
      <c r="CV146" s="53"/>
      <c r="CW146" s="53"/>
      <c r="CX146" s="53"/>
      <c r="CY146" s="53"/>
      <c r="CZ146" s="53"/>
      <c r="DA146" s="53"/>
      <c r="DB146" s="53"/>
      <c r="DC146" s="53"/>
      <c r="DD146" s="53"/>
      <c r="DE146" s="53"/>
      <c r="DF146" s="53"/>
      <c r="DG146" s="53"/>
      <c r="DH146" s="53"/>
      <c r="DI146" s="53"/>
      <c r="DJ146" s="53"/>
      <c r="DK146" s="53"/>
      <c r="DL146" s="53"/>
      <c r="DM146" s="53"/>
      <c r="DN146" s="53"/>
      <c r="DO146" s="53"/>
      <c r="DP146" s="53"/>
      <c r="DQ146" s="53"/>
      <c r="DR146" s="53"/>
      <c r="DS146" s="53"/>
      <c r="DT146" s="53"/>
      <c r="DU146" s="53"/>
      <c r="DV146" s="53"/>
      <c r="DW146" s="53"/>
      <c r="DX146" s="53"/>
      <c r="DY146" s="53"/>
      <c r="DZ146" s="53"/>
      <c r="EA146" s="53"/>
      <c r="EB146" s="53"/>
      <c r="EC146" s="53"/>
      <c r="ED146" s="53"/>
      <c r="EE146" s="53"/>
      <c r="EF146" s="53"/>
      <c r="EG146" s="53"/>
      <c r="EH146" s="53"/>
      <c r="EI146" s="53"/>
      <c r="EJ146" s="53"/>
      <c r="EK146" s="53"/>
      <c r="EL146" s="53"/>
      <c r="EM146" s="53"/>
      <c r="EN146" s="53"/>
      <c r="EO146" s="53"/>
      <c r="EP146" s="53"/>
      <c r="EQ146" s="53"/>
      <c r="ER146" s="53"/>
      <c r="ES146" s="53"/>
      <c r="ET146" s="53"/>
      <c r="EU146" s="53"/>
      <c r="EV146" s="53"/>
      <c r="EW146" s="53"/>
      <c r="EX146" s="53"/>
      <c r="EY146" s="53"/>
      <c r="EZ146" s="53"/>
      <c r="FA146" s="53"/>
      <c r="FB146" s="53"/>
      <c r="FC146" s="53"/>
      <c r="FD146" s="53"/>
      <c r="FE146" s="53"/>
      <c r="FF146" s="53"/>
      <c r="FG146" s="53"/>
      <c r="FH146" s="53"/>
      <c r="FI146" s="53"/>
      <c r="FJ146" s="53"/>
      <c r="FK146" s="53"/>
      <c r="FL146" s="53"/>
      <c r="FM146" s="53"/>
      <c r="FN146" s="53"/>
      <c r="FO146" s="53"/>
      <c r="FP146" s="53"/>
      <c r="FQ146" s="53"/>
      <c r="FR146" s="53"/>
      <c r="FS146" s="53"/>
      <c r="FT146" s="54"/>
      <c r="FU146" s="53"/>
      <c r="FV146" s="53"/>
      <c r="FW146" s="53"/>
      <c r="FX146" s="53"/>
      <c r="FY146" s="53"/>
      <c r="FZ146" s="53"/>
      <c r="GA146" s="53"/>
      <c r="GB146" s="53"/>
      <c r="GC146" s="53"/>
      <c r="GD146" s="53"/>
      <c r="GE146" s="5"/>
      <c r="GF146" s="5"/>
      <c r="GG146" s="5"/>
      <c r="GH146" s="5"/>
      <c r="GI146" s="5"/>
      <c r="GJ146" s="5"/>
      <c r="GK146" s="5"/>
      <c r="GL146" s="5"/>
      <c r="GM146" s="5"/>
    </row>
    <row r="147" spans="1:195" x14ac:dyDescent="0.2">
      <c r="A147" s="3" t="s">
        <v>476</v>
      </c>
      <c r="B147" s="2" t="s">
        <v>477</v>
      </c>
      <c r="C147" s="18">
        <f t="shared" ref="C147:BN147" si="152">ROUND(IF((AND((C96&lt;=459),(C132&lt;=C12)))=TRUE(),0,IF((AND(C143=0,C145=0))=TRUE(),C12*C14,0)),1)</f>
        <v>2959.5</v>
      </c>
      <c r="D147" s="18">
        <f t="shared" si="152"/>
        <v>0</v>
      </c>
      <c r="E147" s="18">
        <f t="shared" si="152"/>
        <v>2779.5</v>
      </c>
      <c r="F147" s="18">
        <f t="shared" si="152"/>
        <v>0</v>
      </c>
      <c r="G147" s="18">
        <f t="shared" si="152"/>
        <v>0</v>
      </c>
      <c r="H147" s="18">
        <f t="shared" si="152"/>
        <v>0</v>
      </c>
      <c r="I147" s="18">
        <f t="shared" si="152"/>
        <v>3642.5</v>
      </c>
      <c r="J147" s="18">
        <f t="shared" si="152"/>
        <v>756.1</v>
      </c>
      <c r="K147" s="18">
        <f t="shared" si="152"/>
        <v>0</v>
      </c>
      <c r="L147" s="18">
        <f t="shared" si="152"/>
        <v>940.4</v>
      </c>
      <c r="M147" s="18">
        <f t="shared" si="152"/>
        <v>489.5</v>
      </c>
      <c r="N147" s="18">
        <f t="shared" si="152"/>
        <v>0</v>
      </c>
      <c r="O147" s="18">
        <f t="shared" si="152"/>
        <v>0</v>
      </c>
      <c r="P147" s="18">
        <f t="shared" si="152"/>
        <v>0</v>
      </c>
      <c r="Q147" s="18">
        <f t="shared" si="152"/>
        <v>14413</v>
      </c>
      <c r="R147" s="18">
        <f t="shared" si="152"/>
        <v>0</v>
      </c>
      <c r="S147" s="18">
        <f t="shared" si="152"/>
        <v>473.9</v>
      </c>
      <c r="T147" s="18">
        <f t="shared" si="152"/>
        <v>0</v>
      </c>
      <c r="U147" s="18">
        <f t="shared" si="152"/>
        <v>0</v>
      </c>
      <c r="V147" s="18">
        <f t="shared" si="152"/>
        <v>0</v>
      </c>
      <c r="W147" s="21">
        <f t="shared" si="152"/>
        <v>0</v>
      </c>
      <c r="X147" s="18">
        <f t="shared" si="152"/>
        <v>0</v>
      </c>
      <c r="Y147" s="18">
        <f t="shared" si="152"/>
        <v>162.5</v>
      </c>
      <c r="Z147" s="18">
        <f t="shared" si="152"/>
        <v>0</v>
      </c>
      <c r="AA147" s="18">
        <f t="shared" si="152"/>
        <v>0</v>
      </c>
      <c r="AB147" s="18">
        <f t="shared" si="152"/>
        <v>0</v>
      </c>
      <c r="AC147" s="18">
        <f t="shared" si="152"/>
        <v>0</v>
      </c>
      <c r="AD147" s="18">
        <f t="shared" si="152"/>
        <v>0</v>
      </c>
      <c r="AE147" s="18">
        <f t="shared" si="152"/>
        <v>0</v>
      </c>
      <c r="AF147" s="18">
        <f t="shared" si="152"/>
        <v>0</v>
      </c>
      <c r="AG147" s="18">
        <f t="shared" si="152"/>
        <v>0</v>
      </c>
      <c r="AH147" s="18">
        <f t="shared" si="152"/>
        <v>345.9</v>
      </c>
      <c r="AI147" s="18">
        <f t="shared" si="152"/>
        <v>0</v>
      </c>
      <c r="AJ147" s="18">
        <f t="shared" si="152"/>
        <v>0</v>
      </c>
      <c r="AK147" s="18">
        <f t="shared" si="152"/>
        <v>0</v>
      </c>
      <c r="AL147" s="18">
        <f t="shared" si="152"/>
        <v>0</v>
      </c>
      <c r="AM147" s="18">
        <f t="shared" si="152"/>
        <v>155.5</v>
      </c>
      <c r="AN147" s="18">
        <f t="shared" si="152"/>
        <v>0</v>
      </c>
      <c r="AO147" s="18">
        <f t="shared" si="152"/>
        <v>1718.2</v>
      </c>
      <c r="AP147" s="18">
        <f t="shared" si="152"/>
        <v>29729.200000000001</v>
      </c>
      <c r="AQ147" s="18">
        <f t="shared" si="152"/>
        <v>0</v>
      </c>
      <c r="AR147" s="18">
        <f t="shared" si="152"/>
        <v>0</v>
      </c>
      <c r="AS147" s="18">
        <f t="shared" si="152"/>
        <v>0</v>
      </c>
      <c r="AT147" s="18">
        <f t="shared" si="152"/>
        <v>0</v>
      </c>
      <c r="AU147" s="18">
        <f t="shared" si="152"/>
        <v>0</v>
      </c>
      <c r="AV147" s="18">
        <f t="shared" si="152"/>
        <v>0</v>
      </c>
      <c r="AW147" s="18">
        <f t="shared" si="152"/>
        <v>0</v>
      </c>
      <c r="AX147" s="18">
        <f t="shared" si="152"/>
        <v>0</v>
      </c>
      <c r="AY147" s="18">
        <f t="shared" si="152"/>
        <v>178.3</v>
      </c>
      <c r="AZ147" s="18">
        <f t="shared" si="152"/>
        <v>4041.1</v>
      </c>
      <c r="BA147" s="18">
        <f t="shared" si="152"/>
        <v>3157.9</v>
      </c>
      <c r="BB147" s="18">
        <f t="shared" si="152"/>
        <v>0</v>
      </c>
      <c r="BC147" s="18">
        <f t="shared" si="152"/>
        <v>10779.5</v>
      </c>
      <c r="BD147" s="18">
        <f t="shared" si="152"/>
        <v>0</v>
      </c>
      <c r="BE147" s="18">
        <f t="shared" si="152"/>
        <v>0</v>
      </c>
      <c r="BF147" s="18">
        <f t="shared" si="152"/>
        <v>0</v>
      </c>
      <c r="BG147" s="18">
        <f t="shared" si="152"/>
        <v>352.9</v>
      </c>
      <c r="BH147" s="18">
        <f t="shared" si="152"/>
        <v>0</v>
      </c>
      <c r="BI147" s="18">
        <f t="shared" si="152"/>
        <v>0</v>
      </c>
      <c r="BJ147" s="18">
        <f t="shared" si="152"/>
        <v>0</v>
      </c>
      <c r="BK147" s="18">
        <f t="shared" si="152"/>
        <v>0</v>
      </c>
      <c r="BL147" s="18">
        <f t="shared" si="152"/>
        <v>0</v>
      </c>
      <c r="BM147" s="18">
        <f t="shared" si="152"/>
        <v>0</v>
      </c>
      <c r="BN147" s="18">
        <f t="shared" si="152"/>
        <v>1283.4000000000001</v>
      </c>
      <c r="BO147" s="18">
        <f t="shared" ref="BO147:DZ147" si="153">ROUND(IF((AND((BO96&lt;=459),(BO132&lt;=BO12)))=TRUE(),0,IF((AND(BO143=0,BO145=0))=TRUE(),BO12*BO14,0)),1)</f>
        <v>490.4</v>
      </c>
      <c r="BP147" s="18">
        <f t="shared" si="153"/>
        <v>0</v>
      </c>
      <c r="BQ147" s="18">
        <f t="shared" si="153"/>
        <v>0</v>
      </c>
      <c r="BR147" s="18">
        <f t="shared" si="153"/>
        <v>1661.6</v>
      </c>
      <c r="BS147" s="18">
        <f t="shared" si="153"/>
        <v>341.2</v>
      </c>
      <c r="BT147" s="18">
        <f t="shared" si="153"/>
        <v>0</v>
      </c>
      <c r="BU147" s="18">
        <f t="shared" si="153"/>
        <v>0</v>
      </c>
      <c r="BV147" s="18">
        <f t="shared" si="153"/>
        <v>0</v>
      </c>
      <c r="BW147" s="18">
        <f t="shared" si="153"/>
        <v>0</v>
      </c>
      <c r="BX147" s="18">
        <f t="shared" si="153"/>
        <v>0</v>
      </c>
      <c r="BY147" s="18">
        <f t="shared" si="153"/>
        <v>177.6</v>
      </c>
      <c r="BZ147" s="18">
        <f t="shared" si="153"/>
        <v>0</v>
      </c>
      <c r="CA147" s="18">
        <f t="shared" si="153"/>
        <v>0</v>
      </c>
      <c r="CB147" s="18">
        <f t="shared" si="153"/>
        <v>0</v>
      </c>
      <c r="CC147" s="18">
        <f t="shared" si="153"/>
        <v>0</v>
      </c>
      <c r="CD147" s="18">
        <f t="shared" si="153"/>
        <v>0</v>
      </c>
      <c r="CE147" s="18">
        <f t="shared" si="153"/>
        <v>0</v>
      </c>
      <c r="CF147" s="18">
        <f t="shared" si="153"/>
        <v>0</v>
      </c>
      <c r="CG147" s="18">
        <f t="shared" si="153"/>
        <v>0</v>
      </c>
      <c r="CH147" s="18">
        <f t="shared" si="153"/>
        <v>0</v>
      </c>
      <c r="CI147" s="18">
        <f t="shared" si="153"/>
        <v>250.7</v>
      </c>
      <c r="CJ147" s="18">
        <f t="shared" si="153"/>
        <v>350.1</v>
      </c>
      <c r="CK147" s="18">
        <f t="shared" si="153"/>
        <v>0</v>
      </c>
      <c r="CL147" s="18">
        <f t="shared" si="153"/>
        <v>0</v>
      </c>
      <c r="CM147" s="18">
        <f t="shared" si="153"/>
        <v>0</v>
      </c>
      <c r="CN147" s="18">
        <f t="shared" si="153"/>
        <v>0</v>
      </c>
      <c r="CO147" s="18">
        <f t="shared" si="153"/>
        <v>0</v>
      </c>
      <c r="CP147" s="18">
        <f t="shared" si="153"/>
        <v>0</v>
      </c>
      <c r="CQ147" s="18">
        <f t="shared" si="153"/>
        <v>361.6</v>
      </c>
      <c r="CR147" s="18">
        <f t="shared" si="153"/>
        <v>0</v>
      </c>
      <c r="CS147" s="18">
        <f t="shared" si="153"/>
        <v>0</v>
      </c>
      <c r="CT147" s="18">
        <f t="shared" si="153"/>
        <v>0</v>
      </c>
      <c r="CU147" s="18">
        <f t="shared" si="153"/>
        <v>0</v>
      </c>
      <c r="CV147" s="18">
        <f t="shared" si="153"/>
        <v>0</v>
      </c>
      <c r="CW147" s="18">
        <f t="shared" si="153"/>
        <v>0</v>
      </c>
      <c r="CX147" s="18">
        <f t="shared" si="153"/>
        <v>0</v>
      </c>
      <c r="CY147" s="18">
        <f t="shared" si="153"/>
        <v>0</v>
      </c>
      <c r="CZ147" s="18">
        <f t="shared" si="153"/>
        <v>747.6</v>
      </c>
      <c r="DA147" s="18">
        <f t="shared" si="153"/>
        <v>0</v>
      </c>
      <c r="DB147" s="18">
        <f t="shared" si="153"/>
        <v>0</v>
      </c>
      <c r="DC147" s="18">
        <f t="shared" si="153"/>
        <v>0</v>
      </c>
      <c r="DD147" s="18">
        <f t="shared" si="153"/>
        <v>0</v>
      </c>
      <c r="DE147" s="18">
        <f t="shared" si="153"/>
        <v>0</v>
      </c>
      <c r="DF147" s="18">
        <f t="shared" si="153"/>
        <v>7786</v>
      </c>
      <c r="DG147" s="18">
        <f t="shared" si="153"/>
        <v>0</v>
      </c>
      <c r="DH147" s="18">
        <f t="shared" si="153"/>
        <v>714.9</v>
      </c>
      <c r="DI147" s="18">
        <f t="shared" si="153"/>
        <v>951.3</v>
      </c>
      <c r="DJ147" s="18">
        <f t="shared" si="153"/>
        <v>260.3</v>
      </c>
      <c r="DK147" s="18">
        <f t="shared" si="153"/>
        <v>0</v>
      </c>
      <c r="DL147" s="18">
        <f t="shared" si="153"/>
        <v>2086.5</v>
      </c>
      <c r="DM147" s="18">
        <f t="shared" si="153"/>
        <v>0</v>
      </c>
      <c r="DN147" s="18">
        <f t="shared" si="153"/>
        <v>515.29999999999995</v>
      </c>
      <c r="DO147" s="18">
        <f t="shared" si="153"/>
        <v>1056.7</v>
      </c>
      <c r="DP147" s="18">
        <f t="shared" si="153"/>
        <v>0</v>
      </c>
      <c r="DQ147" s="18">
        <f t="shared" si="153"/>
        <v>183.9</v>
      </c>
      <c r="DR147" s="18">
        <f t="shared" si="153"/>
        <v>469.6</v>
      </c>
      <c r="DS147" s="18">
        <f t="shared" si="153"/>
        <v>277.60000000000002</v>
      </c>
      <c r="DT147" s="18">
        <f t="shared" si="153"/>
        <v>0</v>
      </c>
      <c r="DU147" s="18">
        <f t="shared" si="153"/>
        <v>0</v>
      </c>
      <c r="DV147" s="18">
        <f t="shared" si="153"/>
        <v>0</v>
      </c>
      <c r="DW147" s="18">
        <f t="shared" si="153"/>
        <v>0</v>
      </c>
      <c r="DX147" s="18">
        <f t="shared" si="153"/>
        <v>0</v>
      </c>
      <c r="DY147" s="18">
        <f t="shared" si="153"/>
        <v>0</v>
      </c>
      <c r="DZ147" s="18">
        <f t="shared" si="153"/>
        <v>0</v>
      </c>
      <c r="EA147" s="18">
        <f t="shared" ref="EA147:FX147" si="154">ROUND(IF((AND((EA96&lt;=459),(EA132&lt;=EA12)))=TRUE(),0,IF((AND(EA143=0,EA145=0))=TRUE(),EA12*EA14,0)),1)</f>
        <v>201.9</v>
      </c>
      <c r="EB147" s="18">
        <f t="shared" si="154"/>
        <v>210.8</v>
      </c>
      <c r="EC147" s="18">
        <f t="shared" si="154"/>
        <v>0</v>
      </c>
      <c r="ED147" s="18">
        <f t="shared" si="154"/>
        <v>0</v>
      </c>
      <c r="EE147" s="18">
        <f t="shared" si="154"/>
        <v>0</v>
      </c>
      <c r="EF147" s="18">
        <f t="shared" si="154"/>
        <v>527</v>
      </c>
      <c r="EG147" s="18">
        <f t="shared" si="154"/>
        <v>0</v>
      </c>
      <c r="EH147" s="18">
        <f t="shared" si="154"/>
        <v>0</v>
      </c>
      <c r="EI147" s="18">
        <f t="shared" si="154"/>
        <v>6081.4</v>
      </c>
      <c r="EJ147" s="18">
        <f t="shared" si="154"/>
        <v>3246.4</v>
      </c>
      <c r="EK147" s="18">
        <f t="shared" si="154"/>
        <v>0</v>
      </c>
      <c r="EL147" s="18">
        <f t="shared" si="154"/>
        <v>0</v>
      </c>
      <c r="EM147" s="18">
        <f t="shared" si="154"/>
        <v>150.1</v>
      </c>
      <c r="EN147" s="18">
        <f t="shared" si="154"/>
        <v>382.6</v>
      </c>
      <c r="EO147" s="18">
        <f t="shared" si="154"/>
        <v>0</v>
      </c>
      <c r="EP147" s="18">
        <f t="shared" si="154"/>
        <v>0</v>
      </c>
      <c r="EQ147" s="18">
        <f t="shared" si="154"/>
        <v>0</v>
      </c>
      <c r="ER147" s="18">
        <f t="shared" si="154"/>
        <v>0</v>
      </c>
      <c r="ES147" s="18">
        <f t="shared" si="154"/>
        <v>0</v>
      </c>
      <c r="ET147" s="18">
        <f t="shared" si="154"/>
        <v>0</v>
      </c>
      <c r="EU147" s="18">
        <f t="shared" si="154"/>
        <v>218.6</v>
      </c>
      <c r="EV147" s="18">
        <f t="shared" si="154"/>
        <v>0</v>
      </c>
      <c r="EW147" s="18">
        <f t="shared" si="154"/>
        <v>0</v>
      </c>
      <c r="EX147" s="18">
        <f t="shared" si="154"/>
        <v>0</v>
      </c>
      <c r="EY147" s="18">
        <f t="shared" si="154"/>
        <v>0</v>
      </c>
      <c r="EZ147" s="18">
        <f t="shared" si="154"/>
        <v>0</v>
      </c>
      <c r="FA147" s="18">
        <f t="shared" si="154"/>
        <v>0</v>
      </c>
      <c r="FB147" s="18">
        <f t="shared" si="154"/>
        <v>0</v>
      </c>
      <c r="FC147" s="18">
        <f t="shared" si="154"/>
        <v>0</v>
      </c>
      <c r="FD147" s="18">
        <f t="shared" si="154"/>
        <v>0</v>
      </c>
      <c r="FE147" s="18">
        <f t="shared" si="154"/>
        <v>0</v>
      </c>
      <c r="FF147" s="18">
        <f t="shared" si="154"/>
        <v>0</v>
      </c>
      <c r="FG147" s="18">
        <f t="shared" si="154"/>
        <v>0</v>
      </c>
      <c r="FH147" s="18">
        <f t="shared" si="154"/>
        <v>0</v>
      </c>
      <c r="FI147" s="18">
        <f t="shared" si="154"/>
        <v>671.9</v>
      </c>
      <c r="FJ147" s="18">
        <f t="shared" si="154"/>
        <v>0</v>
      </c>
      <c r="FK147" s="18">
        <f t="shared" si="154"/>
        <v>811.6</v>
      </c>
      <c r="FL147" s="18">
        <f t="shared" si="154"/>
        <v>0</v>
      </c>
      <c r="FM147" s="18">
        <f t="shared" si="154"/>
        <v>0</v>
      </c>
      <c r="FN147" s="18">
        <f t="shared" si="154"/>
        <v>7542.1</v>
      </c>
      <c r="FO147" s="18">
        <f t="shared" si="154"/>
        <v>405.2</v>
      </c>
      <c r="FP147" s="18">
        <f t="shared" si="154"/>
        <v>771.3</v>
      </c>
      <c r="FQ147" s="18">
        <f t="shared" si="154"/>
        <v>272.2</v>
      </c>
      <c r="FR147" s="18">
        <f t="shared" si="154"/>
        <v>0</v>
      </c>
      <c r="FS147" s="18">
        <f t="shared" si="154"/>
        <v>0</v>
      </c>
      <c r="FT147" s="21">
        <f t="shared" si="154"/>
        <v>0</v>
      </c>
      <c r="FU147" s="18">
        <f t="shared" si="154"/>
        <v>278.10000000000002</v>
      </c>
      <c r="FV147" s="18">
        <f t="shared" si="154"/>
        <v>227.3</v>
      </c>
      <c r="FW147" s="18">
        <f t="shared" si="154"/>
        <v>0</v>
      </c>
      <c r="FX147" s="18">
        <f t="shared" si="154"/>
        <v>0</v>
      </c>
      <c r="FY147" s="53"/>
      <c r="FZ147" s="53"/>
      <c r="GA147" s="53"/>
      <c r="GB147" s="53"/>
      <c r="GC147" s="53"/>
      <c r="GD147" s="53"/>
      <c r="GE147" s="5"/>
      <c r="GF147" s="5"/>
      <c r="GG147" s="5"/>
      <c r="GH147" s="5"/>
      <c r="GI147" s="5"/>
      <c r="GJ147" s="5"/>
      <c r="GK147" s="5"/>
      <c r="GL147" s="5"/>
      <c r="GM147" s="5"/>
    </row>
    <row r="148" spans="1:195" x14ac:dyDescent="0.2">
      <c r="A148" s="55"/>
      <c r="B148" s="2" t="s">
        <v>478</v>
      </c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4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  <c r="AW148" s="53"/>
      <c r="AX148" s="53"/>
      <c r="AY148" s="53"/>
      <c r="AZ148" s="53"/>
      <c r="BA148" s="53"/>
      <c r="BB148" s="53"/>
      <c r="BC148" s="53"/>
      <c r="BD148" s="53"/>
      <c r="BE148" s="53"/>
      <c r="BF148" s="53"/>
      <c r="BG148" s="53"/>
      <c r="BH148" s="53"/>
      <c r="BI148" s="53"/>
      <c r="BJ148" s="53"/>
      <c r="BK148" s="53"/>
      <c r="BL148" s="53"/>
      <c r="BM148" s="53"/>
      <c r="BN148" s="53"/>
      <c r="BO148" s="53"/>
      <c r="BP148" s="53"/>
      <c r="BQ148" s="53"/>
      <c r="BR148" s="53"/>
      <c r="BS148" s="53"/>
      <c r="BT148" s="53"/>
      <c r="BU148" s="53"/>
      <c r="BV148" s="53"/>
      <c r="BW148" s="53"/>
      <c r="BX148" s="53"/>
      <c r="BY148" s="53"/>
      <c r="BZ148" s="53"/>
      <c r="CA148" s="53"/>
      <c r="CB148" s="53"/>
      <c r="CC148" s="53"/>
      <c r="CD148" s="53"/>
      <c r="CE148" s="53"/>
      <c r="CF148" s="53"/>
      <c r="CG148" s="53"/>
      <c r="CH148" s="53"/>
      <c r="CI148" s="53"/>
      <c r="CJ148" s="53"/>
      <c r="CK148" s="53"/>
      <c r="CL148" s="53"/>
      <c r="CM148" s="53"/>
      <c r="CN148" s="53"/>
      <c r="CO148" s="53"/>
      <c r="CP148" s="53"/>
      <c r="CQ148" s="53"/>
      <c r="CR148" s="53"/>
      <c r="CS148" s="53"/>
      <c r="CT148" s="53"/>
      <c r="CU148" s="53"/>
      <c r="CV148" s="53"/>
      <c r="CW148" s="53"/>
      <c r="CX148" s="53"/>
      <c r="CY148" s="53"/>
      <c r="CZ148" s="53"/>
      <c r="DA148" s="53"/>
      <c r="DB148" s="53"/>
      <c r="DC148" s="53"/>
      <c r="DD148" s="53"/>
      <c r="DE148" s="53"/>
      <c r="DF148" s="53"/>
      <c r="DG148" s="53"/>
      <c r="DH148" s="53"/>
      <c r="DI148" s="53"/>
      <c r="DJ148" s="53"/>
      <c r="DK148" s="53"/>
      <c r="DL148" s="53"/>
      <c r="DM148" s="53"/>
      <c r="DN148" s="53"/>
      <c r="DO148" s="53"/>
      <c r="DP148" s="53"/>
      <c r="DQ148" s="53"/>
      <c r="DR148" s="53"/>
      <c r="DS148" s="53"/>
      <c r="DT148" s="53"/>
      <c r="DU148" s="53"/>
      <c r="DV148" s="53"/>
      <c r="DW148" s="53"/>
      <c r="DX148" s="53"/>
      <c r="DY148" s="53"/>
      <c r="DZ148" s="53"/>
      <c r="EA148" s="53"/>
      <c r="EB148" s="53"/>
      <c r="EC148" s="53"/>
      <c r="ED148" s="53"/>
      <c r="EE148" s="53"/>
      <c r="EF148" s="53"/>
      <c r="EG148" s="53"/>
      <c r="EH148" s="53"/>
      <c r="EI148" s="53"/>
      <c r="EJ148" s="53"/>
      <c r="EK148" s="53"/>
      <c r="EL148" s="53"/>
      <c r="EM148" s="53"/>
      <c r="EN148" s="53"/>
      <c r="EO148" s="53"/>
      <c r="EP148" s="53"/>
      <c r="EQ148" s="53"/>
      <c r="ER148" s="53"/>
      <c r="ES148" s="53"/>
      <c r="ET148" s="53"/>
      <c r="EU148" s="53"/>
      <c r="EV148" s="53"/>
      <c r="EW148" s="53"/>
      <c r="EX148" s="53"/>
      <c r="EY148" s="53"/>
      <c r="EZ148" s="53"/>
      <c r="FA148" s="53"/>
      <c r="FB148" s="53"/>
      <c r="FC148" s="53"/>
      <c r="FD148" s="53"/>
      <c r="FE148" s="53"/>
      <c r="FF148" s="53"/>
      <c r="FG148" s="53"/>
      <c r="FH148" s="53"/>
      <c r="FI148" s="53"/>
      <c r="FJ148" s="53"/>
      <c r="FK148" s="53"/>
      <c r="FL148" s="53"/>
      <c r="FM148" s="53"/>
      <c r="FN148" s="53"/>
      <c r="FO148" s="53"/>
      <c r="FP148" s="53"/>
      <c r="FQ148" s="53"/>
      <c r="FR148" s="53"/>
      <c r="FS148" s="53"/>
      <c r="FT148" s="54"/>
      <c r="FU148" s="53"/>
      <c r="FV148" s="53"/>
      <c r="FW148" s="53"/>
      <c r="FX148" s="53"/>
      <c r="FY148" s="53"/>
      <c r="FZ148" s="53"/>
      <c r="GA148" s="53"/>
      <c r="GB148" s="53"/>
      <c r="GC148" s="53"/>
      <c r="GD148" s="53"/>
      <c r="GE148" s="5"/>
      <c r="GF148" s="5"/>
      <c r="GG148" s="5"/>
      <c r="GH148" s="5"/>
      <c r="GI148" s="5"/>
      <c r="GJ148" s="5"/>
      <c r="GK148" s="5"/>
      <c r="GL148" s="5"/>
      <c r="GM148" s="5"/>
    </row>
    <row r="149" spans="1:195" x14ac:dyDescent="0.2">
      <c r="A149" s="3" t="s">
        <v>479</v>
      </c>
      <c r="B149" s="2" t="s">
        <v>480</v>
      </c>
      <c r="C149" s="53">
        <f t="shared" ref="C149:BN149" si="155">ROUND(IF((AND((C96&lt;=459),(C132&lt;=C12)))=TRUE(),0,(C116*C134*C147)),2)</f>
        <v>2680328.15</v>
      </c>
      <c r="D149" s="53">
        <f t="shared" si="155"/>
        <v>0</v>
      </c>
      <c r="E149" s="53">
        <f t="shared" si="155"/>
        <v>2496788.62</v>
      </c>
      <c r="F149" s="53">
        <f t="shared" si="155"/>
        <v>0</v>
      </c>
      <c r="G149" s="53">
        <f t="shared" si="155"/>
        <v>0</v>
      </c>
      <c r="H149" s="53">
        <f t="shared" si="155"/>
        <v>0</v>
      </c>
      <c r="I149" s="53">
        <f t="shared" si="155"/>
        <v>3275740.2</v>
      </c>
      <c r="J149" s="53">
        <f t="shared" si="155"/>
        <v>655756.31999999995</v>
      </c>
      <c r="K149" s="53">
        <f t="shared" si="155"/>
        <v>0</v>
      </c>
      <c r="L149" s="53">
        <f t="shared" si="155"/>
        <v>874732.58</v>
      </c>
      <c r="M149" s="53">
        <f t="shared" si="155"/>
        <v>476331.17</v>
      </c>
      <c r="N149" s="53">
        <f t="shared" si="155"/>
        <v>0</v>
      </c>
      <c r="O149" s="53">
        <f t="shared" si="155"/>
        <v>0</v>
      </c>
      <c r="P149" s="53">
        <f t="shared" si="155"/>
        <v>0</v>
      </c>
      <c r="Q149" s="53">
        <f t="shared" si="155"/>
        <v>13278635.539999999</v>
      </c>
      <c r="R149" s="53">
        <f t="shared" si="155"/>
        <v>0</v>
      </c>
      <c r="S149" s="53">
        <f t="shared" si="155"/>
        <v>443101.13</v>
      </c>
      <c r="T149" s="53">
        <f t="shared" si="155"/>
        <v>0</v>
      </c>
      <c r="U149" s="53">
        <f t="shared" si="155"/>
        <v>0</v>
      </c>
      <c r="V149" s="53">
        <f t="shared" si="155"/>
        <v>0</v>
      </c>
      <c r="W149" s="54">
        <f t="shared" si="155"/>
        <v>0</v>
      </c>
      <c r="X149" s="53">
        <f t="shared" si="155"/>
        <v>0</v>
      </c>
      <c r="Y149" s="53">
        <f t="shared" si="155"/>
        <v>155645.38</v>
      </c>
      <c r="Z149" s="53">
        <f t="shared" si="155"/>
        <v>0</v>
      </c>
      <c r="AA149" s="53">
        <f t="shared" si="155"/>
        <v>0</v>
      </c>
      <c r="AB149" s="53">
        <f t="shared" si="155"/>
        <v>0</v>
      </c>
      <c r="AC149" s="53">
        <f t="shared" si="155"/>
        <v>0</v>
      </c>
      <c r="AD149" s="53">
        <f t="shared" si="155"/>
        <v>0</v>
      </c>
      <c r="AE149" s="53">
        <f t="shared" si="155"/>
        <v>0</v>
      </c>
      <c r="AF149" s="53">
        <f t="shared" si="155"/>
        <v>0</v>
      </c>
      <c r="AG149" s="53">
        <f t="shared" si="155"/>
        <v>0</v>
      </c>
      <c r="AH149" s="53">
        <f t="shared" si="155"/>
        <v>311932.76</v>
      </c>
      <c r="AI149" s="53">
        <f t="shared" si="155"/>
        <v>0</v>
      </c>
      <c r="AJ149" s="53">
        <f t="shared" si="155"/>
        <v>0</v>
      </c>
      <c r="AK149" s="53">
        <f t="shared" si="155"/>
        <v>0</v>
      </c>
      <c r="AL149" s="53">
        <f t="shared" si="155"/>
        <v>0</v>
      </c>
      <c r="AM149" s="53">
        <f t="shared" si="155"/>
        <v>153900.87</v>
      </c>
      <c r="AN149" s="53">
        <f t="shared" si="155"/>
        <v>0</v>
      </c>
      <c r="AO149" s="53">
        <f t="shared" si="155"/>
        <v>1518131.59</v>
      </c>
      <c r="AP149" s="53">
        <f t="shared" si="155"/>
        <v>27430083.670000002</v>
      </c>
      <c r="AQ149" s="53">
        <f t="shared" si="155"/>
        <v>0</v>
      </c>
      <c r="AR149" s="53">
        <f t="shared" si="155"/>
        <v>0</v>
      </c>
      <c r="AS149" s="53">
        <f t="shared" si="155"/>
        <v>0</v>
      </c>
      <c r="AT149" s="53">
        <f t="shared" si="155"/>
        <v>0</v>
      </c>
      <c r="AU149" s="53">
        <f t="shared" si="155"/>
        <v>0</v>
      </c>
      <c r="AV149" s="53">
        <f t="shared" si="155"/>
        <v>0</v>
      </c>
      <c r="AW149" s="53">
        <f t="shared" si="155"/>
        <v>0</v>
      </c>
      <c r="AX149" s="53">
        <f t="shared" si="155"/>
        <v>0</v>
      </c>
      <c r="AY149" s="53">
        <f t="shared" si="155"/>
        <v>186868.66</v>
      </c>
      <c r="AZ149" s="53">
        <f t="shared" si="155"/>
        <v>3615532.31</v>
      </c>
      <c r="BA149" s="53">
        <f t="shared" si="155"/>
        <v>2760789.38</v>
      </c>
      <c r="BB149" s="53">
        <f t="shared" si="155"/>
        <v>0</v>
      </c>
      <c r="BC149" s="53">
        <f t="shared" si="155"/>
        <v>9665485.4600000009</v>
      </c>
      <c r="BD149" s="53">
        <f t="shared" si="155"/>
        <v>0</v>
      </c>
      <c r="BE149" s="53">
        <f t="shared" si="155"/>
        <v>0</v>
      </c>
      <c r="BF149" s="53">
        <f t="shared" si="155"/>
        <v>0</v>
      </c>
      <c r="BG149" s="53">
        <f t="shared" si="155"/>
        <v>339093.88</v>
      </c>
      <c r="BH149" s="53">
        <f t="shared" si="155"/>
        <v>0</v>
      </c>
      <c r="BI149" s="53">
        <f t="shared" si="155"/>
        <v>0</v>
      </c>
      <c r="BJ149" s="53">
        <f t="shared" si="155"/>
        <v>0</v>
      </c>
      <c r="BK149" s="53">
        <f t="shared" si="155"/>
        <v>0</v>
      </c>
      <c r="BL149" s="53">
        <f t="shared" si="155"/>
        <v>0</v>
      </c>
      <c r="BM149" s="53">
        <f t="shared" si="155"/>
        <v>0</v>
      </c>
      <c r="BN149" s="53">
        <f t="shared" si="155"/>
        <v>1103555.93</v>
      </c>
      <c r="BO149" s="53">
        <f t="shared" ref="BO149:DZ149" si="156">ROUND(IF((AND((BO96&lt;=459),(BO132&lt;=BO12)))=TRUE(),0,(BO116*BO134*BO147)),2)</f>
        <v>439886.56</v>
      </c>
      <c r="BP149" s="53">
        <f t="shared" si="156"/>
        <v>0</v>
      </c>
      <c r="BQ149" s="53">
        <f t="shared" si="156"/>
        <v>0</v>
      </c>
      <c r="BR149" s="53">
        <f t="shared" si="156"/>
        <v>1479927.2</v>
      </c>
      <c r="BS149" s="53">
        <f t="shared" si="156"/>
        <v>331050.95</v>
      </c>
      <c r="BT149" s="53">
        <f t="shared" si="156"/>
        <v>0</v>
      </c>
      <c r="BU149" s="53">
        <f t="shared" si="156"/>
        <v>0</v>
      </c>
      <c r="BV149" s="53">
        <f t="shared" si="156"/>
        <v>0</v>
      </c>
      <c r="BW149" s="53">
        <f t="shared" si="156"/>
        <v>0</v>
      </c>
      <c r="BX149" s="53">
        <f t="shared" si="156"/>
        <v>0</v>
      </c>
      <c r="BY149" s="53">
        <f t="shared" si="156"/>
        <v>171039.02</v>
      </c>
      <c r="BZ149" s="53">
        <f t="shared" si="156"/>
        <v>0</v>
      </c>
      <c r="CA149" s="53">
        <f t="shared" si="156"/>
        <v>0</v>
      </c>
      <c r="CB149" s="53">
        <f t="shared" si="156"/>
        <v>0</v>
      </c>
      <c r="CC149" s="53">
        <f t="shared" si="156"/>
        <v>0</v>
      </c>
      <c r="CD149" s="53">
        <f t="shared" si="156"/>
        <v>0</v>
      </c>
      <c r="CE149" s="53">
        <f t="shared" si="156"/>
        <v>0</v>
      </c>
      <c r="CF149" s="53">
        <f t="shared" si="156"/>
        <v>0</v>
      </c>
      <c r="CG149" s="53">
        <f t="shared" si="156"/>
        <v>0</v>
      </c>
      <c r="CH149" s="53">
        <f t="shared" si="156"/>
        <v>0</v>
      </c>
      <c r="CI149" s="53">
        <f t="shared" si="156"/>
        <v>231691.94</v>
      </c>
      <c r="CJ149" s="53">
        <f t="shared" si="156"/>
        <v>333228.61</v>
      </c>
      <c r="CK149" s="53">
        <f t="shared" si="156"/>
        <v>0</v>
      </c>
      <c r="CL149" s="53">
        <f t="shared" si="156"/>
        <v>0</v>
      </c>
      <c r="CM149" s="53">
        <f t="shared" si="156"/>
        <v>0</v>
      </c>
      <c r="CN149" s="53">
        <f t="shared" si="156"/>
        <v>0</v>
      </c>
      <c r="CO149" s="53">
        <f t="shared" si="156"/>
        <v>0</v>
      </c>
      <c r="CP149" s="53">
        <f t="shared" si="156"/>
        <v>0</v>
      </c>
      <c r="CQ149" s="53">
        <f t="shared" si="156"/>
        <v>335295.78000000003</v>
      </c>
      <c r="CR149" s="53">
        <f t="shared" si="156"/>
        <v>0</v>
      </c>
      <c r="CS149" s="53">
        <f t="shared" si="156"/>
        <v>0</v>
      </c>
      <c r="CT149" s="53">
        <f t="shared" si="156"/>
        <v>0</v>
      </c>
      <c r="CU149" s="53">
        <f t="shared" si="156"/>
        <v>0</v>
      </c>
      <c r="CV149" s="53">
        <f t="shared" si="156"/>
        <v>0</v>
      </c>
      <c r="CW149" s="53">
        <f t="shared" si="156"/>
        <v>0</v>
      </c>
      <c r="CX149" s="53">
        <f t="shared" si="156"/>
        <v>0</v>
      </c>
      <c r="CY149" s="53">
        <f t="shared" si="156"/>
        <v>0</v>
      </c>
      <c r="CZ149" s="53">
        <f t="shared" si="156"/>
        <v>661399.51</v>
      </c>
      <c r="DA149" s="53">
        <f t="shared" si="156"/>
        <v>0</v>
      </c>
      <c r="DB149" s="53">
        <f t="shared" si="156"/>
        <v>0</v>
      </c>
      <c r="DC149" s="53">
        <f t="shared" si="156"/>
        <v>0</v>
      </c>
      <c r="DD149" s="53">
        <f t="shared" si="156"/>
        <v>0</v>
      </c>
      <c r="DE149" s="53">
        <f t="shared" si="156"/>
        <v>0</v>
      </c>
      <c r="DF149" s="53">
        <f t="shared" si="156"/>
        <v>6649898.1100000003</v>
      </c>
      <c r="DG149" s="53">
        <f t="shared" si="156"/>
        <v>0</v>
      </c>
      <c r="DH149" s="53">
        <f t="shared" si="156"/>
        <v>621692.21</v>
      </c>
      <c r="DI149" s="53">
        <f t="shared" si="156"/>
        <v>823685.54</v>
      </c>
      <c r="DJ149" s="53">
        <f t="shared" si="156"/>
        <v>255553.28</v>
      </c>
      <c r="DK149" s="53">
        <f t="shared" si="156"/>
        <v>0</v>
      </c>
      <c r="DL149" s="53">
        <f t="shared" si="156"/>
        <v>1886740.17</v>
      </c>
      <c r="DM149" s="53">
        <f t="shared" si="156"/>
        <v>0</v>
      </c>
      <c r="DN149" s="53">
        <f t="shared" si="156"/>
        <v>481623.18</v>
      </c>
      <c r="DO149" s="53">
        <f t="shared" si="156"/>
        <v>944948.68</v>
      </c>
      <c r="DP149" s="53">
        <f t="shared" si="156"/>
        <v>0</v>
      </c>
      <c r="DQ149" s="53">
        <f t="shared" si="156"/>
        <v>188587.73</v>
      </c>
      <c r="DR149" s="53">
        <f t="shared" si="156"/>
        <v>427162.86</v>
      </c>
      <c r="DS149" s="53">
        <f t="shared" si="156"/>
        <v>264077.39</v>
      </c>
      <c r="DT149" s="53">
        <f t="shared" si="156"/>
        <v>0</v>
      </c>
      <c r="DU149" s="53">
        <f t="shared" si="156"/>
        <v>0</v>
      </c>
      <c r="DV149" s="53">
        <f t="shared" si="156"/>
        <v>0</v>
      </c>
      <c r="DW149" s="53">
        <f t="shared" si="156"/>
        <v>0</v>
      </c>
      <c r="DX149" s="53">
        <f t="shared" si="156"/>
        <v>0</v>
      </c>
      <c r="DY149" s="53">
        <f t="shared" si="156"/>
        <v>0</v>
      </c>
      <c r="DZ149" s="53">
        <f t="shared" si="156"/>
        <v>0</v>
      </c>
      <c r="EA149" s="53">
        <f t="shared" ref="EA149:FX149" si="157">ROUND(IF((AND((EA96&lt;=459),(EA132&lt;=EA12)))=TRUE(),0,(EA116*EA134*EA147)),2)</f>
        <v>211734.79</v>
      </c>
      <c r="EB149" s="53">
        <f t="shared" si="157"/>
        <v>205367.81</v>
      </c>
      <c r="EC149" s="53">
        <f t="shared" si="157"/>
        <v>0</v>
      </c>
      <c r="ED149" s="53">
        <f t="shared" si="157"/>
        <v>0</v>
      </c>
      <c r="EE149" s="53">
        <f t="shared" si="157"/>
        <v>0</v>
      </c>
      <c r="EF149" s="53">
        <f t="shared" si="157"/>
        <v>470585.42</v>
      </c>
      <c r="EG149" s="53">
        <f t="shared" si="157"/>
        <v>0</v>
      </c>
      <c r="EH149" s="53">
        <f t="shared" si="157"/>
        <v>0</v>
      </c>
      <c r="EI149" s="53">
        <f t="shared" si="157"/>
        <v>5314668.8099999996</v>
      </c>
      <c r="EJ149" s="53">
        <f t="shared" si="157"/>
        <v>2809965.89</v>
      </c>
      <c r="EK149" s="53">
        <f t="shared" si="157"/>
        <v>0</v>
      </c>
      <c r="EL149" s="53">
        <f t="shared" si="157"/>
        <v>0</v>
      </c>
      <c r="EM149" s="53">
        <f t="shared" si="157"/>
        <v>149299.57</v>
      </c>
      <c r="EN149" s="53">
        <f t="shared" si="157"/>
        <v>346597.78</v>
      </c>
      <c r="EO149" s="53">
        <f t="shared" si="157"/>
        <v>0</v>
      </c>
      <c r="EP149" s="53">
        <f t="shared" si="157"/>
        <v>0</v>
      </c>
      <c r="EQ149" s="53">
        <f t="shared" si="157"/>
        <v>0</v>
      </c>
      <c r="ER149" s="53">
        <f t="shared" si="157"/>
        <v>0</v>
      </c>
      <c r="ES149" s="53">
        <f t="shared" si="157"/>
        <v>0</v>
      </c>
      <c r="ET149" s="53">
        <f t="shared" si="157"/>
        <v>0</v>
      </c>
      <c r="EU149" s="53">
        <f t="shared" si="157"/>
        <v>207070.78</v>
      </c>
      <c r="EV149" s="53">
        <f t="shared" si="157"/>
        <v>0</v>
      </c>
      <c r="EW149" s="53">
        <f t="shared" si="157"/>
        <v>0</v>
      </c>
      <c r="EX149" s="53">
        <f t="shared" si="157"/>
        <v>0</v>
      </c>
      <c r="EY149" s="53">
        <f t="shared" si="157"/>
        <v>0</v>
      </c>
      <c r="EZ149" s="53">
        <f t="shared" si="157"/>
        <v>0</v>
      </c>
      <c r="FA149" s="53">
        <f t="shared" si="157"/>
        <v>0</v>
      </c>
      <c r="FB149" s="53">
        <f t="shared" si="157"/>
        <v>0</v>
      </c>
      <c r="FC149" s="53">
        <f t="shared" si="157"/>
        <v>0</v>
      </c>
      <c r="FD149" s="53">
        <f t="shared" si="157"/>
        <v>0</v>
      </c>
      <c r="FE149" s="53">
        <f t="shared" si="157"/>
        <v>0</v>
      </c>
      <c r="FF149" s="53">
        <f t="shared" si="157"/>
        <v>0</v>
      </c>
      <c r="FG149" s="53">
        <f t="shared" si="157"/>
        <v>0</v>
      </c>
      <c r="FH149" s="53">
        <f t="shared" si="157"/>
        <v>0</v>
      </c>
      <c r="FI149" s="53">
        <f t="shared" si="157"/>
        <v>609947.54</v>
      </c>
      <c r="FJ149" s="53">
        <f t="shared" si="157"/>
        <v>0</v>
      </c>
      <c r="FK149" s="53">
        <f t="shared" si="157"/>
        <v>728097.46</v>
      </c>
      <c r="FL149" s="53">
        <f t="shared" si="157"/>
        <v>0</v>
      </c>
      <c r="FM149" s="53">
        <f t="shared" si="157"/>
        <v>0</v>
      </c>
      <c r="FN149" s="53">
        <f t="shared" si="157"/>
        <v>6629981.9299999997</v>
      </c>
      <c r="FO149" s="53">
        <f t="shared" si="157"/>
        <v>380072.84</v>
      </c>
      <c r="FP149" s="53">
        <f t="shared" si="157"/>
        <v>702729.15</v>
      </c>
      <c r="FQ149" s="53">
        <f t="shared" si="157"/>
        <v>266135.03000000003</v>
      </c>
      <c r="FR149" s="53">
        <f t="shared" si="157"/>
        <v>0</v>
      </c>
      <c r="FS149" s="53">
        <f t="shared" si="157"/>
        <v>0</v>
      </c>
      <c r="FT149" s="54">
        <f t="shared" si="157"/>
        <v>0</v>
      </c>
      <c r="FU149" s="53">
        <f t="shared" si="157"/>
        <v>278184.09999999998</v>
      </c>
      <c r="FV149" s="53">
        <f t="shared" si="157"/>
        <v>223460.04</v>
      </c>
      <c r="FW149" s="53">
        <f t="shared" si="157"/>
        <v>0</v>
      </c>
      <c r="FX149" s="53">
        <f t="shared" si="157"/>
        <v>0</v>
      </c>
      <c r="FY149" s="18"/>
      <c r="FZ149" s="53"/>
      <c r="GA149" s="53"/>
      <c r="GB149" s="53"/>
      <c r="GC149" s="53"/>
      <c r="GD149" s="53"/>
      <c r="GE149" s="5"/>
      <c r="GF149" s="5"/>
      <c r="GG149" s="5"/>
      <c r="GH149" s="5"/>
      <c r="GI149" s="5"/>
      <c r="GJ149" s="5"/>
      <c r="GK149" s="5"/>
      <c r="GL149" s="5"/>
      <c r="GM149" s="5"/>
    </row>
    <row r="150" spans="1:195" x14ac:dyDescent="0.2">
      <c r="A150" s="55"/>
      <c r="B150" s="2" t="s">
        <v>481</v>
      </c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4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  <c r="BF150" s="53"/>
      <c r="BG150" s="53"/>
      <c r="BH150" s="53"/>
      <c r="BI150" s="53"/>
      <c r="BJ150" s="53"/>
      <c r="BK150" s="53"/>
      <c r="BL150" s="53"/>
      <c r="BM150" s="53"/>
      <c r="BN150" s="53"/>
      <c r="BO150" s="53"/>
      <c r="BP150" s="53"/>
      <c r="BQ150" s="53"/>
      <c r="BR150" s="53"/>
      <c r="BS150" s="53"/>
      <c r="BT150" s="53"/>
      <c r="BU150" s="53"/>
      <c r="BV150" s="53"/>
      <c r="BW150" s="53"/>
      <c r="BX150" s="53"/>
      <c r="BY150" s="53"/>
      <c r="BZ150" s="53"/>
      <c r="CA150" s="53"/>
      <c r="CB150" s="53"/>
      <c r="CC150" s="53"/>
      <c r="CD150" s="53"/>
      <c r="CE150" s="53"/>
      <c r="CF150" s="53"/>
      <c r="CG150" s="53"/>
      <c r="CH150" s="53"/>
      <c r="CI150" s="53"/>
      <c r="CJ150" s="53"/>
      <c r="CK150" s="53"/>
      <c r="CL150" s="53"/>
      <c r="CM150" s="53"/>
      <c r="CN150" s="53"/>
      <c r="CO150" s="53"/>
      <c r="CP150" s="53"/>
      <c r="CQ150" s="53"/>
      <c r="CR150" s="53"/>
      <c r="CS150" s="53"/>
      <c r="CT150" s="53"/>
      <c r="CU150" s="53"/>
      <c r="CV150" s="53"/>
      <c r="CW150" s="53"/>
      <c r="CX150" s="53"/>
      <c r="CY150" s="53"/>
      <c r="CZ150" s="53"/>
      <c r="DA150" s="53"/>
      <c r="DB150" s="53"/>
      <c r="DC150" s="53"/>
      <c r="DD150" s="53"/>
      <c r="DE150" s="53"/>
      <c r="DF150" s="53"/>
      <c r="DG150" s="53"/>
      <c r="DH150" s="53"/>
      <c r="DI150" s="53"/>
      <c r="DJ150" s="53"/>
      <c r="DK150" s="53"/>
      <c r="DL150" s="53"/>
      <c r="DM150" s="53"/>
      <c r="DN150" s="53"/>
      <c r="DO150" s="53"/>
      <c r="DP150" s="53"/>
      <c r="DQ150" s="53"/>
      <c r="DR150" s="53"/>
      <c r="DS150" s="53"/>
      <c r="DT150" s="53"/>
      <c r="DU150" s="53"/>
      <c r="DV150" s="53"/>
      <c r="DW150" s="53"/>
      <c r="DX150" s="53"/>
      <c r="DY150" s="53"/>
      <c r="DZ150" s="53"/>
      <c r="EA150" s="53"/>
      <c r="EB150" s="53"/>
      <c r="EC150" s="53"/>
      <c r="ED150" s="53"/>
      <c r="EE150" s="53"/>
      <c r="EF150" s="53"/>
      <c r="EG150" s="53"/>
      <c r="EH150" s="53"/>
      <c r="EI150" s="53"/>
      <c r="EJ150" s="53"/>
      <c r="EK150" s="53"/>
      <c r="EL150" s="53"/>
      <c r="EM150" s="53"/>
      <c r="EN150" s="53"/>
      <c r="EO150" s="53"/>
      <c r="EP150" s="53"/>
      <c r="EQ150" s="53"/>
      <c r="ER150" s="53"/>
      <c r="ES150" s="53"/>
      <c r="ET150" s="53"/>
      <c r="EU150" s="53"/>
      <c r="EV150" s="53"/>
      <c r="EW150" s="53"/>
      <c r="EX150" s="53"/>
      <c r="EY150" s="53"/>
      <c r="EZ150" s="53"/>
      <c r="FA150" s="53"/>
      <c r="FB150" s="53"/>
      <c r="FC150" s="53"/>
      <c r="FD150" s="53"/>
      <c r="FE150" s="53"/>
      <c r="FF150" s="53"/>
      <c r="FG150" s="53"/>
      <c r="FH150" s="53"/>
      <c r="FI150" s="53"/>
      <c r="FJ150" s="53"/>
      <c r="FK150" s="53"/>
      <c r="FL150" s="53"/>
      <c r="FM150" s="53"/>
      <c r="FN150" s="53"/>
      <c r="FO150" s="53"/>
      <c r="FP150" s="53"/>
      <c r="FQ150" s="53"/>
      <c r="FR150" s="53"/>
      <c r="FS150" s="53"/>
      <c r="FT150" s="54"/>
      <c r="FU150" s="53"/>
      <c r="FV150" s="53"/>
      <c r="FW150" s="53"/>
      <c r="FX150" s="53"/>
      <c r="FY150" s="53"/>
      <c r="FZ150" s="53"/>
      <c r="GA150" s="53"/>
      <c r="GB150" s="53"/>
      <c r="GC150" s="53"/>
      <c r="GD150" s="53"/>
      <c r="GE150" s="5"/>
      <c r="GF150" s="5"/>
      <c r="GG150" s="5"/>
      <c r="GH150" s="5"/>
      <c r="GI150" s="5"/>
      <c r="GJ150" s="5"/>
      <c r="GK150" s="5"/>
      <c r="GL150" s="5"/>
      <c r="GM150" s="5"/>
    </row>
    <row r="151" spans="1:195" x14ac:dyDescent="0.2">
      <c r="A151" s="3" t="s">
        <v>482</v>
      </c>
      <c r="B151" s="2" t="s">
        <v>483</v>
      </c>
      <c r="C151" s="53">
        <f t="shared" ref="C151:BN151" si="158">ROUND(IF((AND((C96&lt;=459),(C132&lt;=C12)))=TRUE(),0,IF(C149=0,0,C116*C141*(C130-C147))),2)</f>
        <v>1770285.65</v>
      </c>
      <c r="D151" s="53">
        <f t="shared" si="158"/>
        <v>0</v>
      </c>
      <c r="E151" s="53">
        <f t="shared" si="158"/>
        <v>4034047.09</v>
      </c>
      <c r="F151" s="53">
        <f t="shared" si="158"/>
        <v>0</v>
      </c>
      <c r="G151" s="53">
        <f t="shared" si="158"/>
        <v>0</v>
      </c>
      <c r="H151" s="53">
        <f t="shared" si="158"/>
        <v>0</v>
      </c>
      <c r="I151" s="53">
        <f t="shared" si="158"/>
        <v>5751660.9500000002</v>
      </c>
      <c r="J151" s="53">
        <f t="shared" si="158"/>
        <v>724564.05</v>
      </c>
      <c r="K151" s="53">
        <f t="shared" si="158"/>
        <v>0</v>
      </c>
      <c r="L151" s="53">
        <f t="shared" si="158"/>
        <v>671082.86</v>
      </c>
      <c r="M151" s="53">
        <f t="shared" si="158"/>
        <v>1473399.19</v>
      </c>
      <c r="N151" s="53">
        <f t="shared" si="158"/>
        <v>0</v>
      </c>
      <c r="O151" s="53">
        <f t="shared" si="158"/>
        <v>0</v>
      </c>
      <c r="P151" s="53">
        <f t="shared" si="158"/>
        <v>0</v>
      </c>
      <c r="Q151" s="53">
        <f t="shared" si="158"/>
        <v>17113498.43</v>
      </c>
      <c r="R151" s="53">
        <f t="shared" si="158"/>
        <v>0</v>
      </c>
      <c r="S151" s="53">
        <f t="shared" si="158"/>
        <v>93837.43</v>
      </c>
      <c r="T151" s="53">
        <f t="shared" si="158"/>
        <v>0</v>
      </c>
      <c r="U151" s="53">
        <f t="shared" si="158"/>
        <v>0</v>
      </c>
      <c r="V151" s="53">
        <f t="shared" si="158"/>
        <v>0</v>
      </c>
      <c r="W151" s="54">
        <f t="shared" si="158"/>
        <v>0</v>
      </c>
      <c r="X151" s="53">
        <f t="shared" si="158"/>
        <v>0</v>
      </c>
      <c r="Y151" s="53">
        <f t="shared" si="158"/>
        <v>235817.28</v>
      </c>
      <c r="Z151" s="53">
        <f t="shared" si="158"/>
        <v>0</v>
      </c>
      <c r="AA151" s="53">
        <f t="shared" si="158"/>
        <v>0</v>
      </c>
      <c r="AB151" s="53">
        <f t="shared" si="158"/>
        <v>0</v>
      </c>
      <c r="AC151" s="53">
        <f t="shared" si="158"/>
        <v>0</v>
      </c>
      <c r="AD151" s="53">
        <f t="shared" si="158"/>
        <v>0</v>
      </c>
      <c r="AE151" s="53">
        <f t="shared" si="158"/>
        <v>0</v>
      </c>
      <c r="AF151" s="53">
        <f t="shared" si="158"/>
        <v>0</v>
      </c>
      <c r="AG151" s="53">
        <f t="shared" si="158"/>
        <v>0</v>
      </c>
      <c r="AH151" s="53">
        <f t="shared" si="158"/>
        <v>119430.24</v>
      </c>
      <c r="AI151" s="53">
        <f t="shared" si="158"/>
        <v>0</v>
      </c>
      <c r="AJ151" s="53">
        <f t="shared" si="158"/>
        <v>0</v>
      </c>
      <c r="AK151" s="53">
        <f t="shared" si="158"/>
        <v>0</v>
      </c>
      <c r="AL151" s="53">
        <f t="shared" si="158"/>
        <v>0</v>
      </c>
      <c r="AM151" s="53">
        <f t="shared" si="158"/>
        <v>192830.04</v>
      </c>
      <c r="AN151" s="53">
        <f t="shared" si="158"/>
        <v>0</v>
      </c>
      <c r="AO151" s="53">
        <f t="shared" si="158"/>
        <v>442883.95</v>
      </c>
      <c r="AP151" s="53">
        <f t="shared" si="158"/>
        <v>36674784.240000002</v>
      </c>
      <c r="AQ151" s="53">
        <f t="shared" si="158"/>
        <v>0</v>
      </c>
      <c r="AR151" s="53">
        <f t="shared" si="158"/>
        <v>0</v>
      </c>
      <c r="AS151" s="53">
        <f t="shared" si="158"/>
        <v>0</v>
      </c>
      <c r="AT151" s="53">
        <f t="shared" si="158"/>
        <v>0</v>
      </c>
      <c r="AU151" s="53">
        <f t="shared" si="158"/>
        <v>0</v>
      </c>
      <c r="AV151" s="53">
        <f t="shared" si="158"/>
        <v>0</v>
      </c>
      <c r="AW151" s="53">
        <f t="shared" si="158"/>
        <v>0</v>
      </c>
      <c r="AX151" s="53">
        <f t="shared" si="158"/>
        <v>0</v>
      </c>
      <c r="AY151" s="53">
        <f t="shared" si="158"/>
        <v>17925.45</v>
      </c>
      <c r="AZ151" s="53">
        <f t="shared" si="158"/>
        <v>4526016.57</v>
      </c>
      <c r="BA151" s="53">
        <f t="shared" si="158"/>
        <v>5604.52</v>
      </c>
      <c r="BB151" s="53">
        <f t="shared" si="158"/>
        <v>0</v>
      </c>
      <c r="BC151" s="53">
        <f t="shared" si="158"/>
        <v>5170896.34</v>
      </c>
      <c r="BD151" s="53">
        <f t="shared" si="158"/>
        <v>0</v>
      </c>
      <c r="BE151" s="53">
        <f t="shared" si="158"/>
        <v>0</v>
      </c>
      <c r="BF151" s="53">
        <f t="shared" si="158"/>
        <v>0</v>
      </c>
      <c r="BG151" s="53">
        <f t="shared" si="158"/>
        <v>255535.6</v>
      </c>
      <c r="BH151" s="53">
        <f t="shared" si="158"/>
        <v>0</v>
      </c>
      <c r="BI151" s="53">
        <f t="shared" si="158"/>
        <v>0</v>
      </c>
      <c r="BJ151" s="53">
        <f t="shared" si="158"/>
        <v>0</v>
      </c>
      <c r="BK151" s="53">
        <f t="shared" si="158"/>
        <v>0</v>
      </c>
      <c r="BL151" s="53">
        <f t="shared" si="158"/>
        <v>0</v>
      </c>
      <c r="BM151" s="53">
        <f t="shared" si="158"/>
        <v>0</v>
      </c>
      <c r="BN151" s="53">
        <f t="shared" si="158"/>
        <v>388695.92</v>
      </c>
      <c r="BO151" s="53">
        <f t="shared" ref="BO151:DZ151" si="159">ROUND(IF((AND((BO96&lt;=459),(BO132&lt;=BO12)))=TRUE(),0,IF(BO149=0,0,BO116*BO141*(BO130-BO147))),2)</f>
        <v>119117.26</v>
      </c>
      <c r="BP151" s="53">
        <f t="shared" si="159"/>
        <v>0</v>
      </c>
      <c r="BQ151" s="53">
        <f t="shared" si="159"/>
        <v>0</v>
      </c>
      <c r="BR151" s="53">
        <f t="shared" si="159"/>
        <v>389908.33</v>
      </c>
      <c r="BS151" s="53">
        <f t="shared" si="159"/>
        <v>29458.880000000001</v>
      </c>
      <c r="BT151" s="53">
        <f t="shared" si="159"/>
        <v>0</v>
      </c>
      <c r="BU151" s="53">
        <f t="shared" si="159"/>
        <v>0</v>
      </c>
      <c r="BV151" s="53">
        <f t="shared" si="159"/>
        <v>0</v>
      </c>
      <c r="BW151" s="53">
        <f t="shared" si="159"/>
        <v>0</v>
      </c>
      <c r="BX151" s="53">
        <f t="shared" si="159"/>
        <v>0</v>
      </c>
      <c r="BY151" s="53">
        <f t="shared" si="159"/>
        <v>289388.76</v>
      </c>
      <c r="BZ151" s="53">
        <f t="shared" si="159"/>
        <v>0</v>
      </c>
      <c r="CA151" s="53">
        <f t="shared" si="159"/>
        <v>0</v>
      </c>
      <c r="CB151" s="53">
        <f t="shared" si="159"/>
        <v>0</v>
      </c>
      <c r="CC151" s="53">
        <f t="shared" si="159"/>
        <v>0</v>
      </c>
      <c r="CD151" s="53">
        <f t="shared" si="159"/>
        <v>0</v>
      </c>
      <c r="CE151" s="53">
        <f t="shared" si="159"/>
        <v>0</v>
      </c>
      <c r="CF151" s="53">
        <f t="shared" si="159"/>
        <v>0</v>
      </c>
      <c r="CG151" s="53">
        <f t="shared" si="159"/>
        <v>0</v>
      </c>
      <c r="CH151" s="53">
        <f t="shared" si="159"/>
        <v>0</v>
      </c>
      <c r="CI151" s="53">
        <f t="shared" si="159"/>
        <v>84285.22</v>
      </c>
      <c r="CJ151" s="53">
        <f t="shared" si="159"/>
        <v>345904.97</v>
      </c>
      <c r="CK151" s="53">
        <f t="shared" si="159"/>
        <v>0</v>
      </c>
      <c r="CL151" s="53">
        <f t="shared" si="159"/>
        <v>0</v>
      </c>
      <c r="CM151" s="53">
        <f t="shared" si="159"/>
        <v>0</v>
      </c>
      <c r="CN151" s="53">
        <f t="shared" si="159"/>
        <v>0</v>
      </c>
      <c r="CO151" s="53">
        <f t="shared" si="159"/>
        <v>0</v>
      </c>
      <c r="CP151" s="53">
        <f t="shared" si="159"/>
        <v>0</v>
      </c>
      <c r="CQ151" s="53">
        <f t="shared" si="159"/>
        <v>414315.45</v>
      </c>
      <c r="CR151" s="53">
        <f t="shared" si="159"/>
        <v>0</v>
      </c>
      <c r="CS151" s="53">
        <f t="shared" si="159"/>
        <v>0</v>
      </c>
      <c r="CT151" s="53">
        <f t="shared" si="159"/>
        <v>0</v>
      </c>
      <c r="CU151" s="53">
        <f t="shared" si="159"/>
        <v>0</v>
      </c>
      <c r="CV151" s="53">
        <f t="shared" si="159"/>
        <v>0</v>
      </c>
      <c r="CW151" s="53">
        <f t="shared" si="159"/>
        <v>0</v>
      </c>
      <c r="CX151" s="53">
        <f t="shared" si="159"/>
        <v>0</v>
      </c>
      <c r="CY151" s="53">
        <f t="shared" si="159"/>
        <v>0</v>
      </c>
      <c r="CZ151" s="53">
        <f t="shared" si="159"/>
        <v>58484.959999999999</v>
      </c>
      <c r="DA151" s="53">
        <f t="shared" si="159"/>
        <v>0</v>
      </c>
      <c r="DB151" s="53">
        <f t="shared" si="159"/>
        <v>0</v>
      </c>
      <c r="DC151" s="53">
        <f t="shared" si="159"/>
        <v>0</v>
      </c>
      <c r="DD151" s="53">
        <f t="shared" si="159"/>
        <v>0</v>
      </c>
      <c r="DE151" s="53">
        <f t="shared" si="159"/>
        <v>0</v>
      </c>
      <c r="DF151" s="53">
        <f t="shared" si="159"/>
        <v>102036.42</v>
      </c>
      <c r="DG151" s="53">
        <f t="shared" si="159"/>
        <v>0</v>
      </c>
      <c r="DH151" s="53">
        <f t="shared" si="159"/>
        <v>6494.19</v>
      </c>
      <c r="DI151" s="53">
        <f t="shared" si="159"/>
        <v>695738.51</v>
      </c>
      <c r="DJ151" s="53">
        <f t="shared" si="159"/>
        <v>48688.97</v>
      </c>
      <c r="DK151" s="53">
        <f t="shared" si="159"/>
        <v>0</v>
      </c>
      <c r="DL151" s="53">
        <f t="shared" si="159"/>
        <v>755146.09</v>
      </c>
      <c r="DM151" s="53">
        <f t="shared" si="159"/>
        <v>0</v>
      </c>
      <c r="DN151" s="53">
        <f t="shared" si="159"/>
        <v>131639.31</v>
      </c>
      <c r="DO151" s="53">
        <f t="shared" si="159"/>
        <v>916701.94</v>
      </c>
      <c r="DP151" s="53">
        <f t="shared" si="159"/>
        <v>0</v>
      </c>
      <c r="DQ151" s="53">
        <f t="shared" si="159"/>
        <v>2701.83</v>
      </c>
      <c r="DR151" s="53">
        <f t="shared" si="159"/>
        <v>742880.87</v>
      </c>
      <c r="DS151" s="53">
        <f t="shared" si="159"/>
        <v>494178.84</v>
      </c>
      <c r="DT151" s="53">
        <f t="shared" si="159"/>
        <v>0</v>
      </c>
      <c r="DU151" s="53">
        <f t="shared" si="159"/>
        <v>0</v>
      </c>
      <c r="DV151" s="53">
        <f t="shared" si="159"/>
        <v>0</v>
      </c>
      <c r="DW151" s="53">
        <f t="shared" si="159"/>
        <v>0</v>
      </c>
      <c r="DX151" s="53">
        <f t="shared" si="159"/>
        <v>0</v>
      </c>
      <c r="DY151" s="53">
        <f t="shared" si="159"/>
        <v>0</v>
      </c>
      <c r="DZ151" s="53">
        <f t="shared" si="159"/>
        <v>0</v>
      </c>
      <c r="EA151" s="53">
        <f t="shared" ref="EA151:FX151" si="160">ROUND(IF((AND((EA96&lt;=459),(EA132&lt;=EA12)))=TRUE(),0,IF(EA149=0,0,EA116*EA141*(EA130-EA147))),2)</f>
        <v>16344.69</v>
      </c>
      <c r="EB151" s="53">
        <f t="shared" si="160"/>
        <v>35951.79</v>
      </c>
      <c r="EC151" s="53">
        <f t="shared" si="160"/>
        <v>0</v>
      </c>
      <c r="ED151" s="53">
        <f t="shared" si="160"/>
        <v>0</v>
      </c>
      <c r="EE151" s="53">
        <f t="shared" si="160"/>
        <v>0</v>
      </c>
      <c r="EF151" s="53">
        <f t="shared" si="160"/>
        <v>480293.44</v>
      </c>
      <c r="EG151" s="53">
        <f t="shared" si="160"/>
        <v>0</v>
      </c>
      <c r="EH151" s="53">
        <f t="shared" si="160"/>
        <v>0</v>
      </c>
      <c r="EI151" s="53">
        <f t="shared" si="160"/>
        <v>8103648.2000000002</v>
      </c>
      <c r="EJ151" s="53">
        <f t="shared" si="160"/>
        <v>245274.78</v>
      </c>
      <c r="EK151" s="53">
        <f t="shared" si="160"/>
        <v>0</v>
      </c>
      <c r="EL151" s="53">
        <f t="shared" si="160"/>
        <v>0</v>
      </c>
      <c r="EM151" s="53">
        <f t="shared" si="160"/>
        <v>136604.79999999999</v>
      </c>
      <c r="EN151" s="53">
        <f t="shared" si="160"/>
        <v>390633.03</v>
      </c>
      <c r="EO151" s="53">
        <f t="shared" si="160"/>
        <v>0</v>
      </c>
      <c r="EP151" s="53">
        <f t="shared" si="160"/>
        <v>0</v>
      </c>
      <c r="EQ151" s="53">
        <f t="shared" si="160"/>
        <v>0</v>
      </c>
      <c r="ER151" s="53">
        <f t="shared" si="160"/>
        <v>0</v>
      </c>
      <c r="ES151" s="53">
        <f t="shared" si="160"/>
        <v>0</v>
      </c>
      <c r="ET151" s="53">
        <f t="shared" si="160"/>
        <v>0</v>
      </c>
      <c r="EU151" s="53">
        <f t="shared" si="160"/>
        <v>660791.97</v>
      </c>
      <c r="EV151" s="53">
        <f t="shared" si="160"/>
        <v>0</v>
      </c>
      <c r="EW151" s="53">
        <f t="shared" si="160"/>
        <v>0</v>
      </c>
      <c r="EX151" s="53">
        <f t="shared" si="160"/>
        <v>0</v>
      </c>
      <c r="EY151" s="53">
        <f t="shared" si="160"/>
        <v>0</v>
      </c>
      <c r="EZ151" s="53">
        <f t="shared" si="160"/>
        <v>0</v>
      </c>
      <c r="FA151" s="53">
        <f t="shared" si="160"/>
        <v>0</v>
      </c>
      <c r="FB151" s="53">
        <f t="shared" si="160"/>
        <v>0</v>
      </c>
      <c r="FC151" s="53">
        <f t="shared" si="160"/>
        <v>0</v>
      </c>
      <c r="FD151" s="53">
        <f t="shared" si="160"/>
        <v>0</v>
      </c>
      <c r="FE151" s="53">
        <f t="shared" si="160"/>
        <v>0</v>
      </c>
      <c r="FF151" s="53">
        <f t="shared" si="160"/>
        <v>0</v>
      </c>
      <c r="FG151" s="53">
        <f t="shared" si="160"/>
        <v>0</v>
      </c>
      <c r="FH151" s="53">
        <f t="shared" si="160"/>
        <v>0</v>
      </c>
      <c r="FI151" s="53">
        <f t="shared" si="160"/>
        <v>291825.87</v>
      </c>
      <c r="FJ151" s="53">
        <f t="shared" si="160"/>
        <v>0</v>
      </c>
      <c r="FK151" s="53">
        <f t="shared" si="160"/>
        <v>89479.31</v>
      </c>
      <c r="FL151" s="53">
        <f t="shared" si="160"/>
        <v>0</v>
      </c>
      <c r="FM151" s="53">
        <f t="shared" si="160"/>
        <v>0</v>
      </c>
      <c r="FN151" s="53">
        <f t="shared" si="160"/>
        <v>4753351.25</v>
      </c>
      <c r="FO151" s="53">
        <f t="shared" si="160"/>
        <v>19309.900000000001</v>
      </c>
      <c r="FP151" s="53">
        <f t="shared" si="160"/>
        <v>867079.98</v>
      </c>
      <c r="FQ151" s="53">
        <f t="shared" si="160"/>
        <v>30796.43</v>
      </c>
      <c r="FR151" s="53">
        <f t="shared" si="160"/>
        <v>0</v>
      </c>
      <c r="FS151" s="53">
        <f t="shared" si="160"/>
        <v>0</v>
      </c>
      <c r="FT151" s="54">
        <f t="shared" si="160"/>
        <v>0</v>
      </c>
      <c r="FU151" s="53">
        <f t="shared" si="160"/>
        <v>190137.49</v>
      </c>
      <c r="FV151" s="53">
        <f t="shared" si="160"/>
        <v>8859.51</v>
      </c>
      <c r="FW151" s="53">
        <f t="shared" si="160"/>
        <v>0</v>
      </c>
      <c r="FX151" s="53">
        <f t="shared" si="160"/>
        <v>0</v>
      </c>
      <c r="FY151" s="53"/>
      <c r="FZ151" s="53"/>
      <c r="GA151" s="18"/>
      <c r="GB151" s="53"/>
      <c r="GC151" s="53"/>
      <c r="GD151" s="53"/>
      <c r="GE151" s="5"/>
      <c r="GF151" s="5"/>
      <c r="GG151" s="5"/>
      <c r="GH151" s="5"/>
      <c r="GI151" s="5"/>
      <c r="GJ151" s="5"/>
      <c r="GK151" s="5"/>
      <c r="GL151" s="5"/>
      <c r="GM151" s="5"/>
    </row>
    <row r="152" spans="1:195" x14ac:dyDescent="0.2">
      <c r="A152" s="55"/>
      <c r="B152" s="2" t="s">
        <v>484</v>
      </c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4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  <c r="BF152" s="53"/>
      <c r="BG152" s="53"/>
      <c r="BH152" s="53"/>
      <c r="BI152" s="53"/>
      <c r="BJ152" s="53"/>
      <c r="BK152" s="53"/>
      <c r="BL152" s="53"/>
      <c r="BM152" s="53"/>
      <c r="BN152" s="53"/>
      <c r="BO152" s="53"/>
      <c r="BP152" s="53"/>
      <c r="BQ152" s="53"/>
      <c r="BR152" s="53"/>
      <c r="BS152" s="53"/>
      <c r="BT152" s="53"/>
      <c r="BU152" s="53"/>
      <c r="BV152" s="53"/>
      <c r="BW152" s="53"/>
      <c r="BX152" s="53"/>
      <c r="BY152" s="53"/>
      <c r="BZ152" s="53"/>
      <c r="CA152" s="53"/>
      <c r="CB152" s="53"/>
      <c r="CC152" s="53"/>
      <c r="CD152" s="53"/>
      <c r="CE152" s="53"/>
      <c r="CF152" s="53"/>
      <c r="CG152" s="53"/>
      <c r="CH152" s="53"/>
      <c r="CI152" s="53"/>
      <c r="CJ152" s="53"/>
      <c r="CK152" s="53"/>
      <c r="CL152" s="53"/>
      <c r="CM152" s="53"/>
      <c r="CN152" s="53"/>
      <c r="CO152" s="53"/>
      <c r="CP152" s="53"/>
      <c r="CQ152" s="53"/>
      <c r="CR152" s="53"/>
      <c r="CS152" s="53"/>
      <c r="CT152" s="53"/>
      <c r="CU152" s="53"/>
      <c r="CV152" s="53"/>
      <c r="CW152" s="53"/>
      <c r="CX152" s="53"/>
      <c r="CY152" s="53"/>
      <c r="CZ152" s="53"/>
      <c r="DA152" s="53"/>
      <c r="DB152" s="53"/>
      <c r="DC152" s="53"/>
      <c r="DD152" s="53"/>
      <c r="DE152" s="53"/>
      <c r="DF152" s="53"/>
      <c r="DG152" s="53"/>
      <c r="DH152" s="53"/>
      <c r="DI152" s="53"/>
      <c r="DJ152" s="53"/>
      <c r="DK152" s="53"/>
      <c r="DL152" s="53"/>
      <c r="DM152" s="53"/>
      <c r="DN152" s="53"/>
      <c r="DO152" s="53"/>
      <c r="DP152" s="53"/>
      <c r="DQ152" s="53"/>
      <c r="DR152" s="53"/>
      <c r="DS152" s="53"/>
      <c r="DT152" s="53"/>
      <c r="DU152" s="53"/>
      <c r="DV152" s="53"/>
      <c r="DW152" s="53"/>
      <c r="DX152" s="53"/>
      <c r="DY152" s="53"/>
      <c r="DZ152" s="53"/>
      <c r="EA152" s="53"/>
      <c r="EB152" s="53"/>
      <c r="EC152" s="53"/>
      <c r="ED152" s="53"/>
      <c r="EE152" s="53"/>
      <c r="EF152" s="53"/>
      <c r="EG152" s="53"/>
      <c r="EH152" s="53"/>
      <c r="EI152" s="53"/>
      <c r="EJ152" s="53"/>
      <c r="EK152" s="53"/>
      <c r="EL152" s="53"/>
      <c r="EM152" s="53"/>
      <c r="EN152" s="53"/>
      <c r="EO152" s="53"/>
      <c r="EP152" s="53"/>
      <c r="EQ152" s="53"/>
      <c r="ER152" s="53"/>
      <c r="ES152" s="53"/>
      <c r="ET152" s="53"/>
      <c r="EU152" s="53"/>
      <c r="EV152" s="53"/>
      <c r="EW152" s="53"/>
      <c r="EX152" s="53"/>
      <c r="EY152" s="53"/>
      <c r="EZ152" s="53"/>
      <c r="FA152" s="53"/>
      <c r="FB152" s="53"/>
      <c r="FC152" s="53"/>
      <c r="FD152" s="53"/>
      <c r="FE152" s="53"/>
      <c r="FF152" s="53"/>
      <c r="FG152" s="53"/>
      <c r="FH152" s="53"/>
      <c r="FI152" s="53"/>
      <c r="FJ152" s="53"/>
      <c r="FK152" s="53"/>
      <c r="FL152" s="53"/>
      <c r="FM152" s="53"/>
      <c r="FN152" s="53"/>
      <c r="FO152" s="53"/>
      <c r="FP152" s="53"/>
      <c r="FQ152" s="53"/>
      <c r="FR152" s="53"/>
      <c r="FS152" s="53"/>
      <c r="FT152" s="54"/>
      <c r="FU152" s="53"/>
      <c r="FV152" s="53"/>
      <c r="FW152" s="53"/>
      <c r="FX152" s="53"/>
      <c r="FY152" s="53"/>
      <c r="FZ152" s="53"/>
      <c r="GA152" s="53"/>
      <c r="GB152" s="53"/>
      <c r="GC152" s="53"/>
      <c r="GD152" s="53"/>
      <c r="GE152" s="5"/>
      <c r="GF152" s="5"/>
      <c r="GG152" s="5"/>
      <c r="GH152" s="5"/>
      <c r="GI152" s="5"/>
      <c r="GJ152" s="5"/>
      <c r="GK152" s="5"/>
      <c r="GL152" s="5"/>
      <c r="GM152" s="5"/>
    </row>
    <row r="153" spans="1:195" x14ac:dyDescent="0.2">
      <c r="A153" s="3" t="s">
        <v>485</v>
      </c>
      <c r="B153" s="2" t="s">
        <v>486</v>
      </c>
      <c r="C153" s="53">
        <f t="shared" ref="C153:BN153" si="161">ROUND(IF((AND((C96&lt;=459),(C132&lt;=C12)))=TRUE(),0,+C149+C151),2)</f>
        <v>4450613.8</v>
      </c>
      <c r="D153" s="53">
        <f t="shared" si="161"/>
        <v>0</v>
      </c>
      <c r="E153" s="53">
        <f t="shared" si="161"/>
        <v>6530835.71</v>
      </c>
      <c r="F153" s="53">
        <f t="shared" si="161"/>
        <v>0</v>
      </c>
      <c r="G153" s="53">
        <f t="shared" si="161"/>
        <v>0</v>
      </c>
      <c r="H153" s="53">
        <f t="shared" si="161"/>
        <v>0</v>
      </c>
      <c r="I153" s="53">
        <f t="shared" si="161"/>
        <v>9027401.1500000004</v>
      </c>
      <c r="J153" s="53">
        <f t="shared" si="161"/>
        <v>1380320.37</v>
      </c>
      <c r="K153" s="53">
        <f t="shared" si="161"/>
        <v>0</v>
      </c>
      <c r="L153" s="53">
        <f t="shared" si="161"/>
        <v>1545815.44</v>
      </c>
      <c r="M153" s="53">
        <f t="shared" si="161"/>
        <v>1949730.36</v>
      </c>
      <c r="N153" s="53">
        <f t="shared" si="161"/>
        <v>0</v>
      </c>
      <c r="O153" s="53">
        <f t="shared" si="161"/>
        <v>0</v>
      </c>
      <c r="P153" s="53">
        <f t="shared" si="161"/>
        <v>0</v>
      </c>
      <c r="Q153" s="53">
        <f t="shared" si="161"/>
        <v>30392133.969999999</v>
      </c>
      <c r="R153" s="53">
        <f t="shared" si="161"/>
        <v>0</v>
      </c>
      <c r="S153" s="53">
        <f t="shared" si="161"/>
        <v>536938.56000000006</v>
      </c>
      <c r="T153" s="53">
        <f t="shared" si="161"/>
        <v>0</v>
      </c>
      <c r="U153" s="53">
        <f t="shared" si="161"/>
        <v>0</v>
      </c>
      <c r="V153" s="53">
        <f t="shared" si="161"/>
        <v>0</v>
      </c>
      <c r="W153" s="54">
        <f t="shared" si="161"/>
        <v>0</v>
      </c>
      <c r="X153" s="53">
        <f t="shared" si="161"/>
        <v>0</v>
      </c>
      <c r="Y153" s="53">
        <f t="shared" si="161"/>
        <v>391462.66</v>
      </c>
      <c r="Z153" s="53">
        <f t="shared" si="161"/>
        <v>0</v>
      </c>
      <c r="AA153" s="53">
        <f t="shared" si="161"/>
        <v>0</v>
      </c>
      <c r="AB153" s="53">
        <f t="shared" si="161"/>
        <v>0</v>
      </c>
      <c r="AC153" s="53">
        <f t="shared" si="161"/>
        <v>0</v>
      </c>
      <c r="AD153" s="53">
        <f t="shared" si="161"/>
        <v>0</v>
      </c>
      <c r="AE153" s="53">
        <f t="shared" si="161"/>
        <v>0</v>
      </c>
      <c r="AF153" s="53">
        <f t="shared" si="161"/>
        <v>0</v>
      </c>
      <c r="AG153" s="53">
        <f t="shared" si="161"/>
        <v>0</v>
      </c>
      <c r="AH153" s="53">
        <f t="shared" si="161"/>
        <v>431363</v>
      </c>
      <c r="AI153" s="53">
        <f t="shared" si="161"/>
        <v>0</v>
      </c>
      <c r="AJ153" s="53">
        <f t="shared" si="161"/>
        <v>0</v>
      </c>
      <c r="AK153" s="53">
        <f t="shared" si="161"/>
        <v>0</v>
      </c>
      <c r="AL153" s="53">
        <f t="shared" si="161"/>
        <v>0</v>
      </c>
      <c r="AM153" s="53">
        <f t="shared" si="161"/>
        <v>346730.91</v>
      </c>
      <c r="AN153" s="53">
        <f t="shared" si="161"/>
        <v>0</v>
      </c>
      <c r="AO153" s="53">
        <f t="shared" si="161"/>
        <v>1961015.54</v>
      </c>
      <c r="AP153" s="53">
        <f t="shared" si="161"/>
        <v>64104867.909999996</v>
      </c>
      <c r="AQ153" s="53">
        <f t="shared" si="161"/>
        <v>0</v>
      </c>
      <c r="AR153" s="53">
        <f t="shared" si="161"/>
        <v>0</v>
      </c>
      <c r="AS153" s="53">
        <f t="shared" si="161"/>
        <v>0</v>
      </c>
      <c r="AT153" s="53">
        <f t="shared" si="161"/>
        <v>0</v>
      </c>
      <c r="AU153" s="53">
        <f t="shared" si="161"/>
        <v>0</v>
      </c>
      <c r="AV153" s="53">
        <f t="shared" si="161"/>
        <v>0</v>
      </c>
      <c r="AW153" s="53">
        <f t="shared" si="161"/>
        <v>0</v>
      </c>
      <c r="AX153" s="53">
        <f t="shared" si="161"/>
        <v>0</v>
      </c>
      <c r="AY153" s="53">
        <f t="shared" si="161"/>
        <v>204794.11</v>
      </c>
      <c r="AZ153" s="53">
        <f t="shared" si="161"/>
        <v>8141548.8799999999</v>
      </c>
      <c r="BA153" s="53">
        <f t="shared" si="161"/>
        <v>2766393.9</v>
      </c>
      <c r="BB153" s="53">
        <f t="shared" si="161"/>
        <v>0</v>
      </c>
      <c r="BC153" s="53">
        <f t="shared" si="161"/>
        <v>14836381.800000001</v>
      </c>
      <c r="BD153" s="53">
        <f t="shared" si="161"/>
        <v>0</v>
      </c>
      <c r="BE153" s="53">
        <f t="shared" si="161"/>
        <v>0</v>
      </c>
      <c r="BF153" s="53">
        <f t="shared" si="161"/>
        <v>0</v>
      </c>
      <c r="BG153" s="53">
        <f t="shared" si="161"/>
        <v>594629.48</v>
      </c>
      <c r="BH153" s="53">
        <f t="shared" si="161"/>
        <v>0</v>
      </c>
      <c r="BI153" s="53">
        <f t="shared" si="161"/>
        <v>0</v>
      </c>
      <c r="BJ153" s="53">
        <f t="shared" si="161"/>
        <v>0</v>
      </c>
      <c r="BK153" s="53">
        <f t="shared" si="161"/>
        <v>0</v>
      </c>
      <c r="BL153" s="53">
        <f t="shared" si="161"/>
        <v>0</v>
      </c>
      <c r="BM153" s="53">
        <f t="shared" si="161"/>
        <v>0</v>
      </c>
      <c r="BN153" s="53">
        <f t="shared" si="161"/>
        <v>1492251.85</v>
      </c>
      <c r="BO153" s="53">
        <f t="shared" ref="BO153:DZ153" si="162">ROUND(IF((AND((BO96&lt;=459),(BO132&lt;=BO12)))=TRUE(),0,+BO149+BO151),2)</f>
        <v>559003.81999999995</v>
      </c>
      <c r="BP153" s="53">
        <f t="shared" si="162"/>
        <v>0</v>
      </c>
      <c r="BQ153" s="53">
        <f t="shared" si="162"/>
        <v>0</v>
      </c>
      <c r="BR153" s="53">
        <f t="shared" si="162"/>
        <v>1869835.53</v>
      </c>
      <c r="BS153" s="53">
        <f t="shared" si="162"/>
        <v>360509.83</v>
      </c>
      <c r="BT153" s="53">
        <f t="shared" si="162"/>
        <v>0</v>
      </c>
      <c r="BU153" s="53">
        <f t="shared" si="162"/>
        <v>0</v>
      </c>
      <c r="BV153" s="53">
        <f t="shared" si="162"/>
        <v>0</v>
      </c>
      <c r="BW153" s="53">
        <f t="shared" si="162"/>
        <v>0</v>
      </c>
      <c r="BX153" s="53">
        <f t="shared" si="162"/>
        <v>0</v>
      </c>
      <c r="BY153" s="53">
        <f t="shared" si="162"/>
        <v>460427.78</v>
      </c>
      <c r="BZ153" s="53">
        <f t="shared" si="162"/>
        <v>0</v>
      </c>
      <c r="CA153" s="53">
        <f t="shared" si="162"/>
        <v>0</v>
      </c>
      <c r="CB153" s="53">
        <f t="shared" si="162"/>
        <v>0</v>
      </c>
      <c r="CC153" s="53">
        <f t="shared" si="162"/>
        <v>0</v>
      </c>
      <c r="CD153" s="53">
        <f t="shared" si="162"/>
        <v>0</v>
      </c>
      <c r="CE153" s="53">
        <f t="shared" si="162"/>
        <v>0</v>
      </c>
      <c r="CF153" s="53">
        <f t="shared" si="162"/>
        <v>0</v>
      </c>
      <c r="CG153" s="53">
        <f t="shared" si="162"/>
        <v>0</v>
      </c>
      <c r="CH153" s="53">
        <f t="shared" si="162"/>
        <v>0</v>
      </c>
      <c r="CI153" s="53">
        <f t="shared" si="162"/>
        <v>315977.15999999997</v>
      </c>
      <c r="CJ153" s="53">
        <f t="shared" si="162"/>
        <v>679133.58</v>
      </c>
      <c r="CK153" s="53">
        <f t="shared" si="162"/>
        <v>0</v>
      </c>
      <c r="CL153" s="53">
        <f t="shared" si="162"/>
        <v>0</v>
      </c>
      <c r="CM153" s="53">
        <f t="shared" si="162"/>
        <v>0</v>
      </c>
      <c r="CN153" s="53">
        <f t="shared" si="162"/>
        <v>0</v>
      </c>
      <c r="CO153" s="53">
        <f t="shared" si="162"/>
        <v>0</v>
      </c>
      <c r="CP153" s="53">
        <f t="shared" si="162"/>
        <v>0</v>
      </c>
      <c r="CQ153" s="53">
        <f t="shared" si="162"/>
        <v>749611.23</v>
      </c>
      <c r="CR153" s="53">
        <f t="shared" si="162"/>
        <v>0</v>
      </c>
      <c r="CS153" s="53">
        <f t="shared" si="162"/>
        <v>0</v>
      </c>
      <c r="CT153" s="53">
        <f t="shared" si="162"/>
        <v>0</v>
      </c>
      <c r="CU153" s="53">
        <f t="shared" si="162"/>
        <v>0</v>
      </c>
      <c r="CV153" s="53">
        <f t="shared" si="162"/>
        <v>0</v>
      </c>
      <c r="CW153" s="53">
        <f t="shared" si="162"/>
        <v>0</v>
      </c>
      <c r="CX153" s="53">
        <f t="shared" si="162"/>
        <v>0</v>
      </c>
      <c r="CY153" s="53">
        <f t="shared" si="162"/>
        <v>0</v>
      </c>
      <c r="CZ153" s="53">
        <f t="shared" si="162"/>
        <v>719884.47</v>
      </c>
      <c r="DA153" s="53">
        <f t="shared" si="162"/>
        <v>0</v>
      </c>
      <c r="DB153" s="53">
        <f t="shared" si="162"/>
        <v>0</v>
      </c>
      <c r="DC153" s="53">
        <f t="shared" si="162"/>
        <v>0</v>
      </c>
      <c r="DD153" s="53">
        <f t="shared" si="162"/>
        <v>0</v>
      </c>
      <c r="DE153" s="53">
        <f t="shared" si="162"/>
        <v>0</v>
      </c>
      <c r="DF153" s="53">
        <f t="shared" si="162"/>
        <v>6751934.5300000003</v>
      </c>
      <c r="DG153" s="53">
        <f t="shared" si="162"/>
        <v>0</v>
      </c>
      <c r="DH153" s="53">
        <f t="shared" si="162"/>
        <v>628186.4</v>
      </c>
      <c r="DI153" s="53">
        <f t="shared" si="162"/>
        <v>1519424.05</v>
      </c>
      <c r="DJ153" s="53">
        <f t="shared" si="162"/>
        <v>304242.25</v>
      </c>
      <c r="DK153" s="53">
        <f t="shared" si="162"/>
        <v>0</v>
      </c>
      <c r="DL153" s="53">
        <f t="shared" si="162"/>
        <v>2641886.2599999998</v>
      </c>
      <c r="DM153" s="53">
        <f t="shared" si="162"/>
        <v>0</v>
      </c>
      <c r="DN153" s="53">
        <f t="shared" si="162"/>
        <v>613262.49</v>
      </c>
      <c r="DO153" s="53">
        <f t="shared" si="162"/>
        <v>1861650.62</v>
      </c>
      <c r="DP153" s="53">
        <f t="shared" si="162"/>
        <v>0</v>
      </c>
      <c r="DQ153" s="53">
        <f t="shared" si="162"/>
        <v>191289.56</v>
      </c>
      <c r="DR153" s="53">
        <f t="shared" si="162"/>
        <v>1170043.73</v>
      </c>
      <c r="DS153" s="53">
        <f t="shared" si="162"/>
        <v>758256.23</v>
      </c>
      <c r="DT153" s="53">
        <f t="shared" si="162"/>
        <v>0</v>
      </c>
      <c r="DU153" s="53">
        <f t="shared" si="162"/>
        <v>0</v>
      </c>
      <c r="DV153" s="53">
        <f t="shared" si="162"/>
        <v>0</v>
      </c>
      <c r="DW153" s="53">
        <f t="shared" si="162"/>
        <v>0</v>
      </c>
      <c r="DX153" s="53">
        <f t="shared" si="162"/>
        <v>0</v>
      </c>
      <c r="DY153" s="53">
        <f t="shared" si="162"/>
        <v>0</v>
      </c>
      <c r="DZ153" s="53">
        <f t="shared" si="162"/>
        <v>0</v>
      </c>
      <c r="EA153" s="53">
        <f t="shared" ref="EA153:FX153" si="163">ROUND(IF((AND((EA96&lt;=459),(EA132&lt;=EA12)))=TRUE(),0,+EA149+EA151),2)</f>
        <v>228079.48</v>
      </c>
      <c r="EB153" s="53">
        <f t="shared" si="163"/>
        <v>241319.6</v>
      </c>
      <c r="EC153" s="53">
        <f t="shared" si="163"/>
        <v>0</v>
      </c>
      <c r="ED153" s="53">
        <f t="shared" si="163"/>
        <v>0</v>
      </c>
      <c r="EE153" s="53">
        <f t="shared" si="163"/>
        <v>0</v>
      </c>
      <c r="EF153" s="53">
        <f t="shared" si="163"/>
        <v>950878.86</v>
      </c>
      <c r="EG153" s="53">
        <f t="shared" si="163"/>
        <v>0</v>
      </c>
      <c r="EH153" s="53">
        <f t="shared" si="163"/>
        <v>0</v>
      </c>
      <c r="EI153" s="53">
        <f t="shared" si="163"/>
        <v>13418317.01</v>
      </c>
      <c r="EJ153" s="53">
        <f t="shared" si="163"/>
        <v>3055240.67</v>
      </c>
      <c r="EK153" s="53">
        <f t="shared" si="163"/>
        <v>0</v>
      </c>
      <c r="EL153" s="53">
        <f t="shared" si="163"/>
        <v>0</v>
      </c>
      <c r="EM153" s="53">
        <f t="shared" si="163"/>
        <v>285904.37</v>
      </c>
      <c r="EN153" s="53">
        <f t="shared" si="163"/>
        <v>737230.81</v>
      </c>
      <c r="EO153" s="53">
        <f t="shared" si="163"/>
        <v>0</v>
      </c>
      <c r="EP153" s="53">
        <f t="shared" si="163"/>
        <v>0</v>
      </c>
      <c r="EQ153" s="53">
        <f t="shared" si="163"/>
        <v>0</v>
      </c>
      <c r="ER153" s="53">
        <f t="shared" si="163"/>
        <v>0</v>
      </c>
      <c r="ES153" s="53">
        <f t="shared" si="163"/>
        <v>0</v>
      </c>
      <c r="ET153" s="53">
        <f t="shared" si="163"/>
        <v>0</v>
      </c>
      <c r="EU153" s="53">
        <f t="shared" si="163"/>
        <v>867862.75</v>
      </c>
      <c r="EV153" s="53">
        <f t="shared" si="163"/>
        <v>0</v>
      </c>
      <c r="EW153" s="53">
        <f t="shared" si="163"/>
        <v>0</v>
      </c>
      <c r="EX153" s="53">
        <f t="shared" si="163"/>
        <v>0</v>
      </c>
      <c r="EY153" s="53">
        <f t="shared" si="163"/>
        <v>0</v>
      </c>
      <c r="EZ153" s="53">
        <f t="shared" si="163"/>
        <v>0</v>
      </c>
      <c r="FA153" s="53">
        <f t="shared" si="163"/>
        <v>0</v>
      </c>
      <c r="FB153" s="53">
        <f t="shared" si="163"/>
        <v>0</v>
      </c>
      <c r="FC153" s="53">
        <f t="shared" si="163"/>
        <v>0</v>
      </c>
      <c r="FD153" s="53">
        <f t="shared" si="163"/>
        <v>0</v>
      </c>
      <c r="FE153" s="53">
        <f t="shared" si="163"/>
        <v>0</v>
      </c>
      <c r="FF153" s="53">
        <f t="shared" si="163"/>
        <v>0</v>
      </c>
      <c r="FG153" s="53">
        <f t="shared" si="163"/>
        <v>0</v>
      </c>
      <c r="FH153" s="53">
        <f t="shared" si="163"/>
        <v>0</v>
      </c>
      <c r="FI153" s="53">
        <f t="shared" si="163"/>
        <v>901773.41</v>
      </c>
      <c r="FJ153" s="53">
        <f t="shared" si="163"/>
        <v>0</v>
      </c>
      <c r="FK153" s="53">
        <f t="shared" si="163"/>
        <v>817576.77</v>
      </c>
      <c r="FL153" s="53">
        <f t="shared" si="163"/>
        <v>0</v>
      </c>
      <c r="FM153" s="53">
        <f t="shared" si="163"/>
        <v>0</v>
      </c>
      <c r="FN153" s="53">
        <f t="shared" si="163"/>
        <v>11383333.18</v>
      </c>
      <c r="FO153" s="53">
        <f t="shared" si="163"/>
        <v>399382.74</v>
      </c>
      <c r="FP153" s="53">
        <f t="shared" si="163"/>
        <v>1569809.13</v>
      </c>
      <c r="FQ153" s="53">
        <f t="shared" si="163"/>
        <v>296931.46000000002</v>
      </c>
      <c r="FR153" s="53">
        <f t="shared" si="163"/>
        <v>0</v>
      </c>
      <c r="FS153" s="53">
        <f t="shared" si="163"/>
        <v>0</v>
      </c>
      <c r="FT153" s="54">
        <f t="shared" si="163"/>
        <v>0</v>
      </c>
      <c r="FU153" s="53">
        <f t="shared" si="163"/>
        <v>468321.59</v>
      </c>
      <c r="FV153" s="53">
        <f t="shared" si="163"/>
        <v>232319.55</v>
      </c>
      <c r="FW153" s="53">
        <f t="shared" si="163"/>
        <v>0</v>
      </c>
      <c r="FX153" s="53">
        <f t="shared" si="163"/>
        <v>0</v>
      </c>
      <c r="FY153" s="53"/>
      <c r="FZ153" s="53"/>
      <c r="GA153" s="5"/>
      <c r="GB153" s="53"/>
      <c r="GC153" s="53"/>
      <c r="GD153" s="53"/>
      <c r="GE153" s="5"/>
      <c r="GF153" s="5"/>
      <c r="GG153" s="5"/>
      <c r="GH153" s="5"/>
      <c r="GI153" s="5"/>
      <c r="GJ153" s="5"/>
      <c r="GK153" s="5"/>
      <c r="GL153" s="5"/>
      <c r="GM153" s="5"/>
    </row>
    <row r="154" spans="1:195" x14ac:dyDescent="0.2">
      <c r="A154" s="55"/>
      <c r="B154" s="2" t="s">
        <v>487</v>
      </c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4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  <c r="BF154" s="53"/>
      <c r="BG154" s="53"/>
      <c r="BH154" s="53"/>
      <c r="BI154" s="53"/>
      <c r="BJ154" s="53"/>
      <c r="BK154" s="53"/>
      <c r="BL154" s="53"/>
      <c r="BM154" s="53"/>
      <c r="BN154" s="53"/>
      <c r="BO154" s="53"/>
      <c r="BP154" s="53"/>
      <c r="BQ154" s="53"/>
      <c r="BR154" s="53"/>
      <c r="BS154" s="53"/>
      <c r="BT154" s="53"/>
      <c r="BU154" s="53"/>
      <c r="BV154" s="53"/>
      <c r="BW154" s="53"/>
      <c r="BX154" s="53"/>
      <c r="BY154" s="53"/>
      <c r="BZ154" s="53"/>
      <c r="CA154" s="53"/>
      <c r="CB154" s="53"/>
      <c r="CC154" s="53"/>
      <c r="CD154" s="53"/>
      <c r="CE154" s="53"/>
      <c r="CF154" s="53"/>
      <c r="CG154" s="53"/>
      <c r="CH154" s="53"/>
      <c r="CI154" s="53"/>
      <c r="CJ154" s="53"/>
      <c r="CK154" s="53"/>
      <c r="CL154" s="53"/>
      <c r="CM154" s="53"/>
      <c r="CN154" s="53"/>
      <c r="CO154" s="53"/>
      <c r="CP154" s="53"/>
      <c r="CQ154" s="53"/>
      <c r="CR154" s="53"/>
      <c r="CS154" s="53"/>
      <c r="CT154" s="53"/>
      <c r="CU154" s="53"/>
      <c r="CV154" s="53"/>
      <c r="CW154" s="53"/>
      <c r="CX154" s="53"/>
      <c r="CY154" s="53"/>
      <c r="CZ154" s="53"/>
      <c r="DA154" s="53"/>
      <c r="DB154" s="53"/>
      <c r="DC154" s="53"/>
      <c r="DD154" s="53"/>
      <c r="DE154" s="53"/>
      <c r="DF154" s="53"/>
      <c r="DG154" s="53"/>
      <c r="DH154" s="53"/>
      <c r="DI154" s="53"/>
      <c r="DJ154" s="53"/>
      <c r="DK154" s="53"/>
      <c r="DL154" s="53"/>
      <c r="DM154" s="53"/>
      <c r="DN154" s="53"/>
      <c r="DO154" s="53"/>
      <c r="DP154" s="53"/>
      <c r="DQ154" s="53"/>
      <c r="DR154" s="53"/>
      <c r="DS154" s="53"/>
      <c r="DT154" s="53"/>
      <c r="DU154" s="53"/>
      <c r="DV154" s="53"/>
      <c r="DW154" s="53"/>
      <c r="DX154" s="53"/>
      <c r="DY154" s="53"/>
      <c r="DZ154" s="53"/>
      <c r="EA154" s="53"/>
      <c r="EB154" s="53"/>
      <c r="EC154" s="53"/>
      <c r="ED154" s="53"/>
      <c r="EE154" s="53"/>
      <c r="EF154" s="53"/>
      <c r="EG154" s="53"/>
      <c r="EH154" s="53"/>
      <c r="EI154" s="53"/>
      <c r="EJ154" s="53"/>
      <c r="EK154" s="53"/>
      <c r="EL154" s="53"/>
      <c r="EM154" s="53"/>
      <c r="EN154" s="53"/>
      <c r="EO154" s="53"/>
      <c r="EP154" s="53"/>
      <c r="EQ154" s="53"/>
      <c r="ER154" s="53"/>
      <c r="ES154" s="53"/>
      <c r="ET154" s="53"/>
      <c r="EU154" s="53"/>
      <c r="EV154" s="53"/>
      <c r="EW154" s="53"/>
      <c r="EX154" s="53"/>
      <c r="EY154" s="53"/>
      <c r="EZ154" s="53"/>
      <c r="FA154" s="53"/>
      <c r="FB154" s="53"/>
      <c r="FC154" s="53"/>
      <c r="FD154" s="53"/>
      <c r="FE154" s="53"/>
      <c r="FF154" s="53"/>
      <c r="FG154" s="53"/>
      <c r="FH154" s="53"/>
      <c r="FI154" s="53"/>
      <c r="FJ154" s="53"/>
      <c r="FK154" s="53"/>
      <c r="FL154" s="53"/>
      <c r="FM154" s="53"/>
      <c r="FN154" s="53"/>
      <c r="FO154" s="53"/>
      <c r="FP154" s="53"/>
      <c r="FQ154" s="53"/>
      <c r="FR154" s="53"/>
      <c r="FS154" s="53"/>
      <c r="FT154" s="54"/>
      <c r="FU154" s="53"/>
      <c r="FV154" s="53"/>
      <c r="FW154" s="53"/>
      <c r="FX154" s="53"/>
      <c r="FY154" s="53"/>
      <c r="FZ154" s="53"/>
      <c r="GA154" s="53"/>
      <c r="GB154" s="53"/>
      <c r="GC154" s="53"/>
      <c r="GD154" s="53"/>
      <c r="GE154" s="5"/>
      <c r="GF154" s="5"/>
      <c r="GG154" s="5"/>
      <c r="GH154" s="5"/>
      <c r="GI154" s="5"/>
      <c r="GJ154" s="5"/>
      <c r="GK154" s="5"/>
      <c r="GL154" s="5"/>
      <c r="GM154" s="5"/>
    </row>
    <row r="155" spans="1:195" x14ac:dyDescent="0.2">
      <c r="A155" s="3" t="s">
        <v>488</v>
      </c>
      <c r="B155" s="2" t="s">
        <v>489</v>
      </c>
      <c r="C155" s="53">
        <f>MAX(C143,C145,C153)</f>
        <v>4450613.8</v>
      </c>
      <c r="D155" s="53">
        <f t="shared" ref="D155:BO155" si="164">MAX(D143,D145,D153)</f>
        <v>12802446.24</v>
      </c>
      <c r="E155" s="53">
        <f t="shared" si="164"/>
        <v>6530835.71</v>
      </c>
      <c r="F155" s="53">
        <f t="shared" si="164"/>
        <v>4843459.6100000003</v>
      </c>
      <c r="G155" s="53">
        <f t="shared" si="164"/>
        <v>283110.46000000002</v>
      </c>
      <c r="H155" s="53">
        <f t="shared" si="164"/>
        <v>190042.15</v>
      </c>
      <c r="I155" s="53">
        <f t="shared" si="164"/>
        <v>9027401.1500000004</v>
      </c>
      <c r="J155" s="53">
        <f t="shared" si="164"/>
        <v>1380320.37</v>
      </c>
      <c r="K155" s="53">
        <f t="shared" si="164"/>
        <v>173862.06</v>
      </c>
      <c r="L155" s="53">
        <f t="shared" si="164"/>
        <v>1545815.44</v>
      </c>
      <c r="M155" s="53">
        <f t="shared" si="164"/>
        <v>1949730.36</v>
      </c>
      <c r="N155" s="53">
        <f t="shared" si="164"/>
        <v>11888900.48</v>
      </c>
      <c r="O155" s="53">
        <f t="shared" si="164"/>
        <v>2390199.7200000002</v>
      </c>
      <c r="P155" s="53">
        <f t="shared" si="164"/>
        <v>139451.48000000001</v>
      </c>
      <c r="Q155" s="53">
        <f t="shared" si="164"/>
        <v>30392133.969999999</v>
      </c>
      <c r="R155" s="53">
        <f t="shared" si="164"/>
        <v>219781.34</v>
      </c>
      <c r="S155" s="53">
        <f t="shared" si="164"/>
        <v>536938.56000000006</v>
      </c>
      <c r="T155" s="53">
        <f t="shared" si="164"/>
        <v>73489.05</v>
      </c>
      <c r="U155" s="53">
        <f t="shared" si="164"/>
        <v>39021</v>
      </c>
      <c r="V155" s="53">
        <f t="shared" si="164"/>
        <v>157521.20000000001</v>
      </c>
      <c r="W155" s="54">
        <f t="shared" si="164"/>
        <v>93420.01</v>
      </c>
      <c r="X155" s="53">
        <f t="shared" si="164"/>
        <v>45526.17</v>
      </c>
      <c r="Y155" s="53">
        <f t="shared" si="164"/>
        <v>391462.66</v>
      </c>
      <c r="Z155" s="53">
        <f t="shared" si="164"/>
        <v>173495.94</v>
      </c>
      <c r="AA155" s="53">
        <f t="shared" si="164"/>
        <v>7121283.9199999999</v>
      </c>
      <c r="AB155" s="53">
        <f t="shared" si="164"/>
        <v>5011405.76</v>
      </c>
      <c r="AC155" s="53">
        <f t="shared" si="164"/>
        <v>216356.76</v>
      </c>
      <c r="AD155" s="53">
        <f t="shared" si="164"/>
        <v>284904.68</v>
      </c>
      <c r="AE155" s="53">
        <f t="shared" si="164"/>
        <v>51271.7</v>
      </c>
      <c r="AF155" s="53">
        <f t="shared" si="164"/>
        <v>90965.38</v>
      </c>
      <c r="AG155" s="53">
        <f t="shared" si="164"/>
        <v>179807.4</v>
      </c>
      <c r="AH155" s="53">
        <f t="shared" si="164"/>
        <v>431363</v>
      </c>
      <c r="AI155" s="53">
        <f t="shared" si="164"/>
        <v>167779.49</v>
      </c>
      <c r="AJ155" s="53">
        <f t="shared" si="164"/>
        <v>230995.06</v>
      </c>
      <c r="AK155" s="53">
        <f t="shared" si="164"/>
        <v>224252.24</v>
      </c>
      <c r="AL155" s="53">
        <f t="shared" si="164"/>
        <v>205118.61</v>
      </c>
      <c r="AM155" s="53">
        <f t="shared" si="164"/>
        <v>346730.91</v>
      </c>
      <c r="AN155" s="53">
        <f t="shared" si="164"/>
        <v>166954.67000000001</v>
      </c>
      <c r="AO155" s="53">
        <f t="shared" si="164"/>
        <v>1961015.54</v>
      </c>
      <c r="AP155" s="53">
        <f t="shared" si="164"/>
        <v>64104867.909999996</v>
      </c>
      <c r="AQ155" s="53">
        <f t="shared" si="164"/>
        <v>113220.94</v>
      </c>
      <c r="AR155" s="53">
        <f t="shared" si="164"/>
        <v>5731228.4400000004</v>
      </c>
      <c r="AS155" s="53">
        <f t="shared" si="164"/>
        <v>2146733.37</v>
      </c>
      <c r="AT155" s="53">
        <f t="shared" si="164"/>
        <v>293289.76</v>
      </c>
      <c r="AU155" s="53">
        <f t="shared" si="164"/>
        <v>89954.55</v>
      </c>
      <c r="AV155" s="53">
        <f t="shared" si="164"/>
        <v>107880.86</v>
      </c>
      <c r="AW155" s="53">
        <f t="shared" si="164"/>
        <v>83532.58</v>
      </c>
      <c r="AX155" s="53">
        <f t="shared" si="164"/>
        <v>10993.68</v>
      </c>
      <c r="AY155" s="53">
        <f t="shared" si="164"/>
        <v>204794.11</v>
      </c>
      <c r="AZ155" s="53">
        <f t="shared" si="164"/>
        <v>8141548.8799999999</v>
      </c>
      <c r="BA155" s="53">
        <f t="shared" si="164"/>
        <v>2766393.9</v>
      </c>
      <c r="BB155" s="53">
        <f t="shared" si="164"/>
        <v>2118816.17</v>
      </c>
      <c r="BC155" s="53">
        <f t="shared" si="164"/>
        <v>14836381.800000001</v>
      </c>
      <c r="BD155" s="53">
        <f t="shared" si="164"/>
        <v>548330.53</v>
      </c>
      <c r="BE155" s="53">
        <f t="shared" si="164"/>
        <v>357702.8</v>
      </c>
      <c r="BF155" s="53">
        <f t="shared" si="164"/>
        <v>2064161.5</v>
      </c>
      <c r="BG155" s="53">
        <f t="shared" si="164"/>
        <v>594629.48</v>
      </c>
      <c r="BH155" s="53">
        <f t="shared" si="164"/>
        <v>138505.82999999999</v>
      </c>
      <c r="BI155" s="53">
        <f t="shared" si="164"/>
        <v>198145.09</v>
      </c>
      <c r="BJ155" s="53">
        <f t="shared" si="164"/>
        <v>456447.32</v>
      </c>
      <c r="BK155" s="53">
        <f t="shared" si="164"/>
        <v>4882128.21</v>
      </c>
      <c r="BL155" s="53">
        <f t="shared" si="164"/>
        <v>153462.43</v>
      </c>
      <c r="BM155" s="53">
        <f t="shared" si="164"/>
        <v>182237.9</v>
      </c>
      <c r="BN155" s="53">
        <f t="shared" si="164"/>
        <v>1492251.85</v>
      </c>
      <c r="BO155" s="53">
        <f t="shared" si="164"/>
        <v>559003.81999999995</v>
      </c>
      <c r="BP155" s="53">
        <f t="shared" ref="BP155:EA155" si="165">MAX(BP143,BP145,BP153)</f>
        <v>133379.92000000001</v>
      </c>
      <c r="BQ155" s="53">
        <f t="shared" si="165"/>
        <v>1944089.3</v>
      </c>
      <c r="BR155" s="53">
        <f t="shared" si="165"/>
        <v>1869835.53</v>
      </c>
      <c r="BS155" s="53">
        <f t="shared" si="165"/>
        <v>360509.83</v>
      </c>
      <c r="BT155" s="53">
        <f t="shared" si="165"/>
        <v>94473.85</v>
      </c>
      <c r="BU155" s="53">
        <f t="shared" si="165"/>
        <v>158542.67000000001</v>
      </c>
      <c r="BV155" s="53">
        <f t="shared" si="165"/>
        <v>263726.2</v>
      </c>
      <c r="BW155" s="53">
        <f t="shared" si="165"/>
        <v>362858.07</v>
      </c>
      <c r="BX155" s="53">
        <f t="shared" si="165"/>
        <v>38612.75</v>
      </c>
      <c r="BY155" s="53">
        <f t="shared" si="165"/>
        <v>460427.78</v>
      </c>
      <c r="BZ155" s="53">
        <f t="shared" si="165"/>
        <v>123569.08</v>
      </c>
      <c r="CA155" s="53">
        <f t="shared" si="165"/>
        <v>110139.44</v>
      </c>
      <c r="CB155" s="53">
        <f t="shared" si="165"/>
        <v>19922222.940000001</v>
      </c>
      <c r="CC155" s="53">
        <f t="shared" si="165"/>
        <v>64607.94</v>
      </c>
      <c r="CD155" s="53">
        <f t="shared" si="165"/>
        <v>30808.23</v>
      </c>
      <c r="CE155" s="53">
        <f t="shared" si="165"/>
        <v>103320.34</v>
      </c>
      <c r="CF155" s="53">
        <f t="shared" si="165"/>
        <v>53103.66</v>
      </c>
      <c r="CG155" s="53">
        <f t="shared" si="165"/>
        <v>102645.66</v>
      </c>
      <c r="CH155" s="53">
        <f t="shared" si="165"/>
        <v>90283.39</v>
      </c>
      <c r="CI155" s="53">
        <f t="shared" si="165"/>
        <v>315977.15999999997</v>
      </c>
      <c r="CJ155" s="53">
        <f t="shared" si="165"/>
        <v>679133.58</v>
      </c>
      <c r="CK155" s="53">
        <f t="shared" si="165"/>
        <v>988288.31</v>
      </c>
      <c r="CL155" s="53">
        <f t="shared" si="165"/>
        <v>259722.28</v>
      </c>
      <c r="CM155" s="53">
        <f t="shared" si="165"/>
        <v>276987.67</v>
      </c>
      <c r="CN155" s="53">
        <f t="shared" si="165"/>
        <v>6936892.6299999999</v>
      </c>
      <c r="CO155" s="53">
        <f t="shared" si="165"/>
        <v>3985226.82</v>
      </c>
      <c r="CP155" s="53">
        <f t="shared" si="165"/>
        <v>352459.1</v>
      </c>
      <c r="CQ155" s="53">
        <f t="shared" si="165"/>
        <v>749611.23</v>
      </c>
      <c r="CR155" s="53">
        <f t="shared" si="165"/>
        <v>116531.33</v>
      </c>
      <c r="CS155" s="53">
        <f t="shared" si="165"/>
        <v>104020.17</v>
      </c>
      <c r="CT155" s="53">
        <f t="shared" si="165"/>
        <v>131504.04</v>
      </c>
      <c r="CU155" s="53">
        <f t="shared" si="165"/>
        <v>70374.87</v>
      </c>
      <c r="CV155" s="53">
        <f t="shared" si="165"/>
        <v>38167.519999999997</v>
      </c>
      <c r="CW155" s="53">
        <f t="shared" si="165"/>
        <v>97268.38</v>
      </c>
      <c r="CX155" s="53">
        <f t="shared" si="165"/>
        <v>134886.56</v>
      </c>
      <c r="CY155" s="53">
        <f t="shared" si="165"/>
        <v>39909.42</v>
      </c>
      <c r="CZ155" s="53">
        <f t="shared" si="165"/>
        <v>719884.47</v>
      </c>
      <c r="DA155" s="53">
        <f t="shared" si="165"/>
        <v>72722.5</v>
      </c>
      <c r="DB155" s="53">
        <f t="shared" si="165"/>
        <v>54312.05</v>
      </c>
      <c r="DC155" s="53">
        <f t="shared" si="165"/>
        <v>60009.56</v>
      </c>
      <c r="DD155" s="53">
        <f t="shared" si="165"/>
        <v>88907.74</v>
      </c>
      <c r="DE155" s="53">
        <f t="shared" si="165"/>
        <v>150418.03</v>
      </c>
      <c r="DF155" s="53">
        <f t="shared" si="165"/>
        <v>6751934.5300000003</v>
      </c>
      <c r="DG155" s="53">
        <f t="shared" si="165"/>
        <v>50299.95</v>
      </c>
      <c r="DH155" s="53">
        <f t="shared" si="165"/>
        <v>628186.4</v>
      </c>
      <c r="DI155" s="53">
        <f t="shared" si="165"/>
        <v>1519424.05</v>
      </c>
      <c r="DJ155" s="53">
        <f t="shared" si="165"/>
        <v>304242.25</v>
      </c>
      <c r="DK155" s="53">
        <f t="shared" si="165"/>
        <v>196141.89</v>
      </c>
      <c r="DL155" s="53">
        <f t="shared" si="165"/>
        <v>2641886.2599999998</v>
      </c>
      <c r="DM155" s="53">
        <f t="shared" si="165"/>
        <v>159284.16</v>
      </c>
      <c r="DN155" s="53">
        <f t="shared" si="165"/>
        <v>613262.49</v>
      </c>
      <c r="DO155" s="53">
        <f t="shared" si="165"/>
        <v>1861650.62</v>
      </c>
      <c r="DP155" s="53">
        <f t="shared" si="165"/>
        <v>83062.34</v>
      </c>
      <c r="DQ155" s="53">
        <f t="shared" si="165"/>
        <v>191289.56</v>
      </c>
      <c r="DR155" s="53">
        <f t="shared" si="165"/>
        <v>1170043.73</v>
      </c>
      <c r="DS155" s="53">
        <f t="shared" si="165"/>
        <v>758256.23</v>
      </c>
      <c r="DT155" s="53">
        <f t="shared" si="165"/>
        <v>134289.17000000001</v>
      </c>
      <c r="DU155" s="53">
        <f t="shared" si="165"/>
        <v>178696.49</v>
      </c>
      <c r="DV155" s="53">
        <f t="shared" si="165"/>
        <v>110159.46</v>
      </c>
      <c r="DW155" s="53">
        <f t="shared" si="165"/>
        <v>145313.75</v>
      </c>
      <c r="DX155" s="53">
        <f t="shared" si="165"/>
        <v>81215.649999999994</v>
      </c>
      <c r="DY155" s="53">
        <f t="shared" si="165"/>
        <v>83945.29</v>
      </c>
      <c r="DZ155" s="53">
        <f t="shared" si="165"/>
        <v>229926.17</v>
      </c>
      <c r="EA155" s="53">
        <f t="shared" si="165"/>
        <v>228079.48</v>
      </c>
      <c r="EB155" s="53">
        <f t="shared" ref="EB155:FX155" si="166">MAX(EB143,EB145,EB153)</f>
        <v>241319.6</v>
      </c>
      <c r="EC155" s="53">
        <f t="shared" si="166"/>
        <v>116894.6</v>
      </c>
      <c r="ED155" s="53">
        <f t="shared" si="166"/>
        <v>88327.89</v>
      </c>
      <c r="EE155" s="53">
        <f t="shared" si="166"/>
        <v>124535.88</v>
      </c>
      <c r="EF155" s="53">
        <f t="shared" si="166"/>
        <v>950878.86</v>
      </c>
      <c r="EG155" s="53">
        <f t="shared" si="166"/>
        <v>184494.45</v>
      </c>
      <c r="EH155" s="53">
        <f t="shared" si="166"/>
        <v>150826.69</v>
      </c>
      <c r="EI155" s="53">
        <f t="shared" si="166"/>
        <v>13418317.01</v>
      </c>
      <c r="EJ155" s="53">
        <f t="shared" si="166"/>
        <v>3055240.67</v>
      </c>
      <c r="EK155" s="53">
        <f t="shared" si="166"/>
        <v>180507.62</v>
      </c>
      <c r="EL155" s="53">
        <f t="shared" si="166"/>
        <v>141358.6</v>
      </c>
      <c r="EM155" s="53">
        <f t="shared" si="166"/>
        <v>285904.37</v>
      </c>
      <c r="EN155" s="53">
        <f t="shared" si="166"/>
        <v>737230.81</v>
      </c>
      <c r="EO155" s="53">
        <f t="shared" si="166"/>
        <v>125852.67</v>
      </c>
      <c r="EP155" s="53">
        <f t="shared" si="166"/>
        <v>141752.85</v>
      </c>
      <c r="EQ155" s="53">
        <f t="shared" si="166"/>
        <v>318021.34999999998</v>
      </c>
      <c r="ER155" s="53">
        <f t="shared" si="166"/>
        <v>131897.60999999999</v>
      </c>
      <c r="ES155" s="53">
        <f t="shared" si="166"/>
        <v>126912.48</v>
      </c>
      <c r="ET155" s="53">
        <f t="shared" si="166"/>
        <v>217701.77</v>
      </c>
      <c r="EU155" s="53">
        <f t="shared" si="166"/>
        <v>867862.75</v>
      </c>
      <c r="EV155" s="53">
        <f t="shared" si="166"/>
        <v>53811.62</v>
      </c>
      <c r="EW155" s="53">
        <f t="shared" si="166"/>
        <v>194770.73</v>
      </c>
      <c r="EX155" s="53">
        <f t="shared" si="166"/>
        <v>136891.03</v>
      </c>
      <c r="EY155" s="53">
        <f t="shared" si="166"/>
        <v>226348.68</v>
      </c>
      <c r="EZ155" s="53">
        <f t="shared" si="166"/>
        <v>61741.52</v>
      </c>
      <c r="FA155" s="53">
        <f t="shared" si="166"/>
        <v>873964.04</v>
      </c>
      <c r="FB155" s="53">
        <f t="shared" si="166"/>
        <v>183384.09</v>
      </c>
      <c r="FC155" s="53">
        <f t="shared" si="166"/>
        <v>593038.16</v>
      </c>
      <c r="FD155" s="53">
        <f t="shared" si="166"/>
        <v>128259.4</v>
      </c>
      <c r="FE155" s="53">
        <f t="shared" si="166"/>
        <v>72570.429999999993</v>
      </c>
      <c r="FF155" s="53">
        <f t="shared" si="166"/>
        <v>101256.46</v>
      </c>
      <c r="FG155" s="53">
        <f t="shared" si="166"/>
        <v>39052.449999999997</v>
      </c>
      <c r="FH155" s="53">
        <f t="shared" si="166"/>
        <v>79479.460000000006</v>
      </c>
      <c r="FI155" s="53">
        <f t="shared" si="166"/>
        <v>901773.41</v>
      </c>
      <c r="FJ155" s="53">
        <f t="shared" si="166"/>
        <v>484388.94</v>
      </c>
      <c r="FK155" s="53">
        <f t="shared" si="166"/>
        <v>817576.77</v>
      </c>
      <c r="FL155" s="53">
        <f t="shared" si="166"/>
        <v>576726.44999999995</v>
      </c>
      <c r="FM155" s="53">
        <f t="shared" si="166"/>
        <v>664431.88</v>
      </c>
      <c r="FN155" s="53">
        <f t="shared" si="166"/>
        <v>11383333.18</v>
      </c>
      <c r="FO155" s="53">
        <f t="shared" si="166"/>
        <v>399382.74</v>
      </c>
      <c r="FP155" s="53">
        <f t="shared" si="166"/>
        <v>1569809.13</v>
      </c>
      <c r="FQ155" s="53">
        <f t="shared" si="166"/>
        <v>296931.46000000002</v>
      </c>
      <c r="FR155" s="53">
        <f t="shared" si="166"/>
        <v>76028.509999999995</v>
      </c>
      <c r="FS155" s="53">
        <f t="shared" si="166"/>
        <v>55161.73</v>
      </c>
      <c r="FT155" s="54">
        <f t="shared" si="166"/>
        <v>46814.559999999998</v>
      </c>
      <c r="FU155" s="53">
        <f t="shared" si="166"/>
        <v>468321.59</v>
      </c>
      <c r="FV155" s="53">
        <f t="shared" si="166"/>
        <v>232319.55</v>
      </c>
      <c r="FW155" s="53">
        <f t="shared" si="166"/>
        <v>123496.45</v>
      </c>
      <c r="FX155" s="53">
        <f t="shared" si="166"/>
        <v>23452.400000000001</v>
      </c>
      <c r="FY155" s="53"/>
      <c r="FZ155" s="53">
        <f>SUM(C155:FX155)</f>
        <v>322087145.03000015</v>
      </c>
      <c r="GA155" s="53"/>
      <c r="GB155" s="52">
        <f>GA155-FZ155</f>
        <v>-322087145.03000015</v>
      </c>
      <c r="GC155" s="53"/>
      <c r="GD155" s="53"/>
      <c r="GE155" s="5"/>
      <c r="GF155" s="5"/>
      <c r="GG155" s="5"/>
      <c r="GH155" s="5"/>
      <c r="GI155" s="5"/>
      <c r="GJ155" s="5"/>
      <c r="GK155" s="5"/>
      <c r="GL155" s="5"/>
      <c r="GM155" s="5"/>
    </row>
    <row r="156" spans="1:195" x14ac:dyDescent="0.2">
      <c r="A156" s="55"/>
      <c r="B156" s="2" t="s">
        <v>490</v>
      </c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30"/>
      <c r="X156" s="129"/>
      <c r="Y156" s="129"/>
      <c r="Z156" s="129"/>
      <c r="AA156" s="129"/>
      <c r="AB156" s="129"/>
      <c r="AC156" s="129"/>
      <c r="AD156" s="129"/>
      <c r="AE156" s="129"/>
      <c r="AF156" s="129"/>
      <c r="AG156" s="129"/>
      <c r="AH156" s="129"/>
      <c r="AI156" s="129"/>
      <c r="AJ156" s="129"/>
      <c r="AK156" s="129"/>
      <c r="AL156" s="129"/>
      <c r="AM156" s="129"/>
      <c r="AN156" s="129"/>
      <c r="AO156" s="129"/>
      <c r="AP156" s="129"/>
      <c r="AQ156" s="129"/>
      <c r="AR156" s="129"/>
      <c r="AS156" s="129"/>
      <c r="AT156" s="129"/>
      <c r="AU156" s="129"/>
      <c r="AV156" s="129"/>
      <c r="AW156" s="129"/>
      <c r="AX156" s="129"/>
      <c r="AY156" s="129"/>
      <c r="AZ156" s="129"/>
      <c r="BA156" s="129"/>
      <c r="BB156" s="129"/>
      <c r="BC156" s="129"/>
      <c r="BD156" s="129"/>
      <c r="BE156" s="129"/>
      <c r="BF156" s="129"/>
      <c r="BG156" s="129"/>
      <c r="BH156" s="129"/>
      <c r="BI156" s="129"/>
      <c r="BJ156" s="129"/>
      <c r="BK156" s="129"/>
      <c r="BL156" s="129"/>
      <c r="BM156" s="129"/>
      <c r="BN156" s="129"/>
      <c r="BO156" s="129"/>
      <c r="BP156" s="129"/>
      <c r="BQ156" s="129"/>
      <c r="BR156" s="129"/>
      <c r="BS156" s="129"/>
      <c r="BT156" s="129"/>
      <c r="BU156" s="129"/>
      <c r="BV156" s="129"/>
      <c r="BW156" s="129"/>
      <c r="BX156" s="129"/>
      <c r="BY156" s="129"/>
      <c r="BZ156" s="129"/>
      <c r="CA156" s="129"/>
      <c r="CB156" s="129"/>
      <c r="CC156" s="129"/>
      <c r="CD156" s="129"/>
      <c r="CE156" s="129"/>
      <c r="CF156" s="129"/>
      <c r="CG156" s="129"/>
      <c r="CH156" s="129"/>
      <c r="CI156" s="129"/>
      <c r="CJ156" s="129"/>
      <c r="CK156" s="129"/>
      <c r="CL156" s="129"/>
      <c r="CM156" s="129"/>
      <c r="CN156" s="129"/>
      <c r="CO156" s="129"/>
      <c r="CP156" s="129"/>
      <c r="CQ156" s="129"/>
      <c r="CR156" s="129"/>
      <c r="CS156" s="129"/>
      <c r="CT156" s="129"/>
      <c r="CU156" s="129"/>
      <c r="CV156" s="129"/>
      <c r="CW156" s="129"/>
      <c r="CX156" s="129"/>
      <c r="CY156" s="129"/>
      <c r="CZ156" s="129"/>
      <c r="DA156" s="129"/>
      <c r="DB156" s="129"/>
      <c r="DC156" s="129"/>
      <c r="DD156" s="129"/>
      <c r="DE156" s="129"/>
      <c r="DF156" s="129"/>
      <c r="DG156" s="129"/>
      <c r="DH156" s="129"/>
      <c r="DI156" s="129"/>
      <c r="DJ156" s="129"/>
      <c r="DK156" s="129"/>
      <c r="DL156" s="129"/>
      <c r="DM156" s="129"/>
      <c r="DN156" s="129"/>
      <c r="DO156" s="129"/>
      <c r="DP156" s="129"/>
      <c r="DQ156" s="129"/>
      <c r="DR156" s="129"/>
      <c r="DS156" s="129"/>
      <c r="DT156" s="129"/>
      <c r="DU156" s="129"/>
      <c r="DV156" s="129"/>
      <c r="DW156" s="129"/>
      <c r="DX156" s="129"/>
      <c r="DY156" s="129"/>
      <c r="DZ156" s="129"/>
      <c r="EA156" s="129"/>
      <c r="EB156" s="129"/>
      <c r="EC156" s="129"/>
      <c r="ED156" s="129"/>
      <c r="EE156" s="129"/>
      <c r="EF156" s="129"/>
      <c r="EG156" s="129"/>
      <c r="EH156" s="129"/>
      <c r="EI156" s="129"/>
      <c r="EJ156" s="129"/>
      <c r="EK156" s="129"/>
      <c r="EL156" s="129"/>
      <c r="EM156" s="129"/>
      <c r="EN156" s="129"/>
      <c r="EO156" s="129"/>
      <c r="EP156" s="129"/>
      <c r="EQ156" s="129"/>
      <c r="ER156" s="129"/>
      <c r="ES156" s="129"/>
      <c r="ET156" s="129"/>
      <c r="EU156" s="129"/>
      <c r="EV156" s="129"/>
      <c r="EW156" s="129"/>
      <c r="EX156" s="129"/>
      <c r="EY156" s="129"/>
      <c r="EZ156" s="129"/>
      <c r="FA156" s="129"/>
      <c r="FB156" s="129"/>
      <c r="FC156" s="129"/>
      <c r="FD156" s="129"/>
      <c r="FE156" s="129"/>
      <c r="FF156" s="129"/>
      <c r="FG156" s="129"/>
      <c r="FH156" s="129"/>
      <c r="FI156" s="129"/>
      <c r="FJ156" s="129"/>
      <c r="FK156" s="129"/>
      <c r="FL156" s="129"/>
      <c r="FM156" s="129"/>
      <c r="FN156" s="129"/>
      <c r="FO156" s="129"/>
      <c r="FP156" s="129"/>
      <c r="FQ156" s="129"/>
      <c r="FR156" s="129"/>
      <c r="FS156" s="129"/>
      <c r="FT156" s="130"/>
      <c r="FU156" s="129"/>
      <c r="FV156" s="129"/>
      <c r="FW156" s="129"/>
      <c r="FX156" s="129"/>
      <c r="FY156" s="53"/>
      <c r="FZ156" s="53"/>
      <c r="GA156" s="53"/>
      <c r="GB156" s="53"/>
      <c r="GC156" s="53"/>
      <c r="GD156" s="53"/>
      <c r="GE156" s="5"/>
      <c r="GF156" s="5"/>
      <c r="GG156" s="5"/>
      <c r="GH156" s="5"/>
      <c r="GI156" s="5"/>
      <c r="GJ156" s="5"/>
      <c r="GK156" s="5"/>
      <c r="GL156" s="5"/>
      <c r="GM156" s="5"/>
    </row>
    <row r="157" spans="1:195" x14ac:dyDescent="0.2">
      <c r="A157" s="3" t="s">
        <v>414</v>
      </c>
      <c r="B157" s="2" t="s">
        <v>414</v>
      </c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  <c r="CA157" s="33"/>
      <c r="CB157" s="33"/>
      <c r="CC157" s="33"/>
      <c r="CD157" s="33"/>
      <c r="CE157" s="33"/>
      <c r="CF157" s="33"/>
      <c r="CG157" s="33"/>
      <c r="CH157" s="33"/>
      <c r="CI157" s="33"/>
      <c r="CJ157" s="33"/>
      <c r="CK157" s="33"/>
      <c r="CL157" s="33"/>
      <c r="CM157" s="33"/>
      <c r="CN157" s="33"/>
      <c r="CO157" s="33"/>
      <c r="CP157" s="33"/>
      <c r="CQ157" s="33"/>
      <c r="CR157" s="33"/>
      <c r="CS157" s="33"/>
      <c r="CT157" s="33"/>
      <c r="CU157" s="33"/>
      <c r="CV157" s="33"/>
      <c r="CW157" s="33"/>
      <c r="CX157" s="33"/>
      <c r="CY157" s="33"/>
      <c r="CZ157" s="33"/>
      <c r="DA157" s="33"/>
      <c r="DB157" s="33"/>
      <c r="DC157" s="33"/>
      <c r="DD157" s="33"/>
      <c r="DE157" s="33"/>
      <c r="DF157" s="33"/>
      <c r="DG157" s="33"/>
      <c r="DH157" s="33"/>
      <c r="DI157" s="33"/>
      <c r="DJ157" s="33"/>
      <c r="DK157" s="33"/>
      <c r="DL157" s="33"/>
      <c r="DM157" s="33"/>
      <c r="DN157" s="33"/>
      <c r="DO157" s="33"/>
      <c r="DP157" s="33"/>
      <c r="DQ157" s="33"/>
      <c r="DR157" s="33"/>
      <c r="DS157" s="33"/>
      <c r="DT157" s="33"/>
      <c r="DU157" s="33"/>
      <c r="DV157" s="33"/>
      <c r="DW157" s="33"/>
      <c r="DX157" s="33"/>
      <c r="DY157" s="33"/>
      <c r="DZ157" s="33"/>
      <c r="EA157" s="33"/>
      <c r="EB157" s="33"/>
      <c r="EC157" s="33"/>
      <c r="ED157" s="33"/>
      <c r="EE157" s="33"/>
      <c r="EF157" s="33"/>
      <c r="EG157" s="33"/>
      <c r="EH157" s="33"/>
      <c r="EI157" s="33"/>
      <c r="EJ157" s="33"/>
      <c r="EK157" s="33"/>
      <c r="EL157" s="33"/>
      <c r="EM157" s="33"/>
      <c r="EN157" s="33"/>
      <c r="EO157" s="33"/>
      <c r="EP157" s="33"/>
      <c r="EQ157" s="33"/>
      <c r="ER157" s="33"/>
      <c r="ES157" s="33"/>
      <c r="ET157" s="33"/>
      <c r="EU157" s="33"/>
      <c r="EV157" s="33"/>
      <c r="EW157" s="33"/>
      <c r="EX157" s="33"/>
      <c r="EY157" s="33"/>
      <c r="EZ157" s="33"/>
      <c r="FA157" s="33"/>
      <c r="FB157" s="33"/>
      <c r="FC157" s="33"/>
      <c r="FD157" s="33"/>
      <c r="FE157" s="33"/>
      <c r="FF157" s="33"/>
      <c r="FG157" s="33"/>
      <c r="FH157" s="33"/>
      <c r="FI157" s="33"/>
      <c r="FJ157" s="33"/>
      <c r="FK157" s="33"/>
      <c r="FL157" s="33"/>
      <c r="FM157" s="33"/>
      <c r="FN157" s="33"/>
      <c r="FO157" s="33"/>
      <c r="FP157" s="33"/>
      <c r="FQ157" s="33"/>
      <c r="FR157" s="33"/>
      <c r="FS157" s="33"/>
      <c r="FT157" s="33"/>
      <c r="FU157" s="33"/>
      <c r="FV157" s="33"/>
      <c r="FW157" s="33"/>
      <c r="FX157" s="33"/>
      <c r="FY157" s="53"/>
      <c r="FZ157" s="53"/>
      <c r="GA157" s="53"/>
      <c r="GB157" s="53"/>
      <c r="GC157" s="53"/>
      <c r="GD157" s="53"/>
      <c r="GE157" s="5"/>
      <c r="GF157" s="5"/>
      <c r="GG157" s="5"/>
      <c r="GH157" s="5"/>
      <c r="GI157" s="5"/>
      <c r="GJ157" s="5"/>
      <c r="GK157" s="5"/>
      <c r="GL157" s="5"/>
      <c r="GM157" s="5"/>
    </row>
    <row r="158" spans="1:195" ht="15.75" x14ac:dyDescent="0.25">
      <c r="A158" s="3"/>
      <c r="B158" s="51" t="s">
        <v>491</v>
      </c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24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24"/>
      <c r="FU158" s="5"/>
      <c r="FV158" s="5"/>
      <c r="FW158" s="5"/>
      <c r="FX158" s="5"/>
      <c r="FY158" s="123"/>
      <c r="FZ158" s="18"/>
      <c r="GA158" s="53"/>
      <c r="GB158" s="53"/>
      <c r="GC158" s="53"/>
      <c r="GD158" s="53"/>
      <c r="GE158" s="5"/>
      <c r="GF158" s="5"/>
      <c r="GG158" s="5"/>
      <c r="GH158" s="5"/>
      <c r="GI158" s="5"/>
      <c r="GJ158" s="5"/>
      <c r="GK158" s="5"/>
      <c r="GL158" s="5"/>
      <c r="GM158" s="5"/>
    </row>
    <row r="159" spans="1:195" x14ac:dyDescent="0.2">
      <c r="A159" s="3" t="s">
        <v>492</v>
      </c>
      <c r="B159" s="2" t="s">
        <v>493</v>
      </c>
      <c r="C159" s="30">
        <f t="shared" ref="C159:BN159" si="167">C7+C26</f>
        <v>2325.5</v>
      </c>
      <c r="D159" s="30">
        <f t="shared" si="167"/>
        <v>0</v>
      </c>
      <c r="E159" s="30">
        <f t="shared" si="167"/>
        <v>0</v>
      </c>
      <c r="F159" s="30">
        <f t="shared" si="167"/>
        <v>0</v>
      </c>
      <c r="G159" s="30">
        <f t="shared" si="167"/>
        <v>0</v>
      </c>
      <c r="H159" s="30">
        <f t="shared" si="167"/>
        <v>0</v>
      </c>
      <c r="I159" s="30">
        <f t="shared" si="167"/>
        <v>0</v>
      </c>
      <c r="J159" s="30">
        <f t="shared" si="167"/>
        <v>0</v>
      </c>
      <c r="K159" s="30">
        <f t="shared" si="167"/>
        <v>0</v>
      </c>
      <c r="L159" s="30">
        <f t="shared" si="167"/>
        <v>0</v>
      </c>
      <c r="M159" s="30">
        <f t="shared" si="167"/>
        <v>0</v>
      </c>
      <c r="N159" s="30">
        <f t="shared" si="167"/>
        <v>0</v>
      </c>
      <c r="O159" s="30">
        <f t="shared" si="167"/>
        <v>0</v>
      </c>
      <c r="P159" s="30">
        <f t="shared" si="167"/>
        <v>0</v>
      </c>
      <c r="Q159" s="30">
        <f t="shared" si="167"/>
        <v>0</v>
      </c>
      <c r="R159" s="30">
        <f t="shared" si="167"/>
        <v>1604.5</v>
      </c>
      <c r="S159" s="30">
        <f t="shared" si="167"/>
        <v>1</v>
      </c>
      <c r="T159" s="30">
        <f t="shared" si="167"/>
        <v>0</v>
      </c>
      <c r="U159" s="30">
        <f t="shared" si="167"/>
        <v>0</v>
      </c>
      <c r="V159" s="30">
        <f t="shared" si="167"/>
        <v>0</v>
      </c>
      <c r="W159" s="131">
        <f t="shared" si="167"/>
        <v>49.5</v>
      </c>
      <c r="X159" s="30">
        <f t="shared" si="167"/>
        <v>0</v>
      </c>
      <c r="Y159" s="30">
        <f t="shared" si="167"/>
        <v>0</v>
      </c>
      <c r="Z159" s="30">
        <f t="shared" si="167"/>
        <v>0</v>
      </c>
      <c r="AA159" s="30">
        <f t="shared" si="167"/>
        <v>0</v>
      </c>
      <c r="AB159" s="30">
        <f t="shared" si="167"/>
        <v>121</v>
      </c>
      <c r="AC159" s="30">
        <f t="shared" si="167"/>
        <v>0</v>
      </c>
      <c r="AD159" s="30">
        <f t="shared" si="167"/>
        <v>0</v>
      </c>
      <c r="AE159" s="30">
        <f t="shared" si="167"/>
        <v>0</v>
      </c>
      <c r="AF159" s="30">
        <f t="shared" si="167"/>
        <v>0</v>
      </c>
      <c r="AG159" s="30">
        <f t="shared" si="167"/>
        <v>0</v>
      </c>
      <c r="AH159" s="30">
        <f t="shared" si="167"/>
        <v>0</v>
      </c>
      <c r="AI159" s="30">
        <f t="shared" si="167"/>
        <v>0</v>
      </c>
      <c r="AJ159" s="30">
        <f t="shared" si="167"/>
        <v>0</v>
      </c>
      <c r="AK159" s="30">
        <f t="shared" si="167"/>
        <v>0</v>
      </c>
      <c r="AL159" s="30">
        <f t="shared" si="167"/>
        <v>0</v>
      </c>
      <c r="AM159" s="30">
        <f t="shared" si="167"/>
        <v>0</v>
      </c>
      <c r="AN159" s="30">
        <f t="shared" si="167"/>
        <v>0</v>
      </c>
      <c r="AO159" s="30">
        <f t="shared" si="167"/>
        <v>0</v>
      </c>
      <c r="AP159" s="30">
        <f t="shared" si="167"/>
        <v>139</v>
      </c>
      <c r="AQ159" s="30">
        <f t="shared" si="167"/>
        <v>5</v>
      </c>
      <c r="AR159" s="30">
        <f t="shared" si="167"/>
        <v>2774.5</v>
      </c>
      <c r="AS159" s="30">
        <f t="shared" si="167"/>
        <v>0</v>
      </c>
      <c r="AT159" s="30">
        <f t="shared" si="167"/>
        <v>0</v>
      </c>
      <c r="AU159" s="30">
        <f t="shared" si="167"/>
        <v>0</v>
      </c>
      <c r="AV159" s="30">
        <f t="shared" si="167"/>
        <v>0</v>
      </c>
      <c r="AW159" s="30">
        <f t="shared" si="167"/>
        <v>0</v>
      </c>
      <c r="AX159" s="30">
        <f t="shared" si="167"/>
        <v>0</v>
      </c>
      <c r="AY159" s="30">
        <f t="shared" si="167"/>
        <v>0</v>
      </c>
      <c r="AZ159" s="30">
        <f t="shared" si="167"/>
        <v>0</v>
      </c>
      <c r="BA159" s="30">
        <f t="shared" si="167"/>
        <v>0</v>
      </c>
      <c r="BB159" s="30">
        <f t="shared" si="167"/>
        <v>0</v>
      </c>
      <c r="BC159" s="30">
        <f t="shared" si="167"/>
        <v>228</v>
      </c>
      <c r="BD159" s="30">
        <f t="shared" si="167"/>
        <v>0</v>
      </c>
      <c r="BE159" s="30">
        <f t="shared" si="167"/>
        <v>0</v>
      </c>
      <c r="BF159" s="30">
        <f t="shared" si="167"/>
        <v>380</v>
      </c>
      <c r="BG159" s="30">
        <f t="shared" si="167"/>
        <v>0</v>
      </c>
      <c r="BH159" s="30">
        <f t="shared" si="167"/>
        <v>0</v>
      </c>
      <c r="BI159" s="30">
        <f t="shared" si="167"/>
        <v>0</v>
      </c>
      <c r="BJ159" s="30">
        <f t="shared" si="167"/>
        <v>0</v>
      </c>
      <c r="BK159" s="30">
        <f t="shared" si="167"/>
        <v>5379.5</v>
      </c>
      <c r="BL159" s="30">
        <f t="shared" si="167"/>
        <v>0.5</v>
      </c>
      <c r="BM159" s="30">
        <f t="shared" si="167"/>
        <v>0</v>
      </c>
      <c r="BN159" s="30">
        <f t="shared" si="167"/>
        <v>0</v>
      </c>
      <c r="BO159" s="30">
        <f t="shared" ref="BO159:DZ159" si="168">BO7+BO26</f>
        <v>0</v>
      </c>
      <c r="BP159" s="30">
        <f t="shared" si="168"/>
        <v>0</v>
      </c>
      <c r="BQ159" s="30">
        <f t="shared" si="168"/>
        <v>0</v>
      </c>
      <c r="BR159" s="30">
        <f t="shared" si="168"/>
        <v>0</v>
      </c>
      <c r="BS159" s="30">
        <f t="shared" si="168"/>
        <v>0</v>
      </c>
      <c r="BT159" s="30">
        <f t="shared" si="168"/>
        <v>0</v>
      </c>
      <c r="BU159" s="30">
        <f t="shared" si="168"/>
        <v>0</v>
      </c>
      <c r="BV159" s="30">
        <f t="shared" si="168"/>
        <v>0</v>
      </c>
      <c r="BW159" s="30">
        <f t="shared" si="168"/>
        <v>0</v>
      </c>
      <c r="BX159" s="30">
        <f t="shared" si="168"/>
        <v>0</v>
      </c>
      <c r="BY159" s="30">
        <f t="shared" si="168"/>
        <v>0</v>
      </c>
      <c r="BZ159" s="30">
        <f t="shared" si="168"/>
        <v>0</v>
      </c>
      <c r="CA159" s="30">
        <f t="shared" si="168"/>
        <v>0</v>
      </c>
      <c r="CB159" s="30">
        <f t="shared" si="168"/>
        <v>350</v>
      </c>
      <c r="CC159" s="30">
        <f t="shared" si="168"/>
        <v>0</v>
      </c>
      <c r="CD159" s="30">
        <f t="shared" si="168"/>
        <v>0</v>
      </c>
      <c r="CE159" s="30">
        <f t="shared" si="168"/>
        <v>0</v>
      </c>
      <c r="CF159" s="30">
        <f t="shared" si="168"/>
        <v>0</v>
      </c>
      <c r="CG159" s="30">
        <f t="shared" si="168"/>
        <v>0</v>
      </c>
      <c r="CH159" s="30">
        <f t="shared" si="168"/>
        <v>0</v>
      </c>
      <c r="CI159" s="30">
        <f t="shared" si="168"/>
        <v>0</v>
      </c>
      <c r="CJ159" s="30">
        <f t="shared" si="168"/>
        <v>0</v>
      </c>
      <c r="CK159" s="30">
        <f t="shared" si="168"/>
        <v>19.5</v>
      </c>
      <c r="CL159" s="30">
        <f t="shared" si="168"/>
        <v>2</v>
      </c>
      <c r="CM159" s="30">
        <f t="shared" si="168"/>
        <v>2</v>
      </c>
      <c r="CN159" s="30">
        <f t="shared" si="168"/>
        <v>662</v>
      </c>
      <c r="CO159" s="30">
        <f t="shared" si="168"/>
        <v>0</v>
      </c>
      <c r="CP159" s="30">
        <f t="shared" si="168"/>
        <v>0</v>
      </c>
      <c r="CQ159" s="30">
        <f t="shared" si="168"/>
        <v>0</v>
      </c>
      <c r="CR159" s="30">
        <f t="shared" si="168"/>
        <v>0</v>
      </c>
      <c r="CS159" s="30">
        <f t="shared" si="168"/>
        <v>0</v>
      </c>
      <c r="CT159" s="30">
        <f t="shared" si="168"/>
        <v>0</v>
      </c>
      <c r="CU159" s="30">
        <f t="shared" si="168"/>
        <v>375</v>
      </c>
      <c r="CV159" s="30">
        <f t="shared" si="168"/>
        <v>0</v>
      </c>
      <c r="CW159" s="30">
        <f t="shared" si="168"/>
        <v>0</v>
      </c>
      <c r="CX159" s="30">
        <f t="shared" si="168"/>
        <v>0</v>
      </c>
      <c r="CY159" s="30">
        <f t="shared" si="168"/>
        <v>0</v>
      </c>
      <c r="CZ159" s="30">
        <f t="shared" si="168"/>
        <v>0</v>
      </c>
      <c r="DA159" s="30">
        <f t="shared" si="168"/>
        <v>0</v>
      </c>
      <c r="DB159" s="30">
        <f t="shared" si="168"/>
        <v>0</v>
      </c>
      <c r="DC159" s="30">
        <f t="shared" si="168"/>
        <v>0</v>
      </c>
      <c r="DD159" s="30">
        <f t="shared" si="168"/>
        <v>0</v>
      </c>
      <c r="DE159" s="30">
        <f t="shared" si="168"/>
        <v>0</v>
      </c>
      <c r="DF159" s="30">
        <f t="shared" si="168"/>
        <v>0</v>
      </c>
      <c r="DG159" s="30">
        <f t="shared" si="168"/>
        <v>0</v>
      </c>
      <c r="DH159" s="30">
        <f t="shared" si="168"/>
        <v>0</v>
      </c>
      <c r="DI159" s="30">
        <f t="shared" si="168"/>
        <v>4</v>
      </c>
      <c r="DJ159" s="30">
        <f t="shared" si="168"/>
        <v>6</v>
      </c>
      <c r="DK159" s="30">
        <f t="shared" si="168"/>
        <v>0</v>
      </c>
      <c r="DL159" s="30">
        <f t="shared" si="168"/>
        <v>0</v>
      </c>
      <c r="DM159" s="30">
        <f t="shared" si="168"/>
        <v>0</v>
      </c>
      <c r="DN159" s="30">
        <f t="shared" si="168"/>
        <v>0</v>
      </c>
      <c r="DO159" s="30">
        <f t="shared" si="168"/>
        <v>0</v>
      </c>
      <c r="DP159" s="30">
        <f t="shared" si="168"/>
        <v>0</v>
      </c>
      <c r="DQ159" s="30">
        <f t="shared" si="168"/>
        <v>0</v>
      </c>
      <c r="DR159" s="30">
        <f t="shared" si="168"/>
        <v>0</v>
      </c>
      <c r="DS159" s="30">
        <f t="shared" si="168"/>
        <v>0</v>
      </c>
      <c r="DT159" s="30">
        <f t="shared" si="168"/>
        <v>0</v>
      </c>
      <c r="DU159" s="30">
        <f t="shared" si="168"/>
        <v>0</v>
      </c>
      <c r="DV159" s="30">
        <f t="shared" si="168"/>
        <v>0</v>
      </c>
      <c r="DW159" s="30">
        <f t="shared" si="168"/>
        <v>0</v>
      </c>
      <c r="DX159" s="30">
        <f t="shared" si="168"/>
        <v>0</v>
      </c>
      <c r="DY159" s="30">
        <f t="shared" si="168"/>
        <v>0</v>
      </c>
      <c r="DZ159" s="30">
        <f t="shared" si="168"/>
        <v>0</v>
      </c>
      <c r="EA159" s="30">
        <f t="shared" ref="EA159:FX159" si="169">EA7+EA26</f>
        <v>0</v>
      </c>
      <c r="EB159" s="30">
        <f t="shared" si="169"/>
        <v>0</v>
      </c>
      <c r="EC159" s="30">
        <f t="shared" si="169"/>
        <v>0</v>
      </c>
      <c r="ED159" s="30">
        <f t="shared" si="169"/>
        <v>0</v>
      </c>
      <c r="EE159" s="30">
        <f t="shared" si="169"/>
        <v>0</v>
      </c>
      <c r="EF159" s="30">
        <f t="shared" si="169"/>
        <v>0</v>
      </c>
      <c r="EG159" s="30">
        <f t="shared" si="169"/>
        <v>0</v>
      </c>
      <c r="EH159" s="30">
        <f t="shared" si="169"/>
        <v>0</v>
      </c>
      <c r="EI159" s="30">
        <f t="shared" si="169"/>
        <v>0</v>
      </c>
      <c r="EJ159" s="30">
        <f t="shared" si="169"/>
        <v>0</v>
      </c>
      <c r="EK159" s="30">
        <f t="shared" si="169"/>
        <v>0</v>
      </c>
      <c r="EL159" s="30">
        <f t="shared" si="169"/>
        <v>0</v>
      </c>
      <c r="EM159" s="30">
        <f t="shared" si="169"/>
        <v>0</v>
      </c>
      <c r="EN159" s="30">
        <f t="shared" si="169"/>
        <v>87</v>
      </c>
      <c r="EO159" s="30">
        <f t="shared" si="169"/>
        <v>0</v>
      </c>
      <c r="EP159" s="30">
        <f t="shared" si="169"/>
        <v>0</v>
      </c>
      <c r="EQ159" s="30">
        <f t="shared" si="169"/>
        <v>0</v>
      </c>
      <c r="ER159" s="30">
        <f t="shared" si="169"/>
        <v>0</v>
      </c>
      <c r="ES159" s="30">
        <f t="shared" si="169"/>
        <v>0</v>
      </c>
      <c r="ET159" s="30">
        <f t="shared" si="169"/>
        <v>0</v>
      </c>
      <c r="EU159" s="30">
        <f t="shared" si="169"/>
        <v>0</v>
      </c>
      <c r="EV159" s="30">
        <f t="shared" si="169"/>
        <v>0</v>
      </c>
      <c r="EW159" s="30">
        <f t="shared" si="169"/>
        <v>0</v>
      </c>
      <c r="EX159" s="30">
        <f t="shared" si="169"/>
        <v>0</v>
      </c>
      <c r="EY159" s="30">
        <f t="shared" si="169"/>
        <v>522</v>
      </c>
      <c r="EZ159" s="30">
        <f t="shared" si="169"/>
        <v>0</v>
      </c>
      <c r="FA159" s="30">
        <f t="shared" si="169"/>
        <v>0</v>
      </c>
      <c r="FB159" s="30">
        <f t="shared" si="169"/>
        <v>0</v>
      </c>
      <c r="FC159" s="30">
        <f t="shared" si="169"/>
        <v>0</v>
      </c>
      <c r="FD159" s="30">
        <f t="shared" si="169"/>
        <v>0</v>
      </c>
      <c r="FE159" s="30">
        <f t="shared" si="169"/>
        <v>0</v>
      </c>
      <c r="FF159" s="30">
        <f t="shared" si="169"/>
        <v>0</v>
      </c>
      <c r="FG159" s="30">
        <f t="shared" si="169"/>
        <v>0</v>
      </c>
      <c r="FH159" s="30">
        <f t="shared" si="169"/>
        <v>0</v>
      </c>
      <c r="FI159" s="30">
        <f t="shared" si="169"/>
        <v>0</v>
      </c>
      <c r="FJ159" s="30">
        <f t="shared" si="169"/>
        <v>0</v>
      </c>
      <c r="FK159" s="30">
        <f t="shared" si="169"/>
        <v>0</v>
      </c>
      <c r="FL159" s="30">
        <f t="shared" si="169"/>
        <v>0</v>
      </c>
      <c r="FM159" s="30">
        <f t="shared" si="169"/>
        <v>0</v>
      </c>
      <c r="FN159" s="30">
        <f t="shared" si="169"/>
        <v>135</v>
      </c>
      <c r="FO159" s="30">
        <f t="shared" si="169"/>
        <v>0</v>
      </c>
      <c r="FP159" s="30">
        <f t="shared" si="169"/>
        <v>0</v>
      </c>
      <c r="FQ159" s="30">
        <f t="shared" si="169"/>
        <v>0</v>
      </c>
      <c r="FR159" s="30">
        <f t="shared" si="169"/>
        <v>0</v>
      </c>
      <c r="FS159" s="30">
        <f t="shared" si="169"/>
        <v>0</v>
      </c>
      <c r="FT159" s="131">
        <f t="shared" si="169"/>
        <v>0</v>
      </c>
      <c r="FU159" s="30">
        <f t="shared" si="169"/>
        <v>0</v>
      </c>
      <c r="FV159" s="30">
        <f t="shared" si="169"/>
        <v>0</v>
      </c>
      <c r="FW159" s="30">
        <f t="shared" si="169"/>
        <v>0</v>
      </c>
      <c r="FX159" s="30">
        <f t="shared" si="169"/>
        <v>0</v>
      </c>
      <c r="FY159" s="132"/>
      <c r="FZ159" s="53">
        <f>SUM(C159:FX159)</f>
        <v>15172.5</v>
      </c>
      <c r="GA159" s="53"/>
      <c r="GB159" s="53"/>
      <c r="GC159" s="53"/>
      <c r="GD159" s="53"/>
      <c r="GE159" s="5"/>
      <c r="GF159" s="5"/>
      <c r="GG159" s="5"/>
      <c r="GH159" s="5"/>
      <c r="GI159" s="5"/>
      <c r="GJ159" s="5"/>
      <c r="GK159" s="5"/>
      <c r="GL159" s="5"/>
      <c r="GM159" s="5"/>
    </row>
    <row r="160" spans="1:195" x14ac:dyDescent="0.2">
      <c r="A160" s="3" t="s">
        <v>494</v>
      </c>
      <c r="B160" s="2" t="s">
        <v>495</v>
      </c>
      <c r="C160" s="5">
        <f t="shared" ref="C160:BN160" si="170">C33</f>
        <v>7381</v>
      </c>
      <c r="D160" s="5">
        <f t="shared" si="170"/>
        <v>7381</v>
      </c>
      <c r="E160" s="5">
        <f t="shared" si="170"/>
        <v>7381</v>
      </c>
      <c r="F160" s="5">
        <f t="shared" si="170"/>
        <v>7381</v>
      </c>
      <c r="G160" s="5">
        <f t="shared" si="170"/>
        <v>7381</v>
      </c>
      <c r="H160" s="5">
        <f t="shared" si="170"/>
        <v>7381</v>
      </c>
      <c r="I160" s="5">
        <f t="shared" si="170"/>
        <v>7381</v>
      </c>
      <c r="J160" s="5">
        <f t="shared" si="170"/>
        <v>7381</v>
      </c>
      <c r="K160" s="5">
        <f t="shared" si="170"/>
        <v>7381</v>
      </c>
      <c r="L160" s="5">
        <f t="shared" si="170"/>
        <v>7381</v>
      </c>
      <c r="M160" s="5">
        <f t="shared" si="170"/>
        <v>7381</v>
      </c>
      <c r="N160" s="5">
        <f t="shared" si="170"/>
        <v>7381</v>
      </c>
      <c r="O160" s="5">
        <f t="shared" si="170"/>
        <v>7381</v>
      </c>
      <c r="P160" s="5">
        <f t="shared" si="170"/>
        <v>7381</v>
      </c>
      <c r="Q160" s="5">
        <f t="shared" si="170"/>
        <v>7381</v>
      </c>
      <c r="R160" s="5">
        <f t="shared" si="170"/>
        <v>7381</v>
      </c>
      <c r="S160" s="5">
        <f t="shared" si="170"/>
        <v>7381</v>
      </c>
      <c r="T160" s="5">
        <f t="shared" si="170"/>
        <v>7381</v>
      </c>
      <c r="U160" s="5">
        <f t="shared" si="170"/>
        <v>7381</v>
      </c>
      <c r="V160" s="5">
        <f t="shared" si="170"/>
        <v>7381</v>
      </c>
      <c r="W160" s="5">
        <f t="shared" si="170"/>
        <v>7381</v>
      </c>
      <c r="X160" s="5">
        <f t="shared" si="170"/>
        <v>7381</v>
      </c>
      <c r="Y160" s="5">
        <f t="shared" si="170"/>
        <v>7381</v>
      </c>
      <c r="Z160" s="5">
        <f t="shared" si="170"/>
        <v>7381</v>
      </c>
      <c r="AA160" s="5">
        <f t="shared" si="170"/>
        <v>7381</v>
      </c>
      <c r="AB160" s="5">
        <f t="shared" si="170"/>
        <v>7381</v>
      </c>
      <c r="AC160" s="5">
        <f t="shared" si="170"/>
        <v>7381</v>
      </c>
      <c r="AD160" s="5">
        <f t="shared" si="170"/>
        <v>7381</v>
      </c>
      <c r="AE160" s="5">
        <f t="shared" si="170"/>
        <v>7381</v>
      </c>
      <c r="AF160" s="5">
        <f t="shared" si="170"/>
        <v>7381</v>
      </c>
      <c r="AG160" s="5">
        <f t="shared" si="170"/>
        <v>7381</v>
      </c>
      <c r="AH160" s="5">
        <f t="shared" si="170"/>
        <v>7381</v>
      </c>
      <c r="AI160" s="5">
        <f t="shared" si="170"/>
        <v>7381</v>
      </c>
      <c r="AJ160" s="5">
        <f t="shared" si="170"/>
        <v>7381</v>
      </c>
      <c r="AK160" s="5">
        <f t="shared" si="170"/>
        <v>7381</v>
      </c>
      <c r="AL160" s="5">
        <f t="shared" si="170"/>
        <v>7381</v>
      </c>
      <c r="AM160" s="5">
        <f t="shared" si="170"/>
        <v>7381</v>
      </c>
      <c r="AN160" s="5">
        <f t="shared" si="170"/>
        <v>7381</v>
      </c>
      <c r="AO160" s="5">
        <f t="shared" si="170"/>
        <v>7381</v>
      </c>
      <c r="AP160" s="5">
        <f t="shared" si="170"/>
        <v>7381</v>
      </c>
      <c r="AQ160" s="5">
        <f t="shared" si="170"/>
        <v>7381</v>
      </c>
      <c r="AR160" s="5">
        <f t="shared" si="170"/>
        <v>7381</v>
      </c>
      <c r="AS160" s="5">
        <f t="shared" si="170"/>
        <v>7381</v>
      </c>
      <c r="AT160" s="5">
        <f t="shared" si="170"/>
        <v>7381</v>
      </c>
      <c r="AU160" s="5">
        <f t="shared" si="170"/>
        <v>7381</v>
      </c>
      <c r="AV160" s="5">
        <f t="shared" si="170"/>
        <v>7381</v>
      </c>
      <c r="AW160" s="5">
        <f t="shared" si="170"/>
        <v>7381</v>
      </c>
      <c r="AX160" s="5">
        <f t="shared" si="170"/>
        <v>7381</v>
      </c>
      <c r="AY160" s="5">
        <f t="shared" si="170"/>
        <v>7381</v>
      </c>
      <c r="AZ160" s="5">
        <f t="shared" si="170"/>
        <v>7381</v>
      </c>
      <c r="BA160" s="5">
        <f t="shared" si="170"/>
        <v>7381</v>
      </c>
      <c r="BB160" s="5">
        <f t="shared" si="170"/>
        <v>7381</v>
      </c>
      <c r="BC160" s="5">
        <f t="shared" si="170"/>
        <v>7381</v>
      </c>
      <c r="BD160" s="5">
        <f t="shared" si="170"/>
        <v>7381</v>
      </c>
      <c r="BE160" s="5">
        <f t="shared" si="170"/>
        <v>7381</v>
      </c>
      <c r="BF160" s="5">
        <f t="shared" si="170"/>
        <v>7381</v>
      </c>
      <c r="BG160" s="5">
        <f t="shared" si="170"/>
        <v>7381</v>
      </c>
      <c r="BH160" s="5">
        <f t="shared" si="170"/>
        <v>7381</v>
      </c>
      <c r="BI160" s="5">
        <f t="shared" si="170"/>
        <v>7381</v>
      </c>
      <c r="BJ160" s="5">
        <f t="shared" si="170"/>
        <v>7381</v>
      </c>
      <c r="BK160" s="5">
        <f t="shared" si="170"/>
        <v>7381</v>
      </c>
      <c r="BL160" s="5">
        <f t="shared" si="170"/>
        <v>7381</v>
      </c>
      <c r="BM160" s="5">
        <f t="shared" si="170"/>
        <v>7381</v>
      </c>
      <c r="BN160" s="5">
        <f t="shared" si="170"/>
        <v>7381</v>
      </c>
      <c r="BO160" s="5">
        <f t="shared" ref="BO160:DZ160" si="171">BO33</f>
        <v>7381</v>
      </c>
      <c r="BP160" s="5">
        <f t="shared" si="171"/>
        <v>7381</v>
      </c>
      <c r="BQ160" s="5">
        <f t="shared" si="171"/>
        <v>7381</v>
      </c>
      <c r="BR160" s="5">
        <f t="shared" si="171"/>
        <v>7381</v>
      </c>
      <c r="BS160" s="5">
        <f t="shared" si="171"/>
        <v>7381</v>
      </c>
      <c r="BT160" s="5">
        <f t="shared" si="171"/>
        <v>7381</v>
      </c>
      <c r="BU160" s="5">
        <f t="shared" si="171"/>
        <v>7381</v>
      </c>
      <c r="BV160" s="5">
        <f t="shared" si="171"/>
        <v>7381</v>
      </c>
      <c r="BW160" s="5">
        <f t="shared" si="171"/>
        <v>7381</v>
      </c>
      <c r="BX160" s="5">
        <f t="shared" si="171"/>
        <v>7381</v>
      </c>
      <c r="BY160" s="5">
        <f t="shared" si="171"/>
        <v>7381</v>
      </c>
      <c r="BZ160" s="5">
        <f t="shared" si="171"/>
        <v>7381</v>
      </c>
      <c r="CA160" s="5">
        <f t="shared" si="171"/>
        <v>7381</v>
      </c>
      <c r="CB160" s="5">
        <f t="shared" si="171"/>
        <v>7381</v>
      </c>
      <c r="CC160" s="5">
        <f t="shared" si="171"/>
        <v>7381</v>
      </c>
      <c r="CD160" s="5">
        <f t="shared" si="171"/>
        <v>7381</v>
      </c>
      <c r="CE160" s="5">
        <f t="shared" si="171"/>
        <v>7381</v>
      </c>
      <c r="CF160" s="5">
        <f t="shared" si="171"/>
        <v>7381</v>
      </c>
      <c r="CG160" s="5">
        <f t="shared" si="171"/>
        <v>7381</v>
      </c>
      <c r="CH160" s="5">
        <f t="shared" si="171"/>
        <v>7381</v>
      </c>
      <c r="CI160" s="5">
        <f t="shared" si="171"/>
        <v>7381</v>
      </c>
      <c r="CJ160" s="5">
        <f t="shared" si="171"/>
        <v>7381</v>
      </c>
      <c r="CK160" s="5">
        <f t="shared" si="171"/>
        <v>7381</v>
      </c>
      <c r="CL160" s="5">
        <f t="shared" si="171"/>
        <v>7381</v>
      </c>
      <c r="CM160" s="5">
        <f t="shared" si="171"/>
        <v>7381</v>
      </c>
      <c r="CN160" s="5">
        <f t="shared" si="171"/>
        <v>7381</v>
      </c>
      <c r="CO160" s="5">
        <f t="shared" si="171"/>
        <v>7381</v>
      </c>
      <c r="CP160" s="5">
        <f t="shared" si="171"/>
        <v>7381</v>
      </c>
      <c r="CQ160" s="5">
        <f t="shared" si="171"/>
        <v>7381</v>
      </c>
      <c r="CR160" s="5">
        <f t="shared" si="171"/>
        <v>7381</v>
      </c>
      <c r="CS160" s="5">
        <f t="shared" si="171"/>
        <v>7381</v>
      </c>
      <c r="CT160" s="5">
        <f t="shared" si="171"/>
        <v>7381</v>
      </c>
      <c r="CU160" s="5">
        <f t="shared" si="171"/>
        <v>7381</v>
      </c>
      <c r="CV160" s="5">
        <f t="shared" si="171"/>
        <v>7381</v>
      </c>
      <c r="CW160" s="5">
        <f t="shared" si="171"/>
        <v>7381</v>
      </c>
      <c r="CX160" s="5">
        <f t="shared" si="171"/>
        <v>7381</v>
      </c>
      <c r="CY160" s="5">
        <f t="shared" si="171"/>
        <v>7381</v>
      </c>
      <c r="CZ160" s="5">
        <f t="shared" si="171"/>
        <v>7381</v>
      </c>
      <c r="DA160" s="5">
        <f t="shared" si="171"/>
        <v>7381</v>
      </c>
      <c r="DB160" s="5">
        <f t="shared" si="171"/>
        <v>7381</v>
      </c>
      <c r="DC160" s="5">
        <f t="shared" si="171"/>
        <v>7381</v>
      </c>
      <c r="DD160" s="5">
        <f t="shared" si="171"/>
        <v>7381</v>
      </c>
      <c r="DE160" s="5">
        <f t="shared" si="171"/>
        <v>7381</v>
      </c>
      <c r="DF160" s="5">
        <f t="shared" si="171"/>
        <v>7381</v>
      </c>
      <c r="DG160" s="5">
        <f t="shared" si="171"/>
        <v>7381</v>
      </c>
      <c r="DH160" s="5">
        <f t="shared" si="171"/>
        <v>7381</v>
      </c>
      <c r="DI160" s="5">
        <f t="shared" si="171"/>
        <v>7381</v>
      </c>
      <c r="DJ160" s="5">
        <f t="shared" si="171"/>
        <v>7381</v>
      </c>
      <c r="DK160" s="5">
        <f t="shared" si="171"/>
        <v>7381</v>
      </c>
      <c r="DL160" s="5">
        <f t="shared" si="171"/>
        <v>7381</v>
      </c>
      <c r="DM160" s="5">
        <f t="shared" si="171"/>
        <v>7381</v>
      </c>
      <c r="DN160" s="5">
        <f t="shared" si="171"/>
        <v>7381</v>
      </c>
      <c r="DO160" s="5">
        <f t="shared" si="171"/>
        <v>7381</v>
      </c>
      <c r="DP160" s="5">
        <f t="shared" si="171"/>
        <v>7381</v>
      </c>
      <c r="DQ160" s="5">
        <f t="shared" si="171"/>
        <v>7381</v>
      </c>
      <c r="DR160" s="5">
        <f t="shared" si="171"/>
        <v>7381</v>
      </c>
      <c r="DS160" s="5">
        <f t="shared" si="171"/>
        <v>7381</v>
      </c>
      <c r="DT160" s="5">
        <f t="shared" si="171"/>
        <v>7381</v>
      </c>
      <c r="DU160" s="5">
        <f t="shared" si="171"/>
        <v>7381</v>
      </c>
      <c r="DV160" s="5">
        <f t="shared" si="171"/>
        <v>7381</v>
      </c>
      <c r="DW160" s="5">
        <f t="shared" si="171"/>
        <v>7381</v>
      </c>
      <c r="DX160" s="5">
        <f t="shared" si="171"/>
        <v>7381</v>
      </c>
      <c r="DY160" s="5">
        <f t="shared" si="171"/>
        <v>7381</v>
      </c>
      <c r="DZ160" s="5">
        <f t="shared" si="171"/>
        <v>7381</v>
      </c>
      <c r="EA160" s="5">
        <f t="shared" ref="EA160:FX160" si="172">EA33</f>
        <v>7381</v>
      </c>
      <c r="EB160" s="5">
        <f t="shared" si="172"/>
        <v>7381</v>
      </c>
      <c r="EC160" s="5">
        <f t="shared" si="172"/>
        <v>7381</v>
      </c>
      <c r="ED160" s="5">
        <f t="shared" si="172"/>
        <v>7381</v>
      </c>
      <c r="EE160" s="5">
        <f t="shared" si="172"/>
        <v>7381</v>
      </c>
      <c r="EF160" s="5">
        <f t="shared" si="172"/>
        <v>7381</v>
      </c>
      <c r="EG160" s="5">
        <f t="shared" si="172"/>
        <v>7381</v>
      </c>
      <c r="EH160" s="5">
        <f t="shared" si="172"/>
        <v>7381</v>
      </c>
      <c r="EI160" s="5">
        <f t="shared" si="172"/>
        <v>7381</v>
      </c>
      <c r="EJ160" s="5">
        <f t="shared" si="172"/>
        <v>7381</v>
      </c>
      <c r="EK160" s="5">
        <f t="shared" si="172"/>
        <v>7381</v>
      </c>
      <c r="EL160" s="5">
        <f t="shared" si="172"/>
        <v>7381</v>
      </c>
      <c r="EM160" s="5">
        <f t="shared" si="172"/>
        <v>7381</v>
      </c>
      <c r="EN160" s="5">
        <f t="shared" si="172"/>
        <v>7381</v>
      </c>
      <c r="EO160" s="5">
        <f t="shared" si="172"/>
        <v>7381</v>
      </c>
      <c r="EP160" s="5">
        <f t="shared" si="172"/>
        <v>7381</v>
      </c>
      <c r="EQ160" s="5">
        <f t="shared" si="172"/>
        <v>7381</v>
      </c>
      <c r="ER160" s="5">
        <f t="shared" si="172"/>
        <v>7381</v>
      </c>
      <c r="ES160" s="5">
        <f t="shared" si="172"/>
        <v>7381</v>
      </c>
      <c r="ET160" s="5">
        <f t="shared" si="172"/>
        <v>7381</v>
      </c>
      <c r="EU160" s="5">
        <f t="shared" si="172"/>
        <v>7381</v>
      </c>
      <c r="EV160" s="5">
        <f t="shared" si="172"/>
        <v>7381</v>
      </c>
      <c r="EW160" s="5">
        <f t="shared" si="172"/>
        <v>7381</v>
      </c>
      <c r="EX160" s="5">
        <f t="shared" si="172"/>
        <v>7381</v>
      </c>
      <c r="EY160" s="5">
        <f t="shared" si="172"/>
        <v>7381</v>
      </c>
      <c r="EZ160" s="5">
        <f t="shared" si="172"/>
        <v>7381</v>
      </c>
      <c r="FA160" s="5">
        <f t="shared" si="172"/>
        <v>7381</v>
      </c>
      <c r="FB160" s="5">
        <f t="shared" si="172"/>
        <v>7381</v>
      </c>
      <c r="FC160" s="5">
        <f t="shared" si="172"/>
        <v>7381</v>
      </c>
      <c r="FD160" s="5">
        <f t="shared" si="172"/>
        <v>7381</v>
      </c>
      <c r="FE160" s="5">
        <f t="shared" si="172"/>
        <v>7381</v>
      </c>
      <c r="FF160" s="5">
        <f t="shared" si="172"/>
        <v>7381</v>
      </c>
      <c r="FG160" s="5">
        <f t="shared" si="172"/>
        <v>7381</v>
      </c>
      <c r="FH160" s="5">
        <f t="shared" si="172"/>
        <v>7381</v>
      </c>
      <c r="FI160" s="5">
        <f t="shared" si="172"/>
        <v>7381</v>
      </c>
      <c r="FJ160" s="5">
        <f t="shared" si="172"/>
        <v>7381</v>
      </c>
      <c r="FK160" s="5">
        <f t="shared" si="172"/>
        <v>7381</v>
      </c>
      <c r="FL160" s="5">
        <f t="shared" si="172"/>
        <v>7381</v>
      </c>
      <c r="FM160" s="5">
        <f t="shared" si="172"/>
        <v>7381</v>
      </c>
      <c r="FN160" s="5">
        <f t="shared" si="172"/>
        <v>7381</v>
      </c>
      <c r="FO160" s="5">
        <f t="shared" si="172"/>
        <v>7381</v>
      </c>
      <c r="FP160" s="5">
        <f t="shared" si="172"/>
        <v>7381</v>
      </c>
      <c r="FQ160" s="5">
        <f t="shared" si="172"/>
        <v>7381</v>
      </c>
      <c r="FR160" s="5">
        <f t="shared" si="172"/>
        <v>7381</v>
      </c>
      <c r="FS160" s="5">
        <f t="shared" si="172"/>
        <v>7381</v>
      </c>
      <c r="FT160" s="24">
        <f t="shared" si="172"/>
        <v>7381</v>
      </c>
      <c r="FU160" s="5">
        <f t="shared" si="172"/>
        <v>7381</v>
      </c>
      <c r="FV160" s="5">
        <f t="shared" si="172"/>
        <v>7381</v>
      </c>
      <c r="FW160" s="5">
        <f t="shared" si="172"/>
        <v>7381</v>
      </c>
      <c r="FX160" s="5">
        <f t="shared" si="172"/>
        <v>7381</v>
      </c>
      <c r="FY160" s="5"/>
      <c r="FZ160" s="5">
        <f>FZ32</f>
        <v>0</v>
      </c>
      <c r="GA160" s="53"/>
      <c r="GB160" s="18"/>
      <c r="GC160" s="18"/>
      <c r="GD160" s="18"/>
      <c r="GE160" s="46"/>
      <c r="GF160" s="46"/>
      <c r="GG160" s="5"/>
      <c r="GH160" s="5"/>
      <c r="GI160" s="5"/>
      <c r="GJ160" s="5"/>
      <c r="GK160" s="5"/>
      <c r="GL160" s="5"/>
      <c r="GM160" s="5"/>
    </row>
    <row r="161" spans="1:217" x14ac:dyDescent="0.2">
      <c r="A161" s="3" t="s">
        <v>496</v>
      </c>
      <c r="B161" s="2" t="s">
        <v>497</v>
      </c>
      <c r="C161" s="5">
        <f>ROUND(C160*C159,2)</f>
        <v>17164515.5</v>
      </c>
      <c r="D161" s="5">
        <f t="shared" ref="D161:BO161" si="173">ROUND(D160*D159,2)</f>
        <v>0</v>
      </c>
      <c r="E161" s="5">
        <f t="shared" si="173"/>
        <v>0</v>
      </c>
      <c r="F161" s="5">
        <f t="shared" si="173"/>
        <v>0</v>
      </c>
      <c r="G161" s="5">
        <f t="shared" si="173"/>
        <v>0</v>
      </c>
      <c r="H161" s="5">
        <f t="shared" si="173"/>
        <v>0</v>
      </c>
      <c r="I161" s="5">
        <f t="shared" si="173"/>
        <v>0</v>
      </c>
      <c r="J161" s="5">
        <f t="shared" si="173"/>
        <v>0</v>
      </c>
      <c r="K161" s="5">
        <f t="shared" si="173"/>
        <v>0</v>
      </c>
      <c r="L161" s="5">
        <f t="shared" si="173"/>
        <v>0</v>
      </c>
      <c r="M161" s="5">
        <f t="shared" si="173"/>
        <v>0</v>
      </c>
      <c r="N161" s="5">
        <f t="shared" si="173"/>
        <v>0</v>
      </c>
      <c r="O161" s="5">
        <f t="shared" si="173"/>
        <v>0</v>
      </c>
      <c r="P161" s="5">
        <f t="shared" si="173"/>
        <v>0</v>
      </c>
      <c r="Q161" s="5">
        <f t="shared" si="173"/>
        <v>0</v>
      </c>
      <c r="R161" s="5">
        <f t="shared" si="173"/>
        <v>11842814.5</v>
      </c>
      <c r="S161" s="5">
        <f t="shared" si="173"/>
        <v>7381</v>
      </c>
      <c r="T161" s="5">
        <f t="shared" si="173"/>
        <v>0</v>
      </c>
      <c r="U161" s="5">
        <f t="shared" si="173"/>
        <v>0</v>
      </c>
      <c r="V161" s="5">
        <f t="shared" si="173"/>
        <v>0</v>
      </c>
      <c r="W161" s="24">
        <f t="shared" si="173"/>
        <v>365359.5</v>
      </c>
      <c r="X161" s="5">
        <f t="shared" si="173"/>
        <v>0</v>
      </c>
      <c r="Y161" s="5">
        <f t="shared" si="173"/>
        <v>0</v>
      </c>
      <c r="Z161" s="5">
        <f t="shared" si="173"/>
        <v>0</v>
      </c>
      <c r="AA161" s="5">
        <f t="shared" si="173"/>
        <v>0</v>
      </c>
      <c r="AB161" s="5">
        <f t="shared" si="173"/>
        <v>893101</v>
      </c>
      <c r="AC161" s="5">
        <f t="shared" si="173"/>
        <v>0</v>
      </c>
      <c r="AD161" s="5">
        <f t="shared" si="173"/>
        <v>0</v>
      </c>
      <c r="AE161" s="5">
        <f t="shared" si="173"/>
        <v>0</v>
      </c>
      <c r="AF161" s="5">
        <f t="shared" si="173"/>
        <v>0</v>
      </c>
      <c r="AG161" s="5">
        <f t="shared" si="173"/>
        <v>0</v>
      </c>
      <c r="AH161" s="5">
        <f t="shared" si="173"/>
        <v>0</v>
      </c>
      <c r="AI161" s="5">
        <f t="shared" si="173"/>
        <v>0</v>
      </c>
      <c r="AJ161" s="5">
        <f t="shared" si="173"/>
        <v>0</v>
      </c>
      <c r="AK161" s="5">
        <f t="shared" si="173"/>
        <v>0</v>
      </c>
      <c r="AL161" s="5">
        <f t="shared" si="173"/>
        <v>0</v>
      </c>
      <c r="AM161" s="5">
        <f t="shared" si="173"/>
        <v>0</v>
      </c>
      <c r="AN161" s="5">
        <f t="shared" si="173"/>
        <v>0</v>
      </c>
      <c r="AO161" s="5">
        <f t="shared" si="173"/>
        <v>0</v>
      </c>
      <c r="AP161" s="5">
        <f t="shared" si="173"/>
        <v>1025959</v>
      </c>
      <c r="AQ161" s="5">
        <f t="shared" si="173"/>
        <v>36905</v>
      </c>
      <c r="AR161" s="5">
        <f t="shared" si="173"/>
        <v>20478584.5</v>
      </c>
      <c r="AS161" s="5">
        <f t="shared" si="173"/>
        <v>0</v>
      </c>
      <c r="AT161" s="5">
        <f t="shared" si="173"/>
        <v>0</v>
      </c>
      <c r="AU161" s="5">
        <f t="shared" si="173"/>
        <v>0</v>
      </c>
      <c r="AV161" s="5">
        <f t="shared" si="173"/>
        <v>0</v>
      </c>
      <c r="AW161" s="5">
        <f t="shared" si="173"/>
        <v>0</v>
      </c>
      <c r="AX161" s="5">
        <f t="shared" si="173"/>
        <v>0</v>
      </c>
      <c r="AY161" s="5">
        <f t="shared" si="173"/>
        <v>0</v>
      </c>
      <c r="AZ161" s="5">
        <f t="shared" si="173"/>
        <v>0</v>
      </c>
      <c r="BA161" s="5">
        <f t="shared" si="173"/>
        <v>0</v>
      </c>
      <c r="BB161" s="5">
        <f t="shared" si="173"/>
        <v>0</v>
      </c>
      <c r="BC161" s="5">
        <f t="shared" si="173"/>
        <v>1682868</v>
      </c>
      <c r="BD161" s="5">
        <f t="shared" si="173"/>
        <v>0</v>
      </c>
      <c r="BE161" s="5">
        <f t="shared" si="173"/>
        <v>0</v>
      </c>
      <c r="BF161" s="5">
        <f t="shared" si="173"/>
        <v>2804780</v>
      </c>
      <c r="BG161" s="5">
        <f t="shared" si="173"/>
        <v>0</v>
      </c>
      <c r="BH161" s="5">
        <f t="shared" si="173"/>
        <v>0</v>
      </c>
      <c r="BI161" s="5">
        <f t="shared" si="173"/>
        <v>0</v>
      </c>
      <c r="BJ161" s="5">
        <f t="shared" si="173"/>
        <v>0</v>
      </c>
      <c r="BK161" s="5">
        <f t="shared" si="173"/>
        <v>39706089.5</v>
      </c>
      <c r="BL161" s="5">
        <f t="shared" si="173"/>
        <v>3690.5</v>
      </c>
      <c r="BM161" s="5">
        <f t="shared" si="173"/>
        <v>0</v>
      </c>
      <c r="BN161" s="5">
        <f t="shared" si="173"/>
        <v>0</v>
      </c>
      <c r="BO161" s="5">
        <f t="shared" si="173"/>
        <v>0</v>
      </c>
      <c r="BP161" s="5">
        <f t="shared" ref="BP161:EA161" si="174">ROUND(BP160*BP159,2)</f>
        <v>0</v>
      </c>
      <c r="BQ161" s="5">
        <f t="shared" si="174"/>
        <v>0</v>
      </c>
      <c r="BR161" s="5">
        <f t="shared" si="174"/>
        <v>0</v>
      </c>
      <c r="BS161" s="5">
        <f t="shared" si="174"/>
        <v>0</v>
      </c>
      <c r="BT161" s="5">
        <f t="shared" si="174"/>
        <v>0</v>
      </c>
      <c r="BU161" s="5">
        <f t="shared" si="174"/>
        <v>0</v>
      </c>
      <c r="BV161" s="5">
        <f t="shared" si="174"/>
        <v>0</v>
      </c>
      <c r="BW161" s="5">
        <f t="shared" si="174"/>
        <v>0</v>
      </c>
      <c r="BX161" s="5">
        <f t="shared" si="174"/>
        <v>0</v>
      </c>
      <c r="BY161" s="5">
        <f t="shared" si="174"/>
        <v>0</v>
      </c>
      <c r="BZ161" s="5">
        <f t="shared" si="174"/>
        <v>0</v>
      </c>
      <c r="CA161" s="5">
        <f t="shared" si="174"/>
        <v>0</v>
      </c>
      <c r="CB161" s="5">
        <f t="shared" si="174"/>
        <v>2583350</v>
      </c>
      <c r="CC161" s="5">
        <f t="shared" si="174"/>
        <v>0</v>
      </c>
      <c r="CD161" s="5">
        <f t="shared" si="174"/>
        <v>0</v>
      </c>
      <c r="CE161" s="5">
        <f t="shared" si="174"/>
        <v>0</v>
      </c>
      <c r="CF161" s="5">
        <f t="shared" si="174"/>
        <v>0</v>
      </c>
      <c r="CG161" s="5">
        <f t="shared" si="174"/>
        <v>0</v>
      </c>
      <c r="CH161" s="5">
        <f t="shared" si="174"/>
        <v>0</v>
      </c>
      <c r="CI161" s="5">
        <f t="shared" si="174"/>
        <v>0</v>
      </c>
      <c r="CJ161" s="5">
        <f t="shared" si="174"/>
        <v>0</v>
      </c>
      <c r="CK161" s="5">
        <f t="shared" si="174"/>
        <v>143929.5</v>
      </c>
      <c r="CL161" s="5">
        <f t="shared" si="174"/>
        <v>14762</v>
      </c>
      <c r="CM161" s="5">
        <f t="shared" si="174"/>
        <v>14762</v>
      </c>
      <c r="CN161" s="5">
        <f t="shared" si="174"/>
        <v>4886222</v>
      </c>
      <c r="CO161" s="5">
        <f t="shared" si="174"/>
        <v>0</v>
      </c>
      <c r="CP161" s="5">
        <f t="shared" si="174"/>
        <v>0</v>
      </c>
      <c r="CQ161" s="5">
        <f t="shared" si="174"/>
        <v>0</v>
      </c>
      <c r="CR161" s="5">
        <f t="shared" si="174"/>
        <v>0</v>
      </c>
      <c r="CS161" s="5">
        <f t="shared" si="174"/>
        <v>0</v>
      </c>
      <c r="CT161" s="5">
        <f t="shared" si="174"/>
        <v>0</v>
      </c>
      <c r="CU161" s="5">
        <f t="shared" si="174"/>
        <v>2767875</v>
      </c>
      <c r="CV161" s="5">
        <f t="shared" si="174"/>
        <v>0</v>
      </c>
      <c r="CW161" s="5">
        <f t="shared" si="174"/>
        <v>0</v>
      </c>
      <c r="CX161" s="5">
        <f t="shared" si="174"/>
        <v>0</v>
      </c>
      <c r="CY161" s="5">
        <f t="shared" si="174"/>
        <v>0</v>
      </c>
      <c r="CZ161" s="5">
        <f t="shared" si="174"/>
        <v>0</v>
      </c>
      <c r="DA161" s="5">
        <f t="shared" si="174"/>
        <v>0</v>
      </c>
      <c r="DB161" s="5">
        <f t="shared" si="174"/>
        <v>0</v>
      </c>
      <c r="DC161" s="5">
        <f t="shared" si="174"/>
        <v>0</v>
      </c>
      <c r="DD161" s="5">
        <f t="shared" si="174"/>
        <v>0</v>
      </c>
      <c r="DE161" s="5">
        <f t="shared" si="174"/>
        <v>0</v>
      </c>
      <c r="DF161" s="5">
        <f t="shared" si="174"/>
        <v>0</v>
      </c>
      <c r="DG161" s="5">
        <f t="shared" si="174"/>
        <v>0</v>
      </c>
      <c r="DH161" s="5">
        <f t="shared" si="174"/>
        <v>0</v>
      </c>
      <c r="DI161" s="5">
        <f t="shared" si="174"/>
        <v>29524</v>
      </c>
      <c r="DJ161" s="5">
        <f t="shared" si="174"/>
        <v>44286</v>
      </c>
      <c r="DK161" s="5">
        <f t="shared" si="174"/>
        <v>0</v>
      </c>
      <c r="DL161" s="5">
        <f t="shared" si="174"/>
        <v>0</v>
      </c>
      <c r="DM161" s="5">
        <f t="shared" si="174"/>
        <v>0</v>
      </c>
      <c r="DN161" s="5">
        <f t="shared" si="174"/>
        <v>0</v>
      </c>
      <c r="DO161" s="5">
        <f t="shared" si="174"/>
        <v>0</v>
      </c>
      <c r="DP161" s="5">
        <f t="shared" si="174"/>
        <v>0</v>
      </c>
      <c r="DQ161" s="5">
        <f t="shared" si="174"/>
        <v>0</v>
      </c>
      <c r="DR161" s="5">
        <f t="shared" si="174"/>
        <v>0</v>
      </c>
      <c r="DS161" s="5">
        <f t="shared" si="174"/>
        <v>0</v>
      </c>
      <c r="DT161" s="5">
        <f t="shared" si="174"/>
        <v>0</v>
      </c>
      <c r="DU161" s="5">
        <f t="shared" si="174"/>
        <v>0</v>
      </c>
      <c r="DV161" s="5">
        <f t="shared" si="174"/>
        <v>0</v>
      </c>
      <c r="DW161" s="5">
        <f t="shared" si="174"/>
        <v>0</v>
      </c>
      <c r="DX161" s="5">
        <f t="shared" si="174"/>
        <v>0</v>
      </c>
      <c r="DY161" s="5">
        <f t="shared" si="174"/>
        <v>0</v>
      </c>
      <c r="DZ161" s="5">
        <f t="shared" si="174"/>
        <v>0</v>
      </c>
      <c r="EA161" s="5">
        <f t="shared" si="174"/>
        <v>0</v>
      </c>
      <c r="EB161" s="5">
        <f t="shared" ref="EB161:FX161" si="175">ROUND(EB160*EB159,2)</f>
        <v>0</v>
      </c>
      <c r="EC161" s="5">
        <f t="shared" si="175"/>
        <v>0</v>
      </c>
      <c r="ED161" s="5">
        <f t="shared" si="175"/>
        <v>0</v>
      </c>
      <c r="EE161" s="5">
        <f t="shared" si="175"/>
        <v>0</v>
      </c>
      <c r="EF161" s="5">
        <f t="shared" si="175"/>
        <v>0</v>
      </c>
      <c r="EG161" s="5">
        <f t="shared" si="175"/>
        <v>0</v>
      </c>
      <c r="EH161" s="5">
        <f t="shared" si="175"/>
        <v>0</v>
      </c>
      <c r="EI161" s="5">
        <f t="shared" si="175"/>
        <v>0</v>
      </c>
      <c r="EJ161" s="5">
        <f t="shared" si="175"/>
        <v>0</v>
      </c>
      <c r="EK161" s="5">
        <f t="shared" si="175"/>
        <v>0</v>
      </c>
      <c r="EL161" s="5">
        <f t="shared" si="175"/>
        <v>0</v>
      </c>
      <c r="EM161" s="5">
        <f t="shared" si="175"/>
        <v>0</v>
      </c>
      <c r="EN161" s="5">
        <f t="shared" si="175"/>
        <v>642147</v>
      </c>
      <c r="EO161" s="5">
        <f t="shared" si="175"/>
        <v>0</v>
      </c>
      <c r="EP161" s="5">
        <f t="shared" si="175"/>
        <v>0</v>
      </c>
      <c r="EQ161" s="5">
        <f t="shared" si="175"/>
        <v>0</v>
      </c>
      <c r="ER161" s="5">
        <f t="shared" si="175"/>
        <v>0</v>
      </c>
      <c r="ES161" s="5">
        <f t="shared" si="175"/>
        <v>0</v>
      </c>
      <c r="ET161" s="5">
        <f t="shared" si="175"/>
        <v>0</v>
      </c>
      <c r="EU161" s="5">
        <f t="shared" si="175"/>
        <v>0</v>
      </c>
      <c r="EV161" s="5">
        <f t="shared" si="175"/>
        <v>0</v>
      </c>
      <c r="EW161" s="5">
        <f t="shared" si="175"/>
        <v>0</v>
      </c>
      <c r="EX161" s="5">
        <f t="shared" si="175"/>
        <v>0</v>
      </c>
      <c r="EY161" s="5">
        <f t="shared" si="175"/>
        <v>3852882</v>
      </c>
      <c r="EZ161" s="5">
        <f t="shared" si="175"/>
        <v>0</v>
      </c>
      <c r="FA161" s="5">
        <f t="shared" si="175"/>
        <v>0</v>
      </c>
      <c r="FB161" s="5">
        <f t="shared" si="175"/>
        <v>0</v>
      </c>
      <c r="FC161" s="5">
        <f t="shared" si="175"/>
        <v>0</v>
      </c>
      <c r="FD161" s="5">
        <f t="shared" si="175"/>
        <v>0</v>
      </c>
      <c r="FE161" s="5">
        <f t="shared" si="175"/>
        <v>0</v>
      </c>
      <c r="FF161" s="5">
        <f t="shared" si="175"/>
        <v>0</v>
      </c>
      <c r="FG161" s="5">
        <f t="shared" si="175"/>
        <v>0</v>
      </c>
      <c r="FH161" s="5">
        <f t="shared" si="175"/>
        <v>0</v>
      </c>
      <c r="FI161" s="5">
        <f t="shared" si="175"/>
        <v>0</v>
      </c>
      <c r="FJ161" s="5">
        <f t="shared" si="175"/>
        <v>0</v>
      </c>
      <c r="FK161" s="5">
        <f t="shared" si="175"/>
        <v>0</v>
      </c>
      <c r="FL161" s="5">
        <f t="shared" si="175"/>
        <v>0</v>
      </c>
      <c r="FM161" s="5">
        <f t="shared" si="175"/>
        <v>0</v>
      </c>
      <c r="FN161" s="5">
        <f t="shared" si="175"/>
        <v>996435</v>
      </c>
      <c r="FO161" s="5">
        <f t="shared" si="175"/>
        <v>0</v>
      </c>
      <c r="FP161" s="5">
        <f t="shared" si="175"/>
        <v>0</v>
      </c>
      <c r="FQ161" s="5">
        <f t="shared" si="175"/>
        <v>0</v>
      </c>
      <c r="FR161" s="5">
        <f t="shared" si="175"/>
        <v>0</v>
      </c>
      <c r="FS161" s="5">
        <f t="shared" si="175"/>
        <v>0</v>
      </c>
      <c r="FT161" s="24">
        <f t="shared" si="175"/>
        <v>0</v>
      </c>
      <c r="FU161" s="5">
        <f t="shared" si="175"/>
        <v>0</v>
      </c>
      <c r="FV161" s="5">
        <f t="shared" si="175"/>
        <v>0</v>
      </c>
      <c r="FW161" s="5">
        <f t="shared" si="175"/>
        <v>0</v>
      </c>
      <c r="FX161" s="5">
        <f t="shared" si="175"/>
        <v>0</v>
      </c>
      <c r="FY161" s="30">
        <v>0</v>
      </c>
      <c r="FZ161" s="53">
        <f>SUM(C161:FX161)</f>
        <v>111988222.5</v>
      </c>
      <c r="GA161" s="53"/>
      <c r="GB161" s="133"/>
      <c r="GC161" s="133"/>
      <c r="GD161" s="133"/>
      <c r="GE161" s="132"/>
      <c r="GF161" s="132"/>
      <c r="GG161" s="5"/>
      <c r="GH161" s="5"/>
      <c r="GI161" s="5"/>
      <c r="GJ161" s="5"/>
      <c r="GK161" s="5"/>
      <c r="GL161" s="5"/>
      <c r="GM161" s="5"/>
    </row>
    <row r="162" spans="1:217" x14ac:dyDescent="0.2">
      <c r="A162" s="3"/>
      <c r="B162" s="2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24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24"/>
      <c r="FU162" s="5"/>
      <c r="FV162" s="5"/>
      <c r="FW162" s="5"/>
      <c r="FX162" s="5"/>
      <c r="FY162" s="5">
        <f>FY33</f>
        <v>0</v>
      </c>
      <c r="FZ162" s="53"/>
      <c r="GA162" s="53"/>
      <c r="GB162" s="53"/>
      <c r="GC162" s="53"/>
      <c r="GD162" s="53"/>
      <c r="GE162" s="5"/>
      <c r="GF162" s="5"/>
      <c r="GG162" s="5"/>
      <c r="GH162" s="5"/>
      <c r="GI162" s="5"/>
      <c r="GJ162" s="5"/>
      <c r="GK162" s="5"/>
      <c r="GL162" s="5"/>
      <c r="GM162" s="5"/>
    </row>
    <row r="163" spans="1:217" x14ac:dyDescent="0.2">
      <c r="A163" s="3" t="s">
        <v>498</v>
      </c>
      <c r="B163" s="2" t="s">
        <v>499</v>
      </c>
      <c r="C163" s="5">
        <f t="shared" ref="C163:BN163" si="176">C8+C28</f>
        <v>3</v>
      </c>
      <c r="D163" s="5">
        <f t="shared" si="176"/>
        <v>1</v>
      </c>
      <c r="E163" s="5">
        <f t="shared" si="176"/>
        <v>2</v>
      </c>
      <c r="F163" s="5">
        <f t="shared" si="176"/>
        <v>1</v>
      </c>
      <c r="G163" s="5">
        <f t="shared" si="176"/>
        <v>0</v>
      </c>
      <c r="H163" s="5">
        <f t="shared" si="176"/>
        <v>0</v>
      </c>
      <c r="I163" s="5">
        <f t="shared" si="176"/>
        <v>3.5</v>
      </c>
      <c r="J163" s="5">
        <f t="shared" si="176"/>
        <v>0</v>
      </c>
      <c r="K163" s="5">
        <f t="shared" si="176"/>
        <v>0</v>
      </c>
      <c r="L163" s="5">
        <f t="shared" si="176"/>
        <v>2</v>
      </c>
      <c r="M163" s="5">
        <f t="shared" si="176"/>
        <v>0.5</v>
      </c>
      <c r="N163" s="5">
        <f t="shared" si="176"/>
        <v>8.5</v>
      </c>
      <c r="O163" s="5">
        <f t="shared" si="176"/>
        <v>0</v>
      </c>
      <c r="P163" s="5">
        <f t="shared" si="176"/>
        <v>0</v>
      </c>
      <c r="Q163" s="5">
        <f t="shared" si="176"/>
        <v>132</v>
      </c>
      <c r="R163" s="5">
        <f t="shared" si="176"/>
        <v>1</v>
      </c>
      <c r="S163" s="5">
        <f t="shared" si="176"/>
        <v>0</v>
      </c>
      <c r="T163" s="5">
        <f t="shared" si="176"/>
        <v>0</v>
      </c>
      <c r="U163" s="5">
        <f t="shared" si="176"/>
        <v>0</v>
      </c>
      <c r="V163" s="5">
        <f t="shared" si="176"/>
        <v>0</v>
      </c>
      <c r="W163" s="5">
        <f t="shared" si="176"/>
        <v>0</v>
      </c>
      <c r="X163" s="5">
        <f t="shared" si="176"/>
        <v>0</v>
      </c>
      <c r="Y163" s="5">
        <f t="shared" si="176"/>
        <v>0</v>
      </c>
      <c r="Z163" s="5">
        <f t="shared" si="176"/>
        <v>0</v>
      </c>
      <c r="AA163" s="5">
        <f t="shared" si="176"/>
        <v>0</v>
      </c>
      <c r="AB163" s="5">
        <f t="shared" si="176"/>
        <v>5.5</v>
      </c>
      <c r="AC163" s="5">
        <f t="shared" si="176"/>
        <v>0</v>
      </c>
      <c r="AD163" s="5">
        <f t="shared" si="176"/>
        <v>0</v>
      </c>
      <c r="AE163" s="5">
        <f t="shared" si="176"/>
        <v>1</v>
      </c>
      <c r="AF163" s="5">
        <f t="shared" si="176"/>
        <v>0</v>
      </c>
      <c r="AG163" s="5">
        <f t="shared" si="176"/>
        <v>0</v>
      </c>
      <c r="AH163" s="5">
        <f t="shared" si="176"/>
        <v>0</v>
      </c>
      <c r="AI163" s="5">
        <f t="shared" si="176"/>
        <v>0</v>
      </c>
      <c r="AJ163" s="5">
        <f t="shared" si="176"/>
        <v>0</v>
      </c>
      <c r="AK163" s="5">
        <f t="shared" si="176"/>
        <v>0</v>
      </c>
      <c r="AL163" s="5">
        <f t="shared" si="176"/>
        <v>0</v>
      </c>
      <c r="AM163" s="5">
        <f t="shared" si="176"/>
        <v>0</v>
      </c>
      <c r="AN163" s="5">
        <f t="shared" si="176"/>
        <v>0</v>
      </c>
      <c r="AO163" s="5">
        <f t="shared" si="176"/>
        <v>3</v>
      </c>
      <c r="AP163" s="5">
        <f t="shared" si="176"/>
        <v>80.5</v>
      </c>
      <c r="AQ163" s="5">
        <f t="shared" si="176"/>
        <v>2</v>
      </c>
      <c r="AR163" s="5">
        <f t="shared" si="176"/>
        <v>0</v>
      </c>
      <c r="AS163" s="5">
        <f t="shared" si="176"/>
        <v>13</v>
      </c>
      <c r="AT163" s="5">
        <f t="shared" si="176"/>
        <v>1</v>
      </c>
      <c r="AU163" s="5">
        <f t="shared" si="176"/>
        <v>0</v>
      </c>
      <c r="AV163" s="5">
        <f t="shared" si="176"/>
        <v>0</v>
      </c>
      <c r="AW163" s="5">
        <f t="shared" si="176"/>
        <v>0</v>
      </c>
      <c r="AX163" s="5">
        <f t="shared" si="176"/>
        <v>0</v>
      </c>
      <c r="AY163" s="5">
        <f t="shared" si="176"/>
        <v>0</v>
      </c>
      <c r="AZ163" s="5">
        <f t="shared" si="176"/>
        <v>1</v>
      </c>
      <c r="BA163" s="5">
        <f t="shared" si="176"/>
        <v>4</v>
      </c>
      <c r="BB163" s="5">
        <f t="shared" si="176"/>
        <v>0</v>
      </c>
      <c r="BC163" s="5">
        <f t="shared" si="176"/>
        <v>18</v>
      </c>
      <c r="BD163" s="5">
        <f t="shared" si="176"/>
        <v>0</v>
      </c>
      <c r="BE163" s="5">
        <f t="shared" si="176"/>
        <v>0</v>
      </c>
      <c r="BF163" s="5">
        <f t="shared" si="176"/>
        <v>12</v>
      </c>
      <c r="BG163" s="5">
        <f t="shared" si="176"/>
        <v>1</v>
      </c>
      <c r="BH163" s="5">
        <f t="shared" si="176"/>
        <v>0</v>
      </c>
      <c r="BI163" s="5">
        <f t="shared" si="176"/>
        <v>0</v>
      </c>
      <c r="BJ163" s="5">
        <f t="shared" si="176"/>
        <v>0</v>
      </c>
      <c r="BK163" s="5">
        <f t="shared" si="176"/>
        <v>12</v>
      </c>
      <c r="BL163" s="5">
        <f t="shared" si="176"/>
        <v>9.5</v>
      </c>
      <c r="BM163" s="5">
        <f t="shared" si="176"/>
        <v>0</v>
      </c>
      <c r="BN163" s="5">
        <f t="shared" si="176"/>
        <v>0</v>
      </c>
      <c r="BO163" s="5">
        <f t="shared" ref="BO163:DZ163" si="177">BO8+BO28</f>
        <v>0</v>
      </c>
      <c r="BP163" s="5">
        <f t="shared" si="177"/>
        <v>0</v>
      </c>
      <c r="BQ163" s="5">
        <f t="shared" si="177"/>
        <v>0</v>
      </c>
      <c r="BR163" s="5">
        <f t="shared" si="177"/>
        <v>0</v>
      </c>
      <c r="BS163" s="5">
        <f t="shared" si="177"/>
        <v>0</v>
      </c>
      <c r="BT163" s="5">
        <f t="shared" si="177"/>
        <v>0</v>
      </c>
      <c r="BU163" s="5">
        <f t="shared" si="177"/>
        <v>0</v>
      </c>
      <c r="BV163" s="5">
        <f t="shared" si="177"/>
        <v>0</v>
      </c>
      <c r="BW163" s="5">
        <f t="shared" si="177"/>
        <v>0</v>
      </c>
      <c r="BX163" s="5">
        <f t="shared" si="177"/>
        <v>0</v>
      </c>
      <c r="BY163" s="5">
        <f t="shared" si="177"/>
        <v>0</v>
      </c>
      <c r="BZ163" s="5">
        <f t="shared" si="177"/>
        <v>0</v>
      </c>
      <c r="CA163" s="5">
        <f t="shared" si="177"/>
        <v>0</v>
      </c>
      <c r="CB163" s="5">
        <f t="shared" si="177"/>
        <v>30</v>
      </c>
      <c r="CC163" s="5">
        <f t="shared" si="177"/>
        <v>0</v>
      </c>
      <c r="CD163" s="5">
        <f t="shared" si="177"/>
        <v>0</v>
      </c>
      <c r="CE163" s="5">
        <f t="shared" si="177"/>
        <v>0</v>
      </c>
      <c r="CF163" s="5">
        <f t="shared" si="177"/>
        <v>0</v>
      </c>
      <c r="CG163" s="5">
        <f t="shared" si="177"/>
        <v>0</v>
      </c>
      <c r="CH163" s="5">
        <f t="shared" si="177"/>
        <v>0</v>
      </c>
      <c r="CI163" s="5">
        <f t="shared" si="177"/>
        <v>0</v>
      </c>
      <c r="CJ163" s="5">
        <f t="shared" si="177"/>
        <v>0</v>
      </c>
      <c r="CK163" s="5">
        <f t="shared" si="177"/>
        <v>0</v>
      </c>
      <c r="CL163" s="5">
        <f t="shared" si="177"/>
        <v>0</v>
      </c>
      <c r="CM163" s="5">
        <f t="shared" si="177"/>
        <v>0</v>
      </c>
      <c r="CN163" s="5">
        <f t="shared" si="177"/>
        <v>22</v>
      </c>
      <c r="CO163" s="5">
        <f t="shared" si="177"/>
        <v>12.5</v>
      </c>
      <c r="CP163" s="5">
        <f t="shared" si="177"/>
        <v>0</v>
      </c>
      <c r="CQ163" s="5">
        <f t="shared" si="177"/>
        <v>0</v>
      </c>
      <c r="CR163" s="5">
        <f t="shared" si="177"/>
        <v>0</v>
      </c>
      <c r="CS163" s="5">
        <f t="shared" si="177"/>
        <v>0</v>
      </c>
      <c r="CT163" s="5">
        <f t="shared" si="177"/>
        <v>0</v>
      </c>
      <c r="CU163" s="5">
        <f t="shared" si="177"/>
        <v>1</v>
      </c>
      <c r="CV163" s="5">
        <f t="shared" si="177"/>
        <v>0</v>
      </c>
      <c r="CW163" s="5">
        <f t="shared" si="177"/>
        <v>0</v>
      </c>
      <c r="CX163" s="5">
        <f t="shared" si="177"/>
        <v>0</v>
      </c>
      <c r="CY163" s="5">
        <f t="shared" si="177"/>
        <v>0</v>
      </c>
      <c r="CZ163" s="5">
        <f t="shared" si="177"/>
        <v>0</v>
      </c>
      <c r="DA163" s="5">
        <f t="shared" si="177"/>
        <v>0</v>
      </c>
      <c r="DB163" s="5">
        <f t="shared" si="177"/>
        <v>0</v>
      </c>
      <c r="DC163" s="5">
        <f t="shared" si="177"/>
        <v>0</v>
      </c>
      <c r="DD163" s="5">
        <f t="shared" si="177"/>
        <v>0</v>
      </c>
      <c r="DE163" s="5">
        <f t="shared" si="177"/>
        <v>0</v>
      </c>
      <c r="DF163" s="5">
        <f t="shared" si="177"/>
        <v>11</v>
      </c>
      <c r="DG163" s="5">
        <f t="shared" si="177"/>
        <v>0</v>
      </c>
      <c r="DH163" s="5">
        <f t="shared" si="177"/>
        <v>0</v>
      </c>
      <c r="DI163" s="5">
        <f t="shared" si="177"/>
        <v>2</v>
      </c>
      <c r="DJ163" s="5">
        <f t="shared" si="177"/>
        <v>0</v>
      </c>
      <c r="DK163" s="5">
        <f t="shared" si="177"/>
        <v>0</v>
      </c>
      <c r="DL163" s="5">
        <f t="shared" si="177"/>
        <v>0</v>
      </c>
      <c r="DM163" s="5">
        <f t="shared" si="177"/>
        <v>0</v>
      </c>
      <c r="DN163" s="5">
        <f t="shared" si="177"/>
        <v>0</v>
      </c>
      <c r="DO163" s="5">
        <f t="shared" si="177"/>
        <v>0</v>
      </c>
      <c r="DP163" s="5">
        <f t="shared" si="177"/>
        <v>0</v>
      </c>
      <c r="DQ163" s="5">
        <f t="shared" si="177"/>
        <v>0</v>
      </c>
      <c r="DR163" s="5">
        <f t="shared" si="177"/>
        <v>0</v>
      </c>
      <c r="DS163" s="5">
        <f t="shared" si="177"/>
        <v>0</v>
      </c>
      <c r="DT163" s="5">
        <f t="shared" si="177"/>
        <v>0</v>
      </c>
      <c r="DU163" s="5">
        <f t="shared" si="177"/>
        <v>0</v>
      </c>
      <c r="DV163" s="5">
        <f t="shared" si="177"/>
        <v>0</v>
      </c>
      <c r="DW163" s="5">
        <f t="shared" si="177"/>
        <v>0</v>
      </c>
      <c r="DX163" s="5">
        <f t="shared" si="177"/>
        <v>0</v>
      </c>
      <c r="DY163" s="5">
        <f t="shared" si="177"/>
        <v>0</v>
      </c>
      <c r="DZ163" s="5">
        <f t="shared" si="177"/>
        <v>1</v>
      </c>
      <c r="EA163" s="5">
        <f t="shared" ref="EA163:FX163" si="178">EA8+EA28</f>
        <v>0</v>
      </c>
      <c r="EB163" s="5">
        <f t="shared" si="178"/>
        <v>0</v>
      </c>
      <c r="EC163" s="5">
        <f t="shared" si="178"/>
        <v>0</v>
      </c>
      <c r="ED163" s="5">
        <f t="shared" si="178"/>
        <v>0</v>
      </c>
      <c r="EE163" s="5">
        <f t="shared" si="178"/>
        <v>1</v>
      </c>
      <c r="EF163" s="5">
        <f t="shared" si="178"/>
        <v>6</v>
      </c>
      <c r="EG163" s="5">
        <f t="shared" si="178"/>
        <v>0</v>
      </c>
      <c r="EH163" s="5">
        <f t="shared" si="178"/>
        <v>2</v>
      </c>
      <c r="EI163" s="5">
        <f t="shared" si="178"/>
        <v>0</v>
      </c>
      <c r="EJ163" s="5">
        <f t="shared" si="178"/>
        <v>9</v>
      </c>
      <c r="EK163" s="5">
        <f t="shared" si="178"/>
        <v>0</v>
      </c>
      <c r="EL163" s="5">
        <f t="shared" si="178"/>
        <v>0</v>
      </c>
      <c r="EM163" s="5">
        <f t="shared" si="178"/>
        <v>2</v>
      </c>
      <c r="EN163" s="5">
        <f t="shared" si="178"/>
        <v>0</v>
      </c>
      <c r="EO163" s="5">
        <f t="shared" si="178"/>
        <v>0</v>
      </c>
      <c r="EP163" s="5">
        <f t="shared" si="178"/>
        <v>0</v>
      </c>
      <c r="EQ163" s="5">
        <f t="shared" si="178"/>
        <v>0</v>
      </c>
      <c r="ER163" s="5">
        <f t="shared" si="178"/>
        <v>0</v>
      </c>
      <c r="ES163" s="5">
        <f t="shared" si="178"/>
        <v>0</v>
      </c>
      <c r="ET163" s="5">
        <f t="shared" si="178"/>
        <v>0</v>
      </c>
      <c r="EU163" s="5">
        <f t="shared" si="178"/>
        <v>1</v>
      </c>
      <c r="EV163" s="5">
        <f t="shared" si="178"/>
        <v>0</v>
      </c>
      <c r="EW163" s="5">
        <f t="shared" si="178"/>
        <v>0</v>
      </c>
      <c r="EX163" s="5">
        <f t="shared" si="178"/>
        <v>0</v>
      </c>
      <c r="EY163" s="5">
        <f t="shared" si="178"/>
        <v>0</v>
      </c>
      <c r="EZ163" s="5">
        <f t="shared" si="178"/>
        <v>0</v>
      </c>
      <c r="FA163" s="5">
        <f t="shared" si="178"/>
        <v>0</v>
      </c>
      <c r="FB163" s="5">
        <f t="shared" si="178"/>
        <v>0</v>
      </c>
      <c r="FC163" s="5">
        <f t="shared" si="178"/>
        <v>3</v>
      </c>
      <c r="FD163" s="5">
        <f t="shared" si="178"/>
        <v>0</v>
      </c>
      <c r="FE163" s="5">
        <f t="shared" si="178"/>
        <v>0</v>
      </c>
      <c r="FF163" s="5">
        <f t="shared" si="178"/>
        <v>0</v>
      </c>
      <c r="FG163" s="5">
        <f t="shared" si="178"/>
        <v>0</v>
      </c>
      <c r="FH163" s="5">
        <f t="shared" si="178"/>
        <v>0</v>
      </c>
      <c r="FI163" s="5">
        <f t="shared" si="178"/>
        <v>0</v>
      </c>
      <c r="FJ163" s="5">
        <f t="shared" si="178"/>
        <v>0</v>
      </c>
      <c r="FK163" s="5">
        <f t="shared" si="178"/>
        <v>0</v>
      </c>
      <c r="FL163" s="5">
        <f t="shared" si="178"/>
        <v>0</v>
      </c>
      <c r="FM163" s="5">
        <f t="shared" si="178"/>
        <v>0</v>
      </c>
      <c r="FN163" s="5">
        <f t="shared" si="178"/>
        <v>2</v>
      </c>
      <c r="FO163" s="5">
        <f t="shared" si="178"/>
        <v>0</v>
      </c>
      <c r="FP163" s="5">
        <f t="shared" si="178"/>
        <v>0</v>
      </c>
      <c r="FQ163" s="5">
        <f t="shared" si="178"/>
        <v>0</v>
      </c>
      <c r="FR163" s="5">
        <f t="shared" si="178"/>
        <v>0</v>
      </c>
      <c r="FS163" s="5">
        <f t="shared" si="178"/>
        <v>0</v>
      </c>
      <c r="FT163" s="24">
        <f t="shared" si="178"/>
        <v>0</v>
      </c>
      <c r="FU163" s="5">
        <f t="shared" si="178"/>
        <v>0</v>
      </c>
      <c r="FV163" s="5">
        <f t="shared" si="178"/>
        <v>0</v>
      </c>
      <c r="FW163" s="5">
        <f t="shared" si="178"/>
        <v>0</v>
      </c>
      <c r="FX163" s="5">
        <f t="shared" si="178"/>
        <v>0</v>
      </c>
      <c r="FY163" s="5">
        <f>ROUND(FY162*FY161,2)</f>
        <v>0</v>
      </c>
      <c r="FZ163" s="53">
        <f>SUM(C163:FX163)</f>
        <v>423.5</v>
      </c>
      <c r="GA163" s="72"/>
      <c r="GB163" s="53"/>
      <c r="GC163" s="53"/>
      <c r="GD163" s="53"/>
      <c r="GE163" s="5"/>
      <c r="GF163" s="5"/>
      <c r="GG163" s="5"/>
      <c r="GH163" s="5"/>
      <c r="GI163" s="5"/>
      <c r="GJ163" s="5"/>
      <c r="GK163" s="5"/>
      <c r="GL163" s="5"/>
      <c r="GM163" s="5"/>
    </row>
    <row r="164" spans="1:217" x14ac:dyDescent="0.2">
      <c r="A164" s="3" t="s">
        <v>500</v>
      </c>
      <c r="B164" s="2" t="s">
        <v>501</v>
      </c>
      <c r="C164" s="5">
        <f>C163*C160</f>
        <v>22143</v>
      </c>
      <c r="D164" s="5">
        <f t="shared" ref="D164:BO164" si="179">D163*D160</f>
        <v>7381</v>
      </c>
      <c r="E164" s="5">
        <f t="shared" si="179"/>
        <v>14762</v>
      </c>
      <c r="F164" s="5">
        <f t="shared" si="179"/>
        <v>7381</v>
      </c>
      <c r="G164" s="5">
        <f t="shared" si="179"/>
        <v>0</v>
      </c>
      <c r="H164" s="5">
        <f t="shared" si="179"/>
        <v>0</v>
      </c>
      <c r="I164" s="5">
        <f t="shared" si="179"/>
        <v>25833.5</v>
      </c>
      <c r="J164" s="5">
        <f t="shared" si="179"/>
        <v>0</v>
      </c>
      <c r="K164" s="5">
        <f t="shared" si="179"/>
        <v>0</v>
      </c>
      <c r="L164" s="5">
        <f t="shared" si="179"/>
        <v>14762</v>
      </c>
      <c r="M164" s="5">
        <f t="shared" si="179"/>
        <v>3690.5</v>
      </c>
      <c r="N164" s="5">
        <f t="shared" si="179"/>
        <v>62738.5</v>
      </c>
      <c r="O164" s="5">
        <f t="shared" si="179"/>
        <v>0</v>
      </c>
      <c r="P164" s="5">
        <f t="shared" si="179"/>
        <v>0</v>
      </c>
      <c r="Q164" s="5">
        <f t="shared" si="179"/>
        <v>974292</v>
      </c>
      <c r="R164" s="5">
        <f t="shared" si="179"/>
        <v>7381</v>
      </c>
      <c r="S164" s="5">
        <f t="shared" si="179"/>
        <v>0</v>
      </c>
      <c r="T164" s="5">
        <f t="shared" si="179"/>
        <v>0</v>
      </c>
      <c r="U164" s="5">
        <f t="shared" si="179"/>
        <v>0</v>
      </c>
      <c r="V164" s="5">
        <f t="shared" si="179"/>
        <v>0</v>
      </c>
      <c r="W164" s="5">
        <f t="shared" si="179"/>
        <v>0</v>
      </c>
      <c r="X164" s="5">
        <f t="shared" si="179"/>
        <v>0</v>
      </c>
      <c r="Y164" s="5">
        <f t="shared" si="179"/>
        <v>0</v>
      </c>
      <c r="Z164" s="5">
        <f t="shared" si="179"/>
        <v>0</v>
      </c>
      <c r="AA164" s="5">
        <f t="shared" si="179"/>
        <v>0</v>
      </c>
      <c r="AB164" s="5">
        <f t="shared" si="179"/>
        <v>40595.5</v>
      </c>
      <c r="AC164" s="5">
        <f t="shared" si="179"/>
        <v>0</v>
      </c>
      <c r="AD164" s="5">
        <f t="shared" si="179"/>
        <v>0</v>
      </c>
      <c r="AE164" s="5">
        <f t="shared" si="179"/>
        <v>7381</v>
      </c>
      <c r="AF164" s="5">
        <f t="shared" si="179"/>
        <v>0</v>
      </c>
      <c r="AG164" s="5">
        <f t="shared" si="179"/>
        <v>0</v>
      </c>
      <c r="AH164" s="5">
        <f t="shared" si="179"/>
        <v>0</v>
      </c>
      <c r="AI164" s="5">
        <f t="shared" si="179"/>
        <v>0</v>
      </c>
      <c r="AJ164" s="5">
        <f t="shared" si="179"/>
        <v>0</v>
      </c>
      <c r="AK164" s="5">
        <f t="shared" si="179"/>
        <v>0</v>
      </c>
      <c r="AL164" s="5">
        <f t="shared" si="179"/>
        <v>0</v>
      </c>
      <c r="AM164" s="5">
        <f t="shared" si="179"/>
        <v>0</v>
      </c>
      <c r="AN164" s="5">
        <f t="shared" si="179"/>
        <v>0</v>
      </c>
      <c r="AO164" s="5">
        <f t="shared" si="179"/>
        <v>22143</v>
      </c>
      <c r="AP164" s="5">
        <f t="shared" si="179"/>
        <v>594170.5</v>
      </c>
      <c r="AQ164" s="5">
        <f t="shared" si="179"/>
        <v>14762</v>
      </c>
      <c r="AR164" s="5">
        <f t="shared" si="179"/>
        <v>0</v>
      </c>
      <c r="AS164" s="5">
        <f t="shared" si="179"/>
        <v>95953</v>
      </c>
      <c r="AT164" s="5">
        <f t="shared" si="179"/>
        <v>7381</v>
      </c>
      <c r="AU164" s="5">
        <f t="shared" si="179"/>
        <v>0</v>
      </c>
      <c r="AV164" s="5">
        <f t="shared" si="179"/>
        <v>0</v>
      </c>
      <c r="AW164" s="5">
        <f t="shared" si="179"/>
        <v>0</v>
      </c>
      <c r="AX164" s="5">
        <f t="shared" si="179"/>
        <v>0</v>
      </c>
      <c r="AY164" s="5">
        <f t="shared" si="179"/>
        <v>0</v>
      </c>
      <c r="AZ164" s="5">
        <f t="shared" si="179"/>
        <v>7381</v>
      </c>
      <c r="BA164" s="5">
        <f t="shared" si="179"/>
        <v>29524</v>
      </c>
      <c r="BB164" s="5">
        <f t="shared" si="179"/>
        <v>0</v>
      </c>
      <c r="BC164" s="5">
        <f t="shared" si="179"/>
        <v>132858</v>
      </c>
      <c r="BD164" s="5">
        <f t="shared" si="179"/>
        <v>0</v>
      </c>
      <c r="BE164" s="5">
        <f t="shared" si="179"/>
        <v>0</v>
      </c>
      <c r="BF164" s="5">
        <f t="shared" si="179"/>
        <v>88572</v>
      </c>
      <c r="BG164" s="5">
        <f t="shared" si="179"/>
        <v>7381</v>
      </c>
      <c r="BH164" s="5">
        <f t="shared" si="179"/>
        <v>0</v>
      </c>
      <c r="BI164" s="5">
        <f t="shared" si="179"/>
        <v>0</v>
      </c>
      <c r="BJ164" s="5">
        <f t="shared" si="179"/>
        <v>0</v>
      </c>
      <c r="BK164" s="5">
        <f t="shared" si="179"/>
        <v>88572</v>
      </c>
      <c r="BL164" s="5">
        <f t="shared" si="179"/>
        <v>70119.5</v>
      </c>
      <c r="BM164" s="5">
        <f t="shared" si="179"/>
        <v>0</v>
      </c>
      <c r="BN164" s="5">
        <f t="shared" si="179"/>
        <v>0</v>
      </c>
      <c r="BO164" s="5">
        <f t="shared" si="179"/>
        <v>0</v>
      </c>
      <c r="BP164" s="5">
        <f t="shared" ref="BP164:EA164" si="180">BP163*BP160</f>
        <v>0</v>
      </c>
      <c r="BQ164" s="5">
        <f t="shared" si="180"/>
        <v>0</v>
      </c>
      <c r="BR164" s="5">
        <f t="shared" si="180"/>
        <v>0</v>
      </c>
      <c r="BS164" s="5">
        <f t="shared" si="180"/>
        <v>0</v>
      </c>
      <c r="BT164" s="5">
        <f t="shared" si="180"/>
        <v>0</v>
      </c>
      <c r="BU164" s="5">
        <f t="shared" si="180"/>
        <v>0</v>
      </c>
      <c r="BV164" s="5">
        <f t="shared" si="180"/>
        <v>0</v>
      </c>
      <c r="BW164" s="5">
        <f t="shared" si="180"/>
        <v>0</v>
      </c>
      <c r="BX164" s="5">
        <f t="shared" si="180"/>
        <v>0</v>
      </c>
      <c r="BY164" s="5">
        <f t="shared" si="180"/>
        <v>0</v>
      </c>
      <c r="BZ164" s="5">
        <f t="shared" si="180"/>
        <v>0</v>
      </c>
      <c r="CA164" s="5">
        <f t="shared" si="180"/>
        <v>0</v>
      </c>
      <c r="CB164" s="5">
        <f t="shared" si="180"/>
        <v>221430</v>
      </c>
      <c r="CC164" s="5">
        <f t="shared" si="180"/>
        <v>0</v>
      </c>
      <c r="CD164" s="5">
        <f t="shared" si="180"/>
        <v>0</v>
      </c>
      <c r="CE164" s="5">
        <f t="shared" si="180"/>
        <v>0</v>
      </c>
      <c r="CF164" s="5">
        <f t="shared" si="180"/>
        <v>0</v>
      </c>
      <c r="CG164" s="5">
        <f t="shared" si="180"/>
        <v>0</v>
      </c>
      <c r="CH164" s="5">
        <f t="shared" si="180"/>
        <v>0</v>
      </c>
      <c r="CI164" s="5">
        <f t="shared" si="180"/>
        <v>0</v>
      </c>
      <c r="CJ164" s="5">
        <f t="shared" si="180"/>
        <v>0</v>
      </c>
      <c r="CK164" s="5">
        <f t="shared" si="180"/>
        <v>0</v>
      </c>
      <c r="CL164" s="5">
        <f t="shared" si="180"/>
        <v>0</v>
      </c>
      <c r="CM164" s="5">
        <f t="shared" si="180"/>
        <v>0</v>
      </c>
      <c r="CN164" s="5">
        <f t="shared" si="180"/>
        <v>162382</v>
      </c>
      <c r="CO164" s="5">
        <f t="shared" si="180"/>
        <v>92262.5</v>
      </c>
      <c r="CP164" s="5">
        <f t="shared" si="180"/>
        <v>0</v>
      </c>
      <c r="CQ164" s="5">
        <f t="shared" si="180"/>
        <v>0</v>
      </c>
      <c r="CR164" s="5">
        <f t="shared" si="180"/>
        <v>0</v>
      </c>
      <c r="CS164" s="5">
        <f t="shared" si="180"/>
        <v>0</v>
      </c>
      <c r="CT164" s="5">
        <f t="shared" si="180"/>
        <v>0</v>
      </c>
      <c r="CU164" s="5">
        <f t="shared" si="180"/>
        <v>7381</v>
      </c>
      <c r="CV164" s="5">
        <f t="shared" si="180"/>
        <v>0</v>
      </c>
      <c r="CW164" s="5">
        <f t="shared" si="180"/>
        <v>0</v>
      </c>
      <c r="CX164" s="5">
        <f t="shared" si="180"/>
        <v>0</v>
      </c>
      <c r="CY164" s="5">
        <f t="shared" si="180"/>
        <v>0</v>
      </c>
      <c r="CZ164" s="5">
        <f t="shared" si="180"/>
        <v>0</v>
      </c>
      <c r="DA164" s="5">
        <f t="shared" si="180"/>
        <v>0</v>
      </c>
      <c r="DB164" s="5">
        <f t="shared" si="180"/>
        <v>0</v>
      </c>
      <c r="DC164" s="5">
        <f t="shared" si="180"/>
        <v>0</v>
      </c>
      <c r="DD164" s="5">
        <f t="shared" si="180"/>
        <v>0</v>
      </c>
      <c r="DE164" s="5">
        <f t="shared" si="180"/>
        <v>0</v>
      </c>
      <c r="DF164" s="5">
        <f t="shared" si="180"/>
        <v>81191</v>
      </c>
      <c r="DG164" s="5">
        <f t="shared" si="180"/>
        <v>0</v>
      </c>
      <c r="DH164" s="5">
        <f t="shared" si="180"/>
        <v>0</v>
      </c>
      <c r="DI164" s="5">
        <f t="shared" si="180"/>
        <v>14762</v>
      </c>
      <c r="DJ164" s="5">
        <f t="shared" si="180"/>
        <v>0</v>
      </c>
      <c r="DK164" s="5">
        <f t="shared" si="180"/>
        <v>0</v>
      </c>
      <c r="DL164" s="5">
        <f t="shared" si="180"/>
        <v>0</v>
      </c>
      <c r="DM164" s="5">
        <f t="shared" si="180"/>
        <v>0</v>
      </c>
      <c r="DN164" s="5">
        <f t="shared" si="180"/>
        <v>0</v>
      </c>
      <c r="DO164" s="5">
        <f t="shared" si="180"/>
        <v>0</v>
      </c>
      <c r="DP164" s="5">
        <f t="shared" si="180"/>
        <v>0</v>
      </c>
      <c r="DQ164" s="5">
        <f t="shared" si="180"/>
        <v>0</v>
      </c>
      <c r="DR164" s="5">
        <f t="shared" si="180"/>
        <v>0</v>
      </c>
      <c r="DS164" s="5">
        <f t="shared" si="180"/>
        <v>0</v>
      </c>
      <c r="DT164" s="5">
        <f t="shared" si="180"/>
        <v>0</v>
      </c>
      <c r="DU164" s="5">
        <f t="shared" si="180"/>
        <v>0</v>
      </c>
      <c r="DV164" s="5">
        <f t="shared" si="180"/>
        <v>0</v>
      </c>
      <c r="DW164" s="5">
        <f t="shared" si="180"/>
        <v>0</v>
      </c>
      <c r="DX164" s="5">
        <f t="shared" si="180"/>
        <v>0</v>
      </c>
      <c r="DY164" s="5">
        <f t="shared" si="180"/>
        <v>0</v>
      </c>
      <c r="DZ164" s="5">
        <f t="shared" si="180"/>
        <v>7381</v>
      </c>
      <c r="EA164" s="5">
        <f t="shared" si="180"/>
        <v>0</v>
      </c>
      <c r="EB164" s="5">
        <f t="shared" ref="EB164:FX164" si="181">EB163*EB160</f>
        <v>0</v>
      </c>
      <c r="EC164" s="5">
        <f t="shared" si="181"/>
        <v>0</v>
      </c>
      <c r="ED164" s="5">
        <f t="shared" si="181"/>
        <v>0</v>
      </c>
      <c r="EE164" s="5">
        <f t="shared" si="181"/>
        <v>7381</v>
      </c>
      <c r="EF164" s="5">
        <f t="shared" si="181"/>
        <v>44286</v>
      </c>
      <c r="EG164" s="5">
        <f t="shared" si="181"/>
        <v>0</v>
      </c>
      <c r="EH164" s="5">
        <f t="shared" si="181"/>
        <v>14762</v>
      </c>
      <c r="EI164" s="5">
        <f t="shared" si="181"/>
        <v>0</v>
      </c>
      <c r="EJ164" s="5">
        <f t="shared" si="181"/>
        <v>66429</v>
      </c>
      <c r="EK164" s="5">
        <f t="shared" si="181"/>
        <v>0</v>
      </c>
      <c r="EL164" s="5">
        <f t="shared" si="181"/>
        <v>0</v>
      </c>
      <c r="EM164" s="5">
        <f t="shared" si="181"/>
        <v>14762</v>
      </c>
      <c r="EN164" s="5">
        <f t="shared" si="181"/>
        <v>0</v>
      </c>
      <c r="EO164" s="5">
        <f t="shared" si="181"/>
        <v>0</v>
      </c>
      <c r="EP164" s="5">
        <f t="shared" si="181"/>
        <v>0</v>
      </c>
      <c r="EQ164" s="5">
        <f t="shared" si="181"/>
        <v>0</v>
      </c>
      <c r="ER164" s="5">
        <f t="shared" si="181"/>
        <v>0</v>
      </c>
      <c r="ES164" s="5">
        <f t="shared" si="181"/>
        <v>0</v>
      </c>
      <c r="ET164" s="5">
        <f t="shared" si="181"/>
        <v>0</v>
      </c>
      <c r="EU164" s="5">
        <f t="shared" si="181"/>
        <v>7381</v>
      </c>
      <c r="EV164" s="5">
        <f t="shared" si="181"/>
        <v>0</v>
      </c>
      <c r="EW164" s="5">
        <f t="shared" si="181"/>
        <v>0</v>
      </c>
      <c r="EX164" s="5">
        <f t="shared" si="181"/>
        <v>0</v>
      </c>
      <c r="EY164" s="5">
        <f t="shared" si="181"/>
        <v>0</v>
      </c>
      <c r="EZ164" s="5">
        <f t="shared" si="181"/>
        <v>0</v>
      </c>
      <c r="FA164" s="5">
        <f t="shared" si="181"/>
        <v>0</v>
      </c>
      <c r="FB164" s="5">
        <f t="shared" si="181"/>
        <v>0</v>
      </c>
      <c r="FC164" s="5">
        <f t="shared" si="181"/>
        <v>22143</v>
      </c>
      <c r="FD164" s="5">
        <f t="shared" si="181"/>
        <v>0</v>
      </c>
      <c r="FE164" s="5">
        <f t="shared" si="181"/>
        <v>0</v>
      </c>
      <c r="FF164" s="5">
        <f t="shared" si="181"/>
        <v>0</v>
      </c>
      <c r="FG164" s="5">
        <f t="shared" si="181"/>
        <v>0</v>
      </c>
      <c r="FH164" s="5">
        <f t="shared" si="181"/>
        <v>0</v>
      </c>
      <c r="FI164" s="5">
        <f t="shared" si="181"/>
        <v>0</v>
      </c>
      <c r="FJ164" s="5">
        <f t="shared" si="181"/>
        <v>0</v>
      </c>
      <c r="FK164" s="5">
        <f t="shared" si="181"/>
        <v>0</v>
      </c>
      <c r="FL164" s="5">
        <f t="shared" si="181"/>
        <v>0</v>
      </c>
      <c r="FM164" s="5">
        <f t="shared" si="181"/>
        <v>0</v>
      </c>
      <c r="FN164" s="5">
        <f t="shared" si="181"/>
        <v>14762</v>
      </c>
      <c r="FO164" s="5">
        <f t="shared" si="181"/>
        <v>0</v>
      </c>
      <c r="FP164" s="5">
        <f t="shared" si="181"/>
        <v>0</v>
      </c>
      <c r="FQ164" s="5">
        <f t="shared" si="181"/>
        <v>0</v>
      </c>
      <c r="FR164" s="5">
        <f t="shared" si="181"/>
        <v>0</v>
      </c>
      <c r="FS164" s="5">
        <f t="shared" si="181"/>
        <v>0</v>
      </c>
      <c r="FT164" s="24">
        <f t="shared" si="181"/>
        <v>0</v>
      </c>
      <c r="FU164" s="5">
        <f t="shared" si="181"/>
        <v>0</v>
      </c>
      <c r="FV164" s="5">
        <f t="shared" si="181"/>
        <v>0</v>
      </c>
      <c r="FW164" s="5">
        <f t="shared" si="181"/>
        <v>0</v>
      </c>
      <c r="FX164" s="5">
        <f t="shared" si="181"/>
        <v>0</v>
      </c>
      <c r="FY164" s="5"/>
      <c r="FZ164" s="53">
        <f>SUM(C164:FX164)</f>
        <v>3125853.5</v>
      </c>
      <c r="GA164" s="53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</row>
    <row r="165" spans="1:217" x14ac:dyDescent="0.2">
      <c r="A165" s="3"/>
      <c r="B165" s="2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24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24"/>
      <c r="FU165" s="5"/>
      <c r="FV165" s="5"/>
      <c r="FW165" s="5"/>
      <c r="FX165" s="5"/>
      <c r="FY165" s="5"/>
      <c r="FZ165" s="53"/>
      <c r="GA165" s="72"/>
      <c r="GB165" s="53"/>
      <c r="GC165" s="53"/>
      <c r="GD165" s="53"/>
      <c r="GE165" s="5"/>
      <c r="GF165" s="5"/>
      <c r="GG165" s="5"/>
      <c r="GH165" s="5"/>
      <c r="GI165" s="5"/>
      <c r="GJ165" s="5"/>
      <c r="GK165" s="5"/>
      <c r="GL165" s="5"/>
      <c r="GM165" s="5"/>
    </row>
    <row r="166" spans="1:217" x14ac:dyDescent="0.2">
      <c r="A166" s="3" t="s">
        <v>502</v>
      </c>
      <c r="B166" s="2" t="s">
        <v>503</v>
      </c>
      <c r="C166" s="5">
        <f>C161+C164</f>
        <v>17186658.5</v>
      </c>
      <c r="D166" s="5">
        <f t="shared" ref="D166:BO166" si="182">D161+D164</f>
        <v>7381</v>
      </c>
      <c r="E166" s="5">
        <f t="shared" si="182"/>
        <v>14762</v>
      </c>
      <c r="F166" s="5">
        <f t="shared" si="182"/>
        <v>7381</v>
      </c>
      <c r="G166" s="5">
        <f t="shared" si="182"/>
        <v>0</v>
      </c>
      <c r="H166" s="5">
        <f t="shared" si="182"/>
        <v>0</v>
      </c>
      <c r="I166" s="5">
        <f t="shared" si="182"/>
        <v>25833.5</v>
      </c>
      <c r="J166" s="5">
        <f t="shared" si="182"/>
        <v>0</v>
      </c>
      <c r="K166" s="5">
        <f t="shared" si="182"/>
        <v>0</v>
      </c>
      <c r="L166" s="5">
        <f t="shared" si="182"/>
        <v>14762</v>
      </c>
      <c r="M166" s="5">
        <f t="shared" si="182"/>
        <v>3690.5</v>
      </c>
      <c r="N166" s="5">
        <f t="shared" si="182"/>
        <v>62738.5</v>
      </c>
      <c r="O166" s="5">
        <f t="shared" si="182"/>
        <v>0</v>
      </c>
      <c r="P166" s="5">
        <f t="shared" si="182"/>
        <v>0</v>
      </c>
      <c r="Q166" s="5">
        <f t="shared" si="182"/>
        <v>974292</v>
      </c>
      <c r="R166" s="5">
        <f t="shared" si="182"/>
        <v>11850195.5</v>
      </c>
      <c r="S166" s="5">
        <f t="shared" si="182"/>
        <v>7381</v>
      </c>
      <c r="T166" s="5">
        <f t="shared" si="182"/>
        <v>0</v>
      </c>
      <c r="U166" s="5">
        <f t="shared" si="182"/>
        <v>0</v>
      </c>
      <c r="V166" s="5">
        <f t="shared" si="182"/>
        <v>0</v>
      </c>
      <c r="W166" s="5">
        <f t="shared" si="182"/>
        <v>365359.5</v>
      </c>
      <c r="X166" s="5">
        <f t="shared" si="182"/>
        <v>0</v>
      </c>
      <c r="Y166" s="5">
        <f t="shared" si="182"/>
        <v>0</v>
      </c>
      <c r="Z166" s="5">
        <f t="shared" si="182"/>
        <v>0</v>
      </c>
      <c r="AA166" s="5">
        <f t="shared" si="182"/>
        <v>0</v>
      </c>
      <c r="AB166" s="5">
        <f t="shared" si="182"/>
        <v>933696.5</v>
      </c>
      <c r="AC166" s="5">
        <f t="shared" si="182"/>
        <v>0</v>
      </c>
      <c r="AD166" s="5">
        <f t="shared" si="182"/>
        <v>0</v>
      </c>
      <c r="AE166" s="5">
        <f t="shared" si="182"/>
        <v>7381</v>
      </c>
      <c r="AF166" s="5">
        <f t="shared" si="182"/>
        <v>0</v>
      </c>
      <c r="AG166" s="5">
        <f t="shared" si="182"/>
        <v>0</v>
      </c>
      <c r="AH166" s="5">
        <f t="shared" si="182"/>
        <v>0</v>
      </c>
      <c r="AI166" s="5">
        <f t="shared" si="182"/>
        <v>0</v>
      </c>
      <c r="AJ166" s="5">
        <f t="shared" si="182"/>
        <v>0</v>
      </c>
      <c r="AK166" s="5">
        <f t="shared" si="182"/>
        <v>0</v>
      </c>
      <c r="AL166" s="5">
        <f t="shared" si="182"/>
        <v>0</v>
      </c>
      <c r="AM166" s="5">
        <f t="shared" si="182"/>
        <v>0</v>
      </c>
      <c r="AN166" s="5">
        <f t="shared" si="182"/>
        <v>0</v>
      </c>
      <c r="AO166" s="5">
        <f t="shared" si="182"/>
        <v>22143</v>
      </c>
      <c r="AP166" s="5">
        <f t="shared" si="182"/>
        <v>1620129.5</v>
      </c>
      <c r="AQ166" s="5">
        <f t="shared" si="182"/>
        <v>51667</v>
      </c>
      <c r="AR166" s="5">
        <f t="shared" si="182"/>
        <v>20478584.5</v>
      </c>
      <c r="AS166" s="5">
        <f t="shared" si="182"/>
        <v>95953</v>
      </c>
      <c r="AT166" s="5">
        <f t="shared" si="182"/>
        <v>7381</v>
      </c>
      <c r="AU166" s="5">
        <f t="shared" si="182"/>
        <v>0</v>
      </c>
      <c r="AV166" s="5">
        <f t="shared" si="182"/>
        <v>0</v>
      </c>
      <c r="AW166" s="5">
        <f t="shared" si="182"/>
        <v>0</v>
      </c>
      <c r="AX166" s="5">
        <f t="shared" si="182"/>
        <v>0</v>
      </c>
      <c r="AY166" s="5">
        <f t="shared" si="182"/>
        <v>0</v>
      </c>
      <c r="AZ166" s="5">
        <f t="shared" si="182"/>
        <v>7381</v>
      </c>
      <c r="BA166" s="5">
        <f t="shared" si="182"/>
        <v>29524</v>
      </c>
      <c r="BB166" s="5">
        <f t="shared" si="182"/>
        <v>0</v>
      </c>
      <c r="BC166" s="5">
        <f t="shared" si="182"/>
        <v>1815726</v>
      </c>
      <c r="BD166" s="5">
        <f t="shared" si="182"/>
        <v>0</v>
      </c>
      <c r="BE166" s="5">
        <f t="shared" si="182"/>
        <v>0</v>
      </c>
      <c r="BF166" s="5">
        <f t="shared" si="182"/>
        <v>2893352</v>
      </c>
      <c r="BG166" s="5">
        <f t="shared" si="182"/>
        <v>7381</v>
      </c>
      <c r="BH166" s="5">
        <f t="shared" si="182"/>
        <v>0</v>
      </c>
      <c r="BI166" s="5">
        <f t="shared" si="182"/>
        <v>0</v>
      </c>
      <c r="BJ166" s="5">
        <f t="shared" si="182"/>
        <v>0</v>
      </c>
      <c r="BK166" s="5">
        <f t="shared" si="182"/>
        <v>39794661.5</v>
      </c>
      <c r="BL166" s="5">
        <f t="shared" si="182"/>
        <v>73810</v>
      </c>
      <c r="BM166" s="5">
        <f t="shared" si="182"/>
        <v>0</v>
      </c>
      <c r="BN166" s="5">
        <f t="shared" si="182"/>
        <v>0</v>
      </c>
      <c r="BO166" s="5">
        <f t="shared" si="182"/>
        <v>0</v>
      </c>
      <c r="BP166" s="5">
        <f t="shared" ref="BP166:EA166" si="183">BP161+BP164</f>
        <v>0</v>
      </c>
      <c r="BQ166" s="5">
        <f t="shared" si="183"/>
        <v>0</v>
      </c>
      <c r="BR166" s="5">
        <f t="shared" si="183"/>
        <v>0</v>
      </c>
      <c r="BS166" s="5">
        <f t="shared" si="183"/>
        <v>0</v>
      </c>
      <c r="BT166" s="5">
        <f t="shared" si="183"/>
        <v>0</v>
      </c>
      <c r="BU166" s="5">
        <f t="shared" si="183"/>
        <v>0</v>
      </c>
      <c r="BV166" s="5">
        <f t="shared" si="183"/>
        <v>0</v>
      </c>
      <c r="BW166" s="5">
        <f t="shared" si="183"/>
        <v>0</v>
      </c>
      <c r="BX166" s="5">
        <f t="shared" si="183"/>
        <v>0</v>
      </c>
      <c r="BY166" s="5">
        <f t="shared" si="183"/>
        <v>0</v>
      </c>
      <c r="BZ166" s="5">
        <f t="shared" si="183"/>
        <v>0</v>
      </c>
      <c r="CA166" s="5">
        <f t="shared" si="183"/>
        <v>0</v>
      </c>
      <c r="CB166" s="5">
        <f t="shared" si="183"/>
        <v>2804780</v>
      </c>
      <c r="CC166" s="5">
        <f t="shared" si="183"/>
        <v>0</v>
      </c>
      <c r="CD166" s="5">
        <f t="shared" si="183"/>
        <v>0</v>
      </c>
      <c r="CE166" s="5">
        <f t="shared" si="183"/>
        <v>0</v>
      </c>
      <c r="CF166" s="5">
        <f t="shared" si="183"/>
        <v>0</v>
      </c>
      <c r="CG166" s="5">
        <f t="shared" si="183"/>
        <v>0</v>
      </c>
      <c r="CH166" s="5">
        <f t="shared" si="183"/>
        <v>0</v>
      </c>
      <c r="CI166" s="5">
        <f t="shared" si="183"/>
        <v>0</v>
      </c>
      <c r="CJ166" s="5">
        <f t="shared" si="183"/>
        <v>0</v>
      </c>
      <c r="CK166" s="5">
        <f t="shared" si="183"/>
        <v>143929.5</v>
      </c>
      <c r="CL166" s="5">
        <f t="shared" si="183"/>
        <v>14762</v>
      </c>
      <c r="CM166" s="5">
        <f t="shared" si="183"/>
        <v>14762</v>
      </c>
      <c r="CN166" s="5">
        <f t="shared" si="183"/>
        <v>5048604</v>
      </c>
      <c r="CO166" s="5">
        <f t="shared" si="183"/>
        <v>92262.5</v>
      </c>
      <c r="CP166" s="5">
        <f t="shared" si="183"/>
        <v>0</v>
      </c>
      <c r="CQ166" s="5">
        <f t="shared" si="183"/>
        <v>0</v>
      </c>
      <c r="CR166" s="5">
        <f t="shared" si="183"/>
        <v>0</v>
      </c>
      <c r="CS166" s="5">
        <f t="shared" si="183"/>
        <v>0</v>
      </c>
      <c r="CT166" s="5">
        <f t="shared" si="183"/>
        <v>0</v>
      </c>
      <c r="CU166" s="5">
        <f t="shared" si="183"/>
        <v>2775256</v>
      </c>
      <c r="CV166" s="5">
        <f t="shared" si="183"/>
        <v>0</v>
      </c>
      <c r="CW166" s="5">
        <f t="shared" si="183"/>
        <v>0</v>
      </c>
      <c r="CX166" s="5">
        <f t="shared" si="183"/>
        <v>0</v>
      </c>
      <c r="CY166" s="5">
        <f t="shared" si="183"/>
        <v>0</v>
      </c>
      <c r="CZ166" s="5">
        <f t="shared" si="183"/>
        <v>0</v>
      </c>
      <c r="DA166" s="5">
        <f t="shared" si="183"/>
        <v>0</v>
      </c>
      <c r="DB166" s="5">
        <f t="shared" si="183"/>
        <v>0</v>
      </c>
      <c r="DC166" s="5">
        <f t="shared" si="183"/>
        <v>0</v>
      </c>
      <c r="DD166" s="5">
        <f t="shared" si="183"/>
        <v>0</v>
      </c>
      <c r="DE166" s="5">
        <f t="shared" si="183"/>
        <v>0</v>
      </c>
      <c r="DF166" s="5">
        <f t="shared" si="183"/>
        <v>81191</v>
      </c>
      <c r="DG166" s="5">
        <f t="shared" si="183"/>
        <v>0</v>
      </c>
      <c r="DH166" s="5">
        <f t="shared" si="183"/>
        <v>0</v>
      </c>
      <c r="DI166" s="5">
        <f t="shared" si="183"/>
        <v>44286</v>
      </c>
      <c r="DJ166" s="5">
        <f t="shared" si="183"/>
        <v>44286</v>
      </c>
      <c r="DK166" s="5">
        <f t="shared" si="183"/>
        <v>0</v>
      </c>
      <c r="DL166" s="5">
        <f t="shared" si="183"/>
        <v>0</v>
      </c>
      <c r="DM166" s="5">
        <f t="shared" si="183"/>
        <v>0</v>
      </c>
      <c r="DN166" s="5">
        <f t="shared" si="183"/>
        <v>0</v>
      </c>
      <c r="DO166" s="5">
        <f t="shared" si="183"/>
        <v>0</v>
      </c>
      <c r="DP166" s="5">
        <f t="shared" si="183"/>
        <v>0</v>
      </c>
      <c r="DQ166" s="5">
        <f t="shared" si="183"/>
        <v>0</v>
      </c>
      <c r="DR166" s="5">
        <f t="shared" si="183"/>
        <v>0</v>
      </c>
      <c r="DS166" s="5">
        <f t="shared" si="183"/>
        <v>0</v>
      </c>
      <c r="DT166" s="5">
        <f t="shared" si="183"/>
        <v>0</v>
      </c>
      <c r="DU166" s="5">
        <f t="shared" si="183"/>
        <v>0</v>
      </c>
      <c r="DV166" s="5">
        <f t="shared" si="183"/>
        <v>0</v>
      </c>
      <c r="DW166" s="5">
        <f t="shared" si="183"/>
        <v>0</v>
      </c>
      <c r="DX166" s="5">
        <f t="shared" si="183"/>
        <v>0</v>
      </c>
      <c r="DY166" s="5">
        <f t="shared" si="183"/>
        <v>0</v>
      </c>
      <c r="DZ166" s="5">
        <f t="shared" si="183"/>
        <v>7381</v>
      </c>
      <c r="EA166" s="5">
        <f t="shared" si="183"/>
        <v>0</v>
      </c>
      <c r="EB166" s="5">
        <f t="shared" ref="EB166:FX166" si="184">EB161+EB164</f>
        <v>0</v>
      </c>
      <c r="EC166" s="5">
        <f t="shared" si="184"/>
        <v>0</v>
      </c>
      <c r="ED166" s="5">
        <f t="shared" si="184"/>
        <v>0</v>
      </c>
      <c r="EE166" s="5">
        <f t="shared" si="184"/>
        <v>7381</v>
      </c>
      <c r="EF166" s="5">
        <f t="shared" si="184"/>
        <v>44286</v>
      </c>
      <c r="EG166" s="5">
        <f t="shared" si="184"/>
        <v>0</v>
      </c>
      <c r="EH166" s="5">
        <f t="shared" si="184"/>
        <v>14762</v>
      </c>
      <c r="EI166" s="5">
        <f t="shared" si="184"/>
        <v>0</v>
      </c>
      <c r="EJ166" s="5">
        <f t="shared" si="184"/>
        <v>66429</v>
      </c>
      <c r="EK166" s="5">
        <f t="shared" si="184"/>
        <v>0</v>
      </c>
      <c r="EL166" s="5">
        <f t="shared" si="184"/>
        <v>0</v>
      </c>
      <c r="EM166" s="5">
        <f t="shared" si="184"/>
        <v>14762</v>
      </c>
      <c r="EN166" s="5">
        <f t="shared" si="184"/>
        <v>642147</v>
      </c>
      <c r="EO166" s="5">
        <f t="shared" si="184"/>
        <v>0</v>
      </c>
      <c r="EP166" s="5">
        <f t="shared" si="184"/>
        <v>0</v>
      </c>
      <c r="EQ166" s="5">
        <f t="shared" si="184"/>
        <v>0</v>
      </c>
      <c r="ER166" s="5">
        <f t="shared" si="184"/>
        <v>0</v>
      </c>
      <c r="ES166" s="5">
        <f t="shared" si="184"/>
        <v>0</v>
      </c>
      <c r="ET166" s="5">
        <f t="shared" si="184"/>
        <v>0</v>
      </c>
      <c r="EU166" s="5">
        <f t="shared" si="184"/>
        <v>7381</v>
      </c>
      <c r="EV166" s="5">
        <f t="shared" si="184"/>
        <v>0</v>
      </c>
      <c r="EW166" s="5">
        <f t="shared" si="184"/>
        <v>0</v>
      </c>
      <c r="EX166" s="5">
        <f t="shared" si="184"/>
        <v>0</v>
      </c>
      <c r="EY166" s="5">
        <f t="shared" si="184"/>
        <v>3852882</v>
      </c>
      <c r="EZ166" s="5">
        <f t="shared" si="184"/>
        <v>0</v>
      </c>
      <c r="FA166" s="5">
        <f t="shared" si="184"/>
        <v>0</v>
      </c>
      <c r="FB166" s="5">
        <f t="shared" si="184"/>
        <v>0</v>
      </c>
      <c r="FC166" s="5">
        <f t="shared" si="184"/>
        <v>22143</v>
      </c>
      <c r="FD166" s="5">
        <f t="shared" si="184"/>
        <v>0</v>
      </c>
      <c r="FE166" s="5">
        <f t="shared" si="184"/>
        <v>0</v>
      </c>
      <c r="FF166" s="5">
        <f t="shared" si="184"/>
        <v>0</v>
      </c>
      <c r="FG166" s="5">
        <f t="shared" si="184"/>
        <v>0</v>
      </c>
      <c r="FH166" s="5">
        <f t="shared" si="184"/>
        <v>0</v>
      </c>
      <c r="FI166" s="5">
        <f t="shared" si="184"/>
        <v>0</v>
      </c>
      <c r="FJ166" s="5">
        <f t="shared" si="184"/>
        <v>0</v>
      </c>
      <c r="FK166" s="5">
        <f t="shared" si="184"/>
        <v>0</v>
      </c>
      <c r="FL166" s="5">
        <f t="shared" si="184"/>
        <v>0</v>
      </c>
      <c r="FM166" s="5">
        <f t="shared" si="184"/>
        <v>0</v>
      </c>
      <c r="FN166" s="5">
        <f t="shared" si="184"/>
        <v>1011197</v>
      </c>
      <c r="FO166" s="5">
        <f t="shared" si="184"/>
        <v>0</v>
      </c>
      <c r="FP166" s="5">
        <f t="shared" si="184"/>
        <v>0</v>
      </c>
      <c r="FQ166" s="5">
        <f t="shared" si="184"/>
        <v>0</v>
      </c>
      <c r="FR166" s="5">
        <f t="shared" si="184"/>
        <v>0</v>
      </c>
      <c r="FS166" s="5">
        <f t="shared" si="184"/>
        <v>0</v>
      </c>
      <c r="FT166" s="24">
        <f t="shared" si="184"/>
        <v>0</v>
      </c>
      <c r="FU166" s="5">
        <f t="shared" si="184"/>
        <v>0</v>
      </c>
      <c r="FV166" s="5">
        <f t="shared" si="184"/>
        <v>0</v>
      </c>
      <c r="FW166" s="5">
        <f t="shared" si="184"/>
        <v>0</v>
      </c>
      <c r="FX166" s="5">
        <f t="shared" si="184"/>
        <v>0</v>
      </c>
      <c r="FY166" s="5"/>
      <c r="FZ166" s="53">
        <f>FZ164+FZ161</f>
        <v>115114076</v>
      </c>
      <c r="GA166" s="53"/>
      <c r="GB166" s="52">
        <f>GA166-FZ166</f>
        <v>-115114076</v>
      </c>
      <c r="GC166" s="53"/>
      <c r="GD166" s="53"/>
      <c r="GE166" s="5"/>
      <c r="GF166" s="5"/>
      <c r="GG166" s="5"/>
      <c r="GH166" s="5"/>
      <c r="GI166" s="5"/>
      <c r="GJ166" s="5"/>
      <c r="GK166" s="5"/>
      <c r="GL166" s="5"/>
      <c r="GM166" s="5"/>
    </row>
    <row r="167" spans="1:217" x14ac:dyDescent="0.2">
      <c r="A167" s="3"/>
      <c r="B167" s="2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24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24"/>
      <c r="FU167" s="5"/>
      <c r="FV167" s="5"/>
      <c r="FW167" s="5"/>
      <c r="FX167" s="5"/>
      <c r="FY167" s="5"/>
      <c r="FZ167" s="53"/>
      <c r="GA167" s="72"/>
      <c r="GB167" s="53"/>
      <c r="GC167" s="53"/>
      <c r="GD167" s="53"/>
      <c r="GE167" s="5"/>
      <c r="GF167" s="5"/>
      <c r="GG167" s="5"/>
      <c r="GH167" s="5"/>
      <c r="GI167" s="5"/>
      <c r="GJ167" s="5"/>
      <c r="GK167" s="5"/>
      <c r="GL167" s="5"/>
      <c r="GM167" s="5"/>
    </row>
    <row r="168" spans="1:217" ht="15.75" x14ac:dyDescent="0.25">
      <c r="A168" s="3" t="s">
        <v>414</v>
      </c>
      <c r="B168" s="51" t="s">
        <v>504</v>
      </c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4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53"/>
      <c r="AU168" s="53"/>
      <c r="AV168" s="53"/>
      <c r="AW168" s="53"/>
      <c r="AX168" s="53"/>
      <c r="AY168" s="53"/>
      <c r="AZ168" s="53"/>
      <c r="BA168" s="53"/>
      <c r="BB168" s="53"/>
      <c r="BC168" s="53"/>
      <c r="BD168" s="53"/>
      <c r="BE168" s="53"/>
      <c r="BF168" s="53"/>
      <c r="BG168" s="53"/>
      <c r="BH168" s="53"/>
      <c r="BI168" s="53"/>
      <c r="BJ168" s="53"/>
      <c r="BK168" s="53"/>
      <c r="BL168" s="53"/>
      <c r="BM168" s="53"/>
      <c r="BN168" s="53"/>
      <c r="BO168" s="53"/>
      <c r="BP168" s="53"/>
      <c r="BQ168" s="53"/>
      <c r="BR168" s="53"/>
      <c r="BS168" s="53"/>
      <c r="BT168" s="53"/>
      <c r="BU168" s="53"/>
      <c r="BV168" s="53"/>
      <c r="BW168" s="53"/>
      <c r="BX168" s="53"/>
      <c r="BY168" s="53"/>
      <c r="BZ168" s="53"/>
      <c r="CA168" s="53"/>
      <c r="CB168" s="53"/>
      <c r="CC168" s="53"/>
      <c r="CD168" s="53"/>
      <c r="CE168" s="53"/>
      <c r="CF168" s="53"/>
      <c r="CG168" s="53"/>
      <c r="CH168" s="53"/>
      <c r="CI168" s="53"/>
      <c r="CJ168" s="53"/>
      <c r="CK168" s="53"/>
      <c r="CL168" s="53"/>
      <c r="CM168" s="53"/>
      <c r="CN168" s="53"/>
      <c r="CO168" s="53"/>
      <c r="CP168" s="53"/>
      <c r="CQ168" s="53"/>
      <c r="CR168" s="53"/>
      <c r="CS168" s="53"/>
      <c r="CT168" s="53"/>
      <c r="CU168" s="53"/>
      <c r="CV168" s="53"/>
      <c r="CW168" s="53"/>
      <c r="CX168" s="53"/>
      <c r="CY168" s="53"/>
      <c r="CZ168" s="53"/>
      <c r="DA168" s="53"/>
      <c r="DB168" s="53"/>
      <c r="DC168" s="53"/>
      <c r="DD168" s="53"/>
      <c r="DE168" s="53"/>
      <c r="DF168" s="53"/>
      <c r="DG168" s="53"/>
      <c r="DH168" s="53"/>
      <c r="DI168" s="53"/>
      <c r="DJ168" s="53"/>
      <c r="DK168" s="53"/>
      <c r="DL168" s="53"/>
      <c r="DM168" s="53"/>
      <c r="DN168" s="53"/>
      <c r="DO168" s="53"/>
      <c r="DP168" s="53"/>
      <c r="DQ168" s="53"/>
      <c r="DR168" s="53"/>
      <c r="DS168" s="53"/>
      <c r="DT168" s="53"/>
      <c r="DU168" s="53"/>
      <c r="DV168" s="53"/>
      <c r="DW168" s="53"/>
      <c r="DX168" s="53"/>
      <c r="DY168" s="53"/>
      <c r="DZ168" s="53"/>
      <c r="EA168" s="53"/>
      <c r="EB168" s="53"/>
      <c r="EC168" s="53"/>
      <c r="ED168" s="53"/>
      <c r="EE168" s="53"/>
      <c r="EF168" s="53"/>
      <c r="EG168" s="53"/>
      <c r="EH168" s="53"/>
      <c r="EI168" s="53"/>
      <c r="EJ168" s="53"/>
      <c r="EK168" s="53"/>
      <c r="EL168" s="53"/>
      <c r="EM168" s="53"/>
      <c r="EN168" s="53"/>
      <c r="EO168" s="53"/>
      <c r="EP168" s="53"/>
      <c r="EQ168" s="53"/>
      <c r="ER168" s="53"/>
      <c r="ES168" s="53"/>
      <c r="ET168" s="53"/>
      <c r="EU168" s="53"/>
      <c r="EV168" s="53"/>
      <c r="EW168" s="53"/>
      <c r="EX168" s="53"/>
      <c r="EY168" s="53"/>
      <c r="EZ168" s="53"/>
      <c r="FA168" s="53"/>
      <c r="FB168" s="53"/>
      <c r="FC168" s="53"/>
      <c r="FD168" s="53"/>
      <c r="FE168" s="53"/>
      <c r="FF168" s="53"/>
      <c r="FG168" s="53"/>
      <c r="FH168" s="53"/>
      <c r="FI168" s="53"/>
      <c r="FJ168" s="53"/>
      <c r="FK168" s="53"/>
      <c r="FL168" s="53"/>
      <c r="FM168" s="53"/>
      <c r="FN168" s="53"/>
      <c r="FO168" s="53"/>
      <c r="FP168" s="53"/>
      <c r="FQ168" s="53"/>
      <c r="FR168" s="53"/>
      <c r="FS168" s="53"/>
      <c r="FT168" s="54"/>
      <c r="FU168" s="53"/>
      <c r="FV168" s="53"/>
      <c r="FW168" s="53"/>
      <c r="FX168" s="53"/>
      <c r="FY168" s="5"/>
      <c r="FZ168" s="53"/>
      <c r="GA168" s="53"/>
      <c r="GB168" s="53"/>
      <c r="GC168" s="53"/>
      <c r="GD168" s="53"/>
      <c r="GE168" s="5"/>
      <c r="GF168" s="5"/>
      <c r="GG168" s="5"/>
      <c r="GH168" s="5"/>
      <c r="GI168" s="5"/>
      <c r="GJ168" s="5"/>
      <c r="GK168" s="5"/>
      <c r="GL168" s="5"/>
      <c r="GM168" s="5"/>
      <c r="GN168" s="134"/>
      <c r="GO168" s="134"/>
      <c r="GP168" s="134"/>
      <c r="GQ168" s="134"/>
      <c r="GR168" s="134"/>
      <c r="GS168" s="134"/>
      <c r="GT168" s="134"/>
      <c r="GU168" s="134"/>
      <c r="GV168" s="134"/>
      <c r="GW168" s="134"/>
      <c r="GX168" s="134"/>
      <c r="GY168" s="134"/>
      <c r="GZ168" s="134"/>
      <c r="HA168" s="134"/>
      <c r="HB168" s="134"/>
      <c r="HC168" s="134"/>
      <c r="HD168" s="134"/>
      <c r="HE168" s="134"/>
      <c r="HF168" s="134"/>
      <c r="HG168" s="134"/>
      <c r="HH168" s="134"/>
      <c r="HI168" s="134"/>
    </row>
    <row r="169" spans="1:217" x14ac:dyDescent="0.2">
      <c r="A169" s="3" t="s">
        <v>505</v>
      </c>
      <c r="B169" s="2" t="s">
        <v>506</v>
      </c>
      <c r="C169" s="53">
        <f t="shared" ref="C169:BN169" si="185">IF(C96&lt;=459,1,0)</f>
        <v>0</v>
      </c>
      <c r="D169" s="53">
        <f t="shared" si="185"/>
        <v>0</v>
      </c>
      <c r="E169" s="53">
        <f t="shared" si="185"/>
        <v>0</v>
      </c>
      <c r="F169" s="53">
        <f t="shared" si="185"/>
        <v>0</v>
      </c>
      <c r="G169" s="53">
        <f t="shared" si="185"/>
        <v>0</v>
      </c>
      <c r="H169" s="53">
        <f t="shared" si="185"/>
        <v>0</v>
      </c>
      <c r="I169" s="53">
        <f t="shared" si="185"/>
        <v>0</v>
      </c>
      <c r="J169" s="53">
        <f t="shared" si="185"/>
        <v>0</v>
      </c>
      <c r="K169" s="53">
        <f t="shared" si="185"/>
        <v>1</v>
      </c>
      <c r="L169" s="53">
        <f t="shared" si="185"/>
        <v>0</v>
      </c>
      <c r="M169" s="53">
        <f t="shared" si="185"/>
        <v>0</v>
      </c>
      <c r="N169" s="53">
        <f t="shared" si="185"/>
        <v>0</v>
      </c>
      <c r="O169" s="53">
        <f t="shared" si="185"/>
        <v>0</v>
      </c>
      <c r="P169" s="53">
        <f t="shared" si="185"/>
        <v>1</v>
      </c>
      <c r="Q169" s="53">
        <f t="shared" si="185"/>
        <v>0</v>
      </c>
      <c r="R169" s="53">
        <f t="shared" si="185"/>
        <v>0</v>
      </c>
      <c r="S169" s="53">
        <f t="shared" si="185"/>
        <v>0</v>
      </c>
      <c r="T169" s="53">
        <f t="shared" si="185"/>
        <v>1</v>
      </c>
      <c r="U169" s="53">
        <f t="shared" si="185"/>
        <v>1</v>
      </c>
      <c r="V169" s="53">
        <f t="shared" si="185"/>
        <v>1</v>
      </c>
      <c r="W169" s="53">
        <f t="shared" si="185"/>
        <v>1</v>
      </c>
      <c r="X169" s="53">
        <f t="shared" si="185"/>
        <v>1</v>
      </c>
      <c r="Y169" s="53">
        <f t="shared" si="185"/>
        <v>0</v>
      </c>
      <c r="Z169" s="53">
        <f t="shared" si="185"/>
        <v>1</v>
      </c>
      <c r="AA169" s="53">
        <f t="shared" si="185"/>
        <v>0</v>
      </c>
      <c r="AB169" s="53">
        <f t="shared" si="185"/>
        <v>0</v>
      </c>
      <c r="AC169" s="53">
        <f t="shared" si="185"/>
        <v>0</v>
      </c>
      <c r="AD169" s="53">
        <f t="shared" si="185"/>
        <v>0</v>
      </c>
      <c r="AE169" s="53">
        <f t="shared" si="185"/>
        <v>1</v>
      </c>
      <c r="AF169" s="53">
        <f t="shared" si="185"/>
        <v>1</v>
      </c>
      <c r="AG169" s="53">
        <f t="shared" si="185"/>
        <v>0</v>
      </c>
      <c r="AH169" s="53">
        <f t="shared" si="185"/>
        <v>0</v>
      </c>
      <c r="AI169" s="53">
        <f t="shared" si="185"/>
        <v>1</v>
      </c>
      <c r="AJ169" s="53">
        <f t="shared" si="185"/>
        <v>1</v>
      </c>
      <c r="AK169" s="53">
        <f t="shared" si="185"/>
        <v>1</v>
      </c>
      <c r="AL169" s="53">
        <f t="shared" si="185"/>
        <v>1</v>
      </c>
      <c r="AM169" s="53">
        <f t="shared" si="185"/>
        <v>0</v>
      </c>
      <c r="AN169" s="53">
        <f t="shared" si="185"/>
        <v>1</v>
      </c>
      <c r="AO169" s="53">
        <f t="shared" si="185"/>
        <v>0</v>
      </c>
      <c r="AP169" s="53">
        <f t="shared" si="185"/>
        <v>0</v>
      </c>
      <c r="AQ169" s="53">
        <f t="shared" si="185"/>
        <v>1</v>
      </c>
      <c r="AR169" s="53">
        <f t="shared" si="185"/>
        <v>0</v>
      </c>
      <c r="AS169" s="53">
        <f t="shared" si="185"/>
        <v>0</v>
      </c>
      <c r="AT169" s="53">
        <f t="shared" si="185"/>
        <v>0</v>
      </c>
      <c r="AU169" s="53">
        <f t="shared" si="185"/>
        <v>1</v>
      </c>
      <c r="AV169" s="53">
        <f t="shared" si="185"/>
        <v>1</v>
      </c>
      <c r="AW169" s="53">
        <f t="shared" si="185"/>
        <v>1</v>
      </c>
      <c r="AX169" s="53">
        <f t="shared" si="185"/>
        <v>1</v>
      </c>
      <c r="AY169" s="53">
        <f t="shared" si="185"/>
        <v>0</v>
      </c>
      <c r="AZ169" s="53">
        <f t="shared" si="185"/>
        <v>0</v>
      </c>
      <c r="BA169" s="53">
        <f t="shared" si="185"/>
        <v>0</v>
      </c>
      <c r="BB169" s="53">
        <f t="shared" si="185"/>
        <v>0</v>
      </c>
      <c r="BC169" s="53">
        <f t="shared" si="185"/>
        <v>0</v>
      </c>
      <c r="BD169" s="53">
        <f t="shared" si="185"/>
        <v>0</v>
      </c>
      <c r="BE169" s="53">
        <f t="shared" si="185"/>
        <v>0</v>
      </c>
      <c r="BF169" s="53">
        <f t="shared" si="185"/>
        <v>0</v>
      </c>
      <c r="BG169" s="53">
        <f t="shared" si="185"/>
        <v>0</v>
      </c>
      <c r="BH169" s="53">
        <f t="shared" si="185"/>
        <v>0</v>
      </c>
      <c r="BI169" s="53">
        <f t="shared" si="185"/>
        <v>1</v>
      </c>
      <c r="BJ169" s="53">
        <f t="shared" si="185"/>
        <v>0</v>
      </c>
      <c r="BK169" s="53">
        <f t="shared" si="185"/>
        <v>0</v>
      </c>
      <c r="BL169" s="53">
        <f t="shared" si="185"/>
        <v>1</v>
      </c>
      <c r="BM169" s="53">
        <f t="shared" si="185"/>
        <v>1</v>
      </c>
      <c r="BN169" s="53">
        <f t="shared" si="185"/>
        <v>0</v>
      </c>
      <c r="BO169" s="53">
        <f t="shared" ref="BO169:DZ169" si="186">IF(BO96&lt;=459,1,0)</f>
        <v>0</v>
      </c>
      <c r="BP169" s="53">
        <f t="shared" si="186"/>
        <v>1</v>
      </c>
      <c r="BQ169" s="53">
        <f t="shared" si="186"/>
        <v>0</v>
      </c>
      <c r="BR169" s="53">
        <f t="shared" si="186"/>
        <v>0</v>
      </c>
      <c r="BS169" s="53">
        <f t="shared" si="186"/>
        <v>0</v>
      </c>
      <c r="BT169" s="53">
        <f t="shared" si="186"/>
        <v>1</v>
      </c>
      <c r="BU169" s="53">
        <f t="shared" si="186"/>
        <v>1</v>
      </c>
      <c r="BV169" s="53">
        <f t="shared" si="186"/>
        <v>0</v>
      </c>
      <c r="BW169" s="53">
        <f t="shared" si="186"/>
        <v>0</v>
      </c>
      <c r="BX169" s="53">
        <f t="shared" si="186"/>
        <v>1</v>
      </c>
      <c r="BY169" s="53">
        <f t="shared" si="186"/>
        <v>0</v>
      </c>
      <c r="BZ169" s="53">
        <f t="shared" si="186"/>
        <v>1</v>
      </c>
      <c r="CA169" s="53">
        <f t="shared" si="186"/>
        <v>1</v>
      </c>
      <c r="CB169" s="53">
        <f t="shared" si="186"/>
        <v>0</v>
      </c>
      <c r="CC169" s="53">
        <f t="shared" si="186"/>
        <v>1</v>
      </c>
      <c r="CD169" s="53">
        <f t="shared" si="186"/>
        <v>1</v>
      </c>
      <c r="CE169" s="53">
        <f t="shared" si="186"/>
        <v>1</v>
      </c>
      <c r="CF169" s="53">
        <f t="shared" si="186"/>
        <v>1</v>
      </c>
      <c r="CG169" s="53">
        <f t="shared" si="186"/>
        <v>1</v>
      </c>
      <c r="CH169" s="53">
        <f t="shared" si="186"/>
        <v>1</v>
      </c>
      <c r="CI169" s="53">
        <f t="shared" si="186"/>
        <v>0</v>
      </c>
      <c r="CJ169" s="53">
        <f t="shared" si="186"/>
        <v>0</v>
      </c>
      <c r="CK169" s="53">
        <f t="shared" si="186"/>
        <v>0</v>
      </c>
      <c r="CL169" s="53">
        <f t="shared" si="186"/>
        <v>0</v>
      </c>
      <c r="CM169" s="53">
        <f t="shared" si="186"/>
        <v>0</v>
      </c>
      <c r="CN169" s="53">
        <f t="shared" si="186"/>
        <v>0</v>
      </c>
      <c r="CO169" s="53">
        <f t="shared" si="186"/>
        <v>0</v>
      </c>
      <c r="CP169" s="53">
        <f t="shared" si="186"/>
        <v>0</v>
      </c>
      <c r="CQ169" s="53">
        <f t="shared" si="186"/>
        <v>0</v>
      </c>
      <c r="CR169" s="53">
        <f t="shared" si="186"/>
        <v>1</v>
      </c>
      <c r="CS169" s="53">
        <f t="shared" si="186"/>
        <v>1</v>
      </c>
      <c r="CT169" s="53">
        <f t="shared" si="186"/>
        <v>1</v>
      </c>
      <c r="CU169" s="53">
        <f t="shared" si="186"/>
        <v>1</v>
      </c>
      <c r="CV169" s="53">
        <f t="shared" si="186"/>
        <v>1</v>
      </c>
      <c r="CW169" s="53">
        <f t="shared" si="186"/>
        <v>1</v>
      </c>
      <c r="CX169" s="53">
        <f t="shared" si="186"/>
        <v>0</v>
      </c>
      <c r="CY169" s="53">
        <f t="shared" si="186"/>
        <v>1</v>
      </c>
      <c r="CZ169" s="53">
        <f t="shared" si="186"/>
        <v>0</v>
      </c>
      <c r="DA169" s="53">
        <f t="shared" si="186"/>
        <v>1</v>
      </c>
      <c r="DB169" s="53">
        <f t="shared" si="186"/>
        <v>1</v>
      </c>
      <c r="DC169" s="53">
        <f t="shared" si="186"/>
        <v>1</v>
      </c>
      <c r="DD169" s="53">
        <f t="shared" si="186"/>
        <v>1</v>
      </c>
      <c r="DE169" s="53">
        <f t="shared" si="186"/>
        <v>1</v>
      </c>
      <c r="DF169" s="53">
        <f t="shared" si="186"/>
        <v>0</v>
      </c>
      <c r="DG169" s="53">
        <f t="shared" si="186"/>
        <v>1</v>
      </c>
      <c r="DH169" s="53">
        <f t="shared" si="186"/>
        <v>0</v>
      </c>
      <c r="DI169" s="53">
        <f t="shared" si="186"/>
        <v>0</v>
      </c>
      <c r="DJ169" s="53">
        <f t="shared" si="186"/>
        <v>0</v>
      </c>
      <c r="DK169" s="53">
        <f t="shared" si="186"/>
        <v>1</v>
      </c>
      <c r="DL169" s="53">
        <f t="shared" si="186"/>
        <v>0</v>
      </c>
      <c r="DM169" s="53">
        <f t="shared" si="186"/>
        <v>1</v>
      </c>
      <c r="DN169" s="53">
        <f t="shared" si="186"/>
        <v>0</v>
      </c>
      <c r="DO169" s="53">
        <f t="shared" si="186"/>
        <v>0</v>
      </c>
      <c r="DP169" s="53">
        <f t="shared" si="186"/>
        <v>1</v>
      </c>
      <c r="DQ169" s="53">
        <f t="shared" si="186"/>
        <v>0</v>
      </c>
      <c r="DR169" s="53">
        <f t="shared" si="186"/>
        <v>0</v>
      </c>
      <c r="DS169" s="53">
        <f t="shared" si="186"/>
        <v>0</v>
      </c>
      <c r="DT169" s="53">
        <f t="shared" si="186"/>
        <v>1</v>
      </c>
      <c r="DU169" s="53">
        <f t="shared" si="186"/>
        <v>1</v>
      </c>
      <c r="DV169" s="53">
        <f t="shared" si="186"/>
        <v>1</v>
      </c>
      <c r="DW169" s="53">
        <f t="shared" si="186"/>
        <v>1</v>
      </c>
      <c r="DX169" s="53">
        <f t="shared" si="186"/>
        <v>1</v>
      </c>
      <c r="DY169" s="53">
        <f t="shared" si="186"/>
        <v>1</v>
      </c>
      <c r="DZ169" s="53">
        <f t="shared" si="186"/>
        <v>0</v>
      </c>
      <c r="EA169" s="53">
        <f t="shared" ref="EA169:FX169" si="187">IF(EA96&lt;=459,1,0)</f>
        <v>0</v>
      </c>
      <c r="EB169" s="53">
        <f t="shared" si="187"/>
        <v>0</v>
      </c>
      <c r="EC169" s="53">
        <f t="shared" si="187"/>
        <v>1</v>
      </c>
      <c r="ED169" s="53">
        <f t="shared" si="187"/>
        <v>0</v>
      </c>
      <c r="EE169" s="53">
        <f t="shared" si="187"/>
        <v>1</v>
      </c>
      <c r="EF169" s="53">
        <f t="shared" si="187"/>
        <v>0</v>
      </c>
      <c r="EG169" s="53">
        <f t="shared" si="187"/>
        <v>1</v>
      </c>
      <c r="EH169" s="53">
        <f t="shared" si="187"/>
        <v>1</v>
      </c>
      <c r="EI169" s="53">
        <f t="shared" si="187"/>
        <v>0</v>
      </c>
      <c r="EJ169" s="53">
        <f t="shared" si="187"/>
        <v>0</v>
      </c>
      <c r="EK169" s="53">
        <f t="shared" si="187"/>
        <v>0</v>
      </c>
      <c r="EL169" s="53">
        <f t="shared" si="187"/>
        <v>0</v>
      </c>
      <c r="EM169" s="53">
        <f t="shared" si="187"/>
        <v>0</v>
      </c>
      <c r="EN169" s="53">
        <f t="shared" si="187"/>
        <v>0</v>
      </c>
      <c r="EO169" s="53">
        <f t="shared" si="187"/>
        <v>1</v>
      </c>
      <c r="EP169" s="53">
        <f t="shared" si="187"/>
        <v>1</v>
      </c>
      <c r="EQ169" s="53">
        <f t="shared" si="187"/>
        <v>0</v>
      </c>
      <c r="ER169" s="53">
        <f t="shared" si="187"/>
        <v>1</v>
      </c>
      <c r="ES169" s="53">
        <f t="shared" si="187"/>
        <v>1</v>
      </c>
      <c r="ET169" s="53">
        <f t="shared" si="187"/>
        <v>1</v>
      </c>
      <c r="EU169" s="53">
        <f t="shared" si="187"/>
        <v>0</v>
      </c>
      <c r="EV169" s="53">
        <f t="shared" si="187"/>
        <v>1</v>
      </c>
      <c r="EW169" s="53">
        <f t="shared" si="187"/>
        <v>0</v>
      </c>
      <c r="EX169" s="53">
        <f t="shared" si="187"/>
        <v>1</v>
      </c>
      <c r="EY169" s="53">
        <f t="shared" si="187"/>
        <v>0</v>
      </c>
      <c r="EZ169" s="53">
        <f t="shared" si="187"/>
        <v>1</v>
      </c>
      <c r="FA169" s="53">
        <f t="shared" si="187"/>
        <v>0</v>
      </c>
      <c r="FB169" s="53">
        <f t="shared" si="187"/>
        <v>1</v>
      </c>
      <c r="FC169" s="53">
        <f t="shared" si="187"/>
        <v>0</v>
      </c>
      <c r="FD169" s="53">
        <f t="shared" si="187"/>
        <v>1</v>
      </c>
      <c r="FE169" s="53">
        <f t="shared" si="187"/>
        <v>1</v>
      </c>
      <c r="FF169" s="53">
        <f t="shared" si="187"/>
        <v>1</v>
      </c>
      <c r="FG169" s="53">
        <f t="shared" si="187"/>
        <v>1</v>
      </c>
      <c r="FH169" s="53">
        <f t="shared" si="187"/>
        <v>1</v>
      </c>
      <c r="FI169" s="53">
        <f t="shared" si="187"/>
        <v>0</v>
      </c>
      <c r="FJ169" s="53">
        <f t="shared" si="187"/>
        <v>0</v>
      </c>
      <c r="FK169" s="53">
        <f t="shared" si="187"/>
        <v>0</v>
      </c>
      <c r="FL169" s="53">
        <f t="shared" si="187"/>
        <v>0</v>
      </c>
      <c r="FM169" s="53">
        <f t="shared" si="187"/>
        <v>0</v>
      </c>
      <c r="FN169" s="53">
        <f t="shared" si="187"/>
        <v>0</v>
      </c>
      <c r="FO169" s="53">
        <f t="shared" si="187"/>
        <v>0</v>
      </c>
      <c r="FP169" s="53">
        <f t="shared" si="187"/>
        <v>0</v>
      </c>
      <c r="FQ169" s="53">
        <f t="shared" si="187"/>
        <v>0</v>
      </c>
      <c r="FR169" s="53">
        <f t="shared" si="187"/>
        <v>1</v>
      </c>
      <c r="FS169" s="53">
        <f t="shared" si="187"/>
        <v>1</v>
      </c>
      <c r="FT169" s="54">
        <f t="shared" si="187"/>
        <v>1</v>
      </c>
      <c r="FU169" s="53">
        <f t="shared" si="187"/>
        <v>0</v>
      </c>
      <c r="FV169" s="53">
        <f t="shared" si="187"/>
        <v>0</v>
      </c>
      <c r="FW169" s="53">
        <f t="shared" si="187"/>
        <v>1</v>
      </c>
      <c r="FX169" s="53">
        <f t="shared" si="187"/>
        <v>1</v>
      </c>
      <c r="FY169" s="5"/>
      <c r="FZ169" s="53"/>
      <c r="GA169" s="106"/>
      <c r="GB169" s="53"/>
      <c r="GC169" s="53"/>
      <c r="GD169" s="53"/>
      <c r="GE169" s="5"/>
      <c r="GF169" s="5"/>
      <c r="GG169" s="5"/>
      <c r="GH169" s="5"/>
      <c r="GI169" s="5"/>
      <c r="GJ169" s="5"/>
      <c r="GK169" s="5"/>
      <c r="GL169" s="5"/>
      <c r="GM169" s="5"/>
    </row>
    <row r="170" spans="1:217" x14ac:dyDescent="0.2">
      <c r="A170" s="3" t="s">
        <v>507</v>
      </c>
      <c r="B170" s="2" t="s">
        <v>508</v>
      </c>
      <c r="C170" s="53">
        <f t="shared" ref="C170:BN170" si="188">IF(C132&lt;=C12,1,0)</f>
        <v>0</v>
      </c>
      <c r="D170" s="53">
        <f t="shared" si="188"/>
        <v>1</v>
      </c>
      <c r="E170" s="53">
        <f t="shared" si="188"/>
        <v>0</v>
      </c>
      <c r="F170" s="53">
        <f t="shared" si="188"/>
        <v>1</v>
      </c>
      <c r="G170" s="53">
        <f t="shared" si="188"/>
        <v>1</v>
      </c>
      <c r="H170" s="53">
        <f t="shared" si="188"/>
        <v>1</v>
      </c>
      <c r="I170" s="53">
        <f t="shared" si="188"/>
        <v>0</v>
      </c>
      <c r="J170" s="53">
        <f t="shared" si="188"/>
        <v>0</v>
      </c>
      <c r="K170" s="53">
        <f t="shared" si="188"/>
        <v>0</v>
      </c>
      <c r="L170" s="53">
        <f t="shared" si="188"/>
        <v>0</v>
      </c>
      <c r="M170" s="53">
        <f t="shared" si="188"/>
        <v>0</v>
      </c>
      <c r="N170" s="53">
        <f t="shared" si="188"/>
        <v>1</v>
      </c>
      <c r="O170" s="53">
        <f t="shared" si="188"/>
        <v>1</v>
      </c>
      <c r="P170" s="53">
        <f t="shared" si="188"/>
        <v>0</v>
      </c>
      <c r="Q170" s="53">
        <f t="shared" si="188"/>
        <v>0</v>
      </c>
      <c r="R170" s="53">
        <f t="shared" si="188"/>
        <v>1</v>
      </c>
      <c r="S170" s="53">
        <f t="shared" si="188"/>
        <v>0</v>
      </c>
      <c r="T170" s="53">
        <f t="shared" si="188"/>
        <v>1</v>
      </c>
      <c r="U170" s="53">
        <f t="shared" si="188"/>
        <v>0</v>
      </c>
      <c r="V170" s="53">
        <f t="shared" si="188"/>
        <v>0</v>
      </c>
      <c r="W170" s="53">
        <f t="shared" si="188"/>
        <v>0</v>
      </c>
      <c r="X170" s="53">
        <f t="shared" si="188"/>
        <v>0</v>
      </c>
      <c r="Y170" s="53">
        <f t="shared" si="188"/>
        <v>0</v>
      </c>
      <c r="Z170" s="53">
        <f t="shared" si="188"/>
        <v>0</v>
      </c>
      <c r="AA170" s="53">
        <f t="shared" si="188"/>
        <v>1</v>
      </c>
      <c r="AB170" s="53">
        <f t="shared" si="188"/>
        <v>1</v>
      </c>
      <c r="AC170" s="53">
        <f t="shared" si="188"/>
        <v>1</v>
      </c>
      <c r="AD170" s="53">
        <f t="shared" si="188"/>
        <v>1</v>
      </c>
      <c r="AE170" s="53">
        <f t="shared" si="188"/>
        <v>1</v>
      </c>
      <c r="AF170" s="53">
        <f t="shared" si="188"/>
        <v>1</v>
      </c>
      <c r="AG170" s="53">
        <f t="shared" si="188"/>
        <v>1</v>
      </c>
      <c r="AH170" s="53">
        <f t="shared" si="188"/>
        <v>0</v>
      </c>
      <c r="AI170" s="53">
        <f t="shared" si="188"/>
        <v>0</v>
      </c>
      <c r="AJ170" s="53">
        <f t="shared" si="188"/>
        <v>0</v>
      </c>
      <c r="AK170" s="53">
        <f t="shared" si="188"/>
        <v>0</v>
      </c>
      <c r="AL170" s="53">
        <f t="shared" si="188"/>
        <v>0</v>
      </c>
      <c r="AM170" s="53">
        <f t="shared" si="188"/>
        <v>0</v>
      </c>
      <c r="AN170" s="53">
        <f t="shared" si="188"/>
        <v>0</v>
      </c>
      <c r="AO170" s="53">
        <f t="shared" si="188"/>
        <v>0</v>
      </c>
      <c r="AP170" s="53">
        <f t="shared" si="188"/>
        <v>0</v>
      </c>
      <c r="AQ170" s="53">
        <f t="shared" si="188"/>
        <v>1</v>
      </c>
      <c r="AR170" s="53">
        <f t="shared" si="188"/>
        <v>1</v>
      </c>
      <c r="AS170" s="53">
        <f t="shared" si="188"/>
        <v>1</v>
      </c>
      <c r="AT170" s="53">
        <f t="shared" si="188"/>
        <v>1</v>
      </c>
      <c r="AU170" s="53">
        <f t="shared" si="188"/>
        <v>1</v>
      </c>
      <c r="AV170" s="53">
        <f t="shared" si="188"/>
        <v>1</v>
      </c>
      <c r="AW170" s="53">
        <f t="shared" si="188"/>
        <v>1</v>
      </c>
      <c r="AX170" s="53">
        <f t="shared" si="188"/>
        <v>0</v>
      </c>
      <c r="AY170" s="53">
        <f t="shared" si="188"/>
        <v>0</v>
      </c>
      <c r="AZ170" s="53">
        <f t="shared" si="188"/>
        <v>0</v>
      </c>
      <c r="BA170" s="53">
        <f t="shared" si="188"/>
        <v>0</v>
      </c>
      <c r="BB170" s="53">
        <f t="shared" si="188"/>
        <v>1</v>
      </c>
      <c r="BC170" s="53">
        <f t="shared" si="188"/>
        <v>0</v>
      </c>
      <c r="BD170" s="53">
        <f t="shared" si="188"/>
        <v>1</v>
      </c>
      <c r="BE170" s="53">
        <f t="shared" si="188"/>
        <v>1</v>
      </c>
      <c r="BF170" s="53">
        <f t="shared" si="188"/>
        <v>1</v>
      </c>
      <c r="BG170" s="53">
        <f t="shared" si="188"/>
        <v>0</v>
      </c>
      <c r="BH170" s="53">
        <f t="shared" si="188"/>
        <v>1</v>
      </c>
      <c r="BI170" s="53">
        <f t="shared" si="188"/>
        <v>0</v>
      </c>
      <c r="BJ170" s="53">
        <f t="shared" si="188"/>
        <v>1</v>
      </c>
      <c r="BK170" s="53">
        <f t="shared" si="188"/>
        <v>1</v>
      </c>
      <c r="BL170" s="53">
        <f t="shared" si="188"/>
        <v>0</v>
      </c>
      <c r="BM170" s="53">
        <f t="shared" si="188"/>
        <v>0</v>
      </c>
      <c r="BN170" s="53">
        <f t="shared" si="188"/>
        <v>0</v>
      </c>
      <c r="BO170" s="53">
        <f t="shared" ref="BO170:DZ170" si="189">IF(BO132&lt;=BO12,1,0)</f>
        <v>0</v>
      </c>
      <c r="BP170" s="53">
        <f t="shared" si="189"/>
        <v>0</v>
      </c>
      <c r="BQ170" s="53">
        <f t="shared" si="189"/>
        <v>1</v>
      </c>
      <c r="BR170" s="53">
        <f t="shared" si="189"/>
        <v>0</v>
      </c>
      <c r="BS170" s="53">
        <f t="shared" si="189"/>
        <v>0</v>
      </c>
      <c r="BT170" s="53">
        <f t="shared" si="189"/>
        <v>1</v>
      </c>
      <c r="BU170" s="53">
        <f t="shared" si="189"/>
        <v>1</v>
      </c>
      <c r="BV170" s="53">
        <f t="shared" si="189"/>
        <v>1</v>
      </c>
      <c r="BW170" s="53">
        <f t="shared" si="189"/>
        <v>1</v>
      </c>
      <c r="BX170" s="53">
        <f t="shared" si="189"/>
        <v>1</v>
      </c>
      <c r="BY170" s="53">
        <f t="shared" si="189"/>
        <v>0</v>
      </c>
      <c r="BZ170" s="53">
        <f t="shared" si="189"/>
        <v>0</v>
      </c>
      <c r="CA170" s="53">
        <f t="shared" si="189"/>
        <v>0</v>
      </c>
      <c r="CB170" s="53">
        <f t="shared" si="189"/>
        <v>1</v>
      </c>
      <c r="CC170" s="53">
        <f t="shared" si="189"/>
        <v>1</v>
      </c>
      <c r="CD170" s="53">
        <f t="shared" si="189"/>
        <v>1</v>
      </c>
      <c r="CE170" s="53">
        <f t="shared" si="189"/>
        <v>0</v>
      </c>
      <c r="CF170" s="53">
        <f t="shared" si="189"/>
        <v>1</v>
      </c>
      <c r="CG170" s="53">
        <f t="shared" si="189"/>
        <v>0</v>
      </c>
      <c r="CH170" s="53">
        <f t="shared" si="189"/>
        <v>0</v>
      </c>
      <c r="CI170" s="53">
        <f t="shared" si="189"/>
        <v>0</v>
      </c>
      <c r="CJ170" s="53">
        <f t="shared" si="189"/>
        <v>0</v>
      </c>
      <c r="CK170" s="53">
        <f t="shared" si="189"/>
        <v>1</v>
      </c>
      <c r="CL170" s="53">
        <f t="shared" si="189"/>
        <v>1</v>
      </c>
      <c r="CM170" s="53">
        <f t="shared" si="189"/>
        <v>1</v>
      </c>
      <c r="CN170" s="53">
        <f t="shared" si="189"/>
        <v>1</v>
      </c>
      <c r="CO170" s="53">
        <f t="shared" si="189"/>
        <v>1</v>
      </c>
      <c r="CP170" s="53">
        <f t="shared" si="189"/>
        <v>1</v>
      </c>
      <c r="CQ170" s="53">
        <f t="shared" si="189"/>
        <v>0</v>
      </c>
      <c r="CR170" s="53">
        <f t="shared" si="189"/>
        <v>0</v>
      </c>
      <c r="CS170" s="53">
        <f t="shared" si="189"/>
        <v>1</v>
      </c>
      <c r="CT170" s="53">
        <f t="shared" si="189"/>
        <v>0</v>
      </c>
      <c r="CU170" s="53">
        <f t="shared" si="189"/>
        <v>1</v>
      </c>
      <c r="CV170" s="53">
        <f t="shared" si="189"/>
        <v>0</v>
      </c>
      <c r="CW170" s="53">
        <f t="shared" si="189"/>
        <v>0</v>
      </c>
      <c r="CX170" s="53">
        <f t="shared" si="189"/>
        <v>1</v>
      </c>
      <c r="CY170" s="53">
        <f t="shared" si="189"/>
        <v>0</v>
      </c>
      <c r="CZ170" s="53">
        <f t="shared" si="189"/>
        <v>0</v>
      </c>
      <c r="DA170" s="53">
        <f t="shared" si="189"/>
        <v>1</v>
      </c>
      <c r="DB170" s="53">
        <f t="shared" si="189"/>
        <v>1</v>
      </c>
      <c r="DC170" s="53">
        <f t="shared" si="189"/>
        <v>1</v>
      </c>
      <c r="DD170" s="53">
        <f t="shared" si="189"/>
        <v>0</v>
      </c>
      <c r="DE170" s="53">
        <f t="shared" si="189"/>
        <v>1</v>
      </c>
      <c r="DF170" s="53">
        <f t="shared" si="189"/>
        <v>0</v>
      </c>
      <c r="DG170" s="53">
        <f t="shared" si="189"/>
        <v>1</v>
      </c>
      <c r="DH170" s="53">
        <f t="shared" si="189"/>
        <v>0</v>
      </c>
      <c r="DI170" s="53">
        <f t="shared" si="189"/>
        <v>0</v>
      </c>
      <c r="DJ170" s="53">
        <f t="shared" si="189"/>
        <v>0</v>
      </c>
      <c r="DK170" s="53">
        <f t="shared" si="189"/>
        <v>0</v>
      </c>
      <c r="DL170" s="53">
        <f t="shared" si="189"/>
        <v>0</v>
      </c>
      <c r="DM170" s="53">
        <f t="shared" si="189"/>
        <v>0</v>
      </c>
      <c r="DN170" s="53">
        <f t="shared" si="189"/>
        <v>0</v>
      </c>
      <c r="DO170" s="53">
        <f t="shared" si="189"/>
        <v>0</v>
      </c>
      <c r="DP170" s="53">
        <f t="shared" si="189"/>
        <v>1</v>
      </c>
      <c r="DQ170" s="53">
        <f t="shared" si="189"/>
        <v>0</v>
      </c>
      <c r="DR170" s="53">
        <f t="shared" si="189"/>
        <v>0</v>
      </c>
      <c r="DS170" s="53">
        <f t="shared" si="189"/>
        <v>0</v>
      </c>
      <c r="DT170" s="53">
        <f t="shared" si="189"/>
        <v>0</v>
      </c>
      <c r="DU170" s="53">
        <f t="shared" si="189"/>
        <v>0</v>
      </c>
      <c r="DV170" s="53">
        <f t="shared" si="189"/>
        <v>0</v>
      </c>
      <c r="DW170" s="53">
        <f t="shared" si="189"/>
        <v>1</v>
      </c>
      <c r="DX170" s="53">
        <f t="shared" si="189"/>
        <v>1</v>
      </c>
      <c r="DY170" s="53">
        <f t="shared" si="189"/>
        <v>1</v>
      </c>
      <c r="DZ170" s="53">
        <f t="shared" si="189"/>
        <v>1</v>
      </c>
      <c r="EA170" s="53">
        <f t="shared" ref="EA170:FX170" si="190">IF(EA132&lt;=EA12,1,0)</f>
        <v>0</v>
      </c>
      <c r="EB170" s="53">
        <f t="shared" si="190"/>
        <v>0</v>
      </c>
      <c r="EC170" s="53">
        <f t="shared" si="190"/>
        <v>1</v>
      </c>
      <c r="ED170" s="53">
        <f t="shared" si="190"/>
        <v>1</v>
      </c>
      <c r="EE170" s="53">
        <f t="shared" si="190"/>
        <v>0</v>
      </c>
      <c r="EF170" s="53">
        <f t="shared" si="190"/>
        <v>0</v>
      </c>
      <c r="EG170" s="53">
        <f t="shared" si="190"/>
        <v>0</v>
      </c>
      <c r="EH170" s="53">
        <f t="shared" si="190"/>
        <v>0</v>
      </c>
      <c r="EI170" s="53">
        <f t="shared" si="190"/>
        <v>0</v>
      </c>
      <c r="EJ170" s="53">
        <f t="shared" si="190"/>
        <v>0</v>
      </c>
      <c r="EK170" s="53">
        <f t="shared" si="190"/>
        <v>1</v>
      </c>
      <c r="EL170" s="53">
        <f t="shared" si="190"/>
        <v>1</v>
      </c>
      <c r="EM170" s="53">
        <f t="shared" si="190"/>
        <v>0</v>
      </c>
      <c r="EN170" s="53">
        <f t="shared" si="190"/>
        <v>0</v>
      </c>
      <c r="EO170" s="53">
        <f t="shared" si="190"/>
        <v>1</v>
      </c>
      <c r="EP170" s="53">
        <f t="shared" si="190"/>
        <v>1</v>
      </c>
      <c r="EQ170" s="53">
        <f t="shared" si="190"/>
        <v>1</v>
      </c>
      <c r="ER170" s="53">
        <f t="shared" si="190"/>
        <v>1</v>
      </c>
      <c r="ES170" s="53">
        <f t="shared" si="190"/>
        <v>0</v>
      </c>
      <c r="ET170" s="53">
        <f t="shared" si="190"/>
        <v>0</v>
      </c>
      <c r="EU170" s="53">
        <f t="shared" si="190"/>
        <v>0</v>
      </c>
      <c r="EV170" s="53">
        <f t="shared" si="190"/>
        <v>0</v>
      </c>
      <c r="EW170" s="53">
        <f t="shared" si="190"/>
        <v>1</v>
      </c>
      <c r="EX170" s="53">
        <f t="shared" si="190"/>
        <v>0</v>
      </c>
      <c r="EY170" s="53">
        <f t="shared" si="190"/>
        <v>1</v>
      </c>
      <c r="EZ170" s="53">
        <f t="shared" si="190"/>
        <v>1</v>
      </c>
      <c r="FA170" s="53">
        <f t="shared" si="190"/>
        <v>1</v>
      </c>
      <c r="FB170" s="53">
        <f t="shared" si="190"/>
        <v>0</v>
      </c>
      <c r="FC170" s="53">
        <f t="shared" si="190"/>
        <v>1</v>
      </c>
      <c r="FD170" s="53">
        <f t="shared" si="190"/>
        <v>1</v>
      </c>
      <c r="FE170" s="53">
        <f t="shared" si="190"/>
        <v>0</v>
      </c>
      <c r="FF170" s="53">
        <f t="shared" si="190"/>
        <v>1</v>
      </c>
      <c r="FG170" s="53">
        <f t="shared" si="190"/>
        <v>1</v>
      </c>
      <c r="FH170" s="53">
        <f t="shared" si="190"/>
        <v>0</v>
      </c>
      <c r="FI170" s="53">
        <f t="shared" si="190"/>
        <v>0</v>
      </c>
      <c r="FJ170" s="53">
        <f t="shared" si="190"/>
        <v>1</v>
      </c>
      <c r="FK170" s="53">
        <f t="shared" si="190"/>
        <v>0</v>
      </c>
      <c r="FL170" s="53">
        <f t="shared" si="190"/>
        <v>1</v>
      </c>
      <c r="FM170" s="53">
        <f t="shared" si="190"/>
        <v>1</v>
      </c>
      <c r="FN170" s="53">
        <f t="shared" si="190"/>
        <v>0</v>
      </c>
      <c r="FO170" s="53">
        <f t="shared" si="190"/>
        <v>0</v>
      </c>
      <c r="FP170" s="53">
        <f t="shared" si="190"/>
        <v>0</v>
      </c>
      <c r="FQ170" s="53">
        <f t="shared" si="190"/>
        <v>0</v>
      </c>
      <c r="FR170" s="53">
        <f t="shared" si="190"/>
        <v>1</v>
      </c>
      <c r="FS170" s="53">
        <f t="shared" si="190"/>
        <v>1</v>
      </c>
      <c r="FT170" s="54">
        <f t="shared" si="190"/>
        <v>1</v>
      </c>
      <c r="FU170" s="53">
        <f t="shared" si="190"/>
        <v>0</v>
      </c>
      <c r="FV170" s="53">
        <f t="shared" si="190"/>
        <v>0</v>
      </c>
      <c r="FW170" s="53">
        <f t="shared" si="190"/>
        <v>0</v>
      </c>
      <c r="FX170" s="53">
        <f t="shared" si="190"/>
        <v>1</v>
      </c>
      <c r="FY170" s="53"/>
      <c r="FZ170" s="53"/>
      <c r="GA170" s="53"/>
      <c r="GB170" s="53"/>
      <c r="GC170" s="53"/>
      <c r="GD170" s="53"/>
      <c r="GE170" s="5"/>
      <c r="GF170" s="5"/>
      <c r="GG170" s="5"/>
      <c r="GH170" s="5"/>
      <c r="GI170" s="5"/>
      <c r="GJ170" s="5"/>
      <c r="GK170" s="5"/>
      <c r="GL170" s="5"/>
      <c r="GM170" s="5"/>
      <c r="GN170" s="134"/>
      <c r="GO170" s="134"/>
      <c r="GP170" s="134"/>
      <c r="GQ170" s="134"/>
      <c r="GR170" s="134"/>
      <c r="GS170" s="134"/>
      <c r="GT170" s="134"/>
      <c r="GU170" s="134"/>
      <c r="GV170" s="134"/>
      <c r="GW170" s="134"/>
      <c r="GX170" s="134"/>
      <c r="GY170" s="134"/>
    </row>
    <row r="171" spans="1:217" x14ac:dyDescent="0.2">
      <c r="A171" s="3" t="s">
        <v>509</v>
      </c>
      <c r="B171" s="2" t="s">
        <v>510</v>
      </c>
      <c r="C171" s="135">
        <f t="shared" ref="C171:BN171" si="191">ROUND(IF((OR(C169=1,C170=1))=TRUE(),0,C116/C105),8)</f>
        <v>7329.5559481999999</v>
      </c>
      <c r="D171" s="135">
        <f t="shared" si="191"/>
        <v>0</v>
      </c>
      <c r="E171" s="135">
        <f t="shared" si="191"/>
        <v>7269.8113155999999</v>
      </c>
      <c r="F171" s="135">
        <f t="shared" si="191"/>
        <v>0</v>
      </c>
      <c r="G171" s="135">
        <f t="shared" si="191"/>
        <v>0</v>
      </c>
      <c r="H171" s="135">
        <f t="shared" si="191"/>
        <v>0</v>
      </c>
      <c r="I171" s="135">
        <f t="shared" si="191"/>
        <v>7278.0985375</v>
      </c>
      <c r="J171" s="135">
        <f t="shared" si="191"/>
        <v>6812.5163024000003</v>
      </c>
      <c r="K171" s="135">
        <f t="shared" si="191"/>
        <v>0</v>
      </c>
      <c r="L171" s="135">
        <f t="shared" si="191"/>
        <v>7402.7533145999996</v>
      </c>
      <c r="M171" s="135">
        <f t="shared" si="191"/>
        <v>7384.0328482000004</v>
      </c>
      <c r="N171" s="135">
        <f t="shared" si="191"/>
        <v>0</v>
      </c>
      <c r="O171" s="135">
        <f t="shared" si="191"/>
        <v>0</v>
      </c>
      <c r="P171" s="135">
        <f t="shared" si="191"/>
        <v>0</v>
      </c>
      <c r="Q171" s="135">
        <f t="shared" si="191"/>
        <v>7456.0207049999999</v>
      </c>
      <c r="R171" s="135">
        <f t="shared" si="191"/>
        <v>0</v>
      </c>
      <c r="S171" s="135">
        <f t="shared" si="191"/>
        <v>7066.7042935999998</v>
      </c>
      <c r="T171" s="135">
        <f t="shared" si="191"/>
        <v>0</v>
      </c>
      <c r="U171" s="135">
        <f t="shared" si="191"/>
        <v>0</v>
      </c>
      <c r="V171" s="135">
        <f t="shared" si="191"/>
        <v>0</v>
      </c>
      <c r="W171" s="136">
        <f t="shared" si="191"/>
        <v>0</v>
      </c>
      <c r="X171" s="135">
        <f t="shared" si="191"/>
        <v>0</v>
      </c>
      <c r="Y171" s="135">
        <f t="shared" si="191"/>
        <v>6469.8180390999996</v>
      </c>
      <c r="Z171" s="135">
        <f t="shared" si="191"/>
        <v>0</v>
      </c>
      <c r="AA171" s="135">
        <f t="shared" si="191"/>
        <v>0</v>
      </c>
      <c r="AB171" s="135">
        <f t="shared" si="191"/>
        <v>0</v>
      </c>
      <c r="AC171" s="135">
        <f t="shared" si="191"/>
        <v>0</v>
      </c>
      <c r="AD171" s="135">
        <f t="shared" si="191"/>
        <v>0</v>
      </c>
      <c r="AE171" s="135">
        <f t="shared" si="191"/>
        <v>0</v>
      </c>
      <c r="AF171" s="135">
        <f t="shared" si="191"/>
        <v>0</v>
      </c>
      <c r="AG171" s="135">
        <f t="shared" si="191"/>
        <v>0</v>
      </c>
      <c r="AH171" s="135">
        <f t="shared" si="191"/>
        <v>6682.9732947000002</v>
      </c>
      <c r="AI171" s="135">
        <f t="shared" si="191"/>
        <v>0</v>
      </c>
      <c r="AJ171" s="135">
        <f t="shared" si="191"/>
        <v>0</v>
      </c>
      <c r="AK171" s="135">
        <f t="shared" si="191"/>
        <v>0</v>
      </c>
      <c r="AL171" s="135">
        <f t="shared" si="191"/>
        <v>0</v>
      </c>
      <c r="AM171" s="135">
        <f t="shared" si="191"/>
        <v>6671.7645194999996</v>
      </c>
      <c r="AN171" s="135">
        <f t="shared" si="191"/>
        <v>0</v>
      </c>
      <c r="AO171" s="135">
        <f t="shared" si="191"/>
        <v>7150.6207551999996</v>
      </c>
      <c r="AP171" s="135">
        <f t="shared" si="191"/>
        <v>7467.0997150000003</v>
      </c>
      <c r="AQ171" s="135">
        <f t="shared" si="191"/>
        <v>0</v>
      </c>
      <c r="AR171" s="135">
        <f t="shared" si="191"/>
        <v>0</v>
      </c>
      <c r="AS171" s="135">
        <f t="shared" si="191"/>
        <v>0</v>
      </c>
      <c r="AT171" s="135">
        <f t="shared" si="191"/>
        <v>0</v>
      </c>
      <c r="AU171" s="135">
        <f t="shared" si="191"/>
        <v>0</v>
      </c>
      <c r="AV171" s="135">
        <f t="shared" si="191"/>
        <v>0</v>
      </c>
      <c r="AW171" s="135">
        <f t="shared" si="191"/>
        <v>0</v>
      </c>
      <c r="AX171" s="135">
        <f t="shared" si="191"/>
        <v>0</v>
      </c>
      <c r="AY171" s="135">
        <f t="shared" si="191"/>
        <v>7138.9675954000004</v>
      </c>
      <c r="AZ171" s="135">
        <f t="shared" si="191"/>
        <v>7240.7022880000004</v>
      </c>
      <c r="BA171" s="135">
        <f t="shared" si="191"/>
        <v>7075.2687968</v>
      </c>
      <c r="BB171" s="135">
        <f t="shared" si="191"/>
        <v>0</v>
      </c>
      <c r="BC171" s="135">
        <f t="shared" si="191"/>
        <v>7256.5985250000003</v>
      </c>
      <c r="BD171" s="135">
        <f t="shared" si="191"/>
        <v>0</v>
      </c>
      <c r="BE171" s="135">
        <f t="shared" si="191"/>
        <v>0</v>
      </c>
      <c r="BF171" s="135">
        <f t="shared" si="191"/>
        <v>0</v>
      </c>
      <c r="BG171" s="135">
        <f t="shared" si="191"/>
        <v>7110.6628671999997</v>
      </c>
      <c r="BH171" s="135">
        <f t="shared" si="191"/>
        <v>0</v>
      </c>
      <c r="BI171" s="135">
        <f t="shared" si="191"/>
        <v>0</v>
      </c>
      <c r="BJ171" s="135">
        <f t="shared" si="191"/>
        <v>0</v>
      </c>
      <c r="BK171" s="135">
        <f t="shared" si="191"/>
        <v>0</v>
      </c>
      <c r="BL171" s="135">
        <f t="shared" si="191"/>
        <v>0</v>
      </c>
      <c r="BM171" s="135">
        <f t="shared" si="191"/>
        <v>0</v>
      </c>
      <c r="BN171" s="135">
        <f t="shared" si="191"/>
        <v>6930.6271183999997</v>
      </c>
      <c r="BO171" s="135">
        <f t="shared" ref="BO171:DZ171" si="192">ROUND(IF((OR(BO169=1,BO170=1))=TRUE(),0,BO116/BO105),8)</f>
        <v>6824.5795692000002</v>
      </c>
      <c r="BP171" s="135">
        <f t="shared" si="192"/>
        <v>0</v>
      </c>
      <c r="BQ171" s="135">
        <f t="shared" si="192"/>
        <v>0</v>
      </c>
      <c r="BR171" s="135">
        <f t="shared" si="192"/>
        <v>7208.1183687000002</v>
      </c>
      <c r="BS171" s="135">
        <f t="shared" si="192"/>
        <v>7209.5023268000004</v>
      </c>
      <c r="BT171" s="135">
        <f t="shared" si="192"/>
        <v>0</v>
      </c>
      <c r="BU171" s="135">
        <f t="shared" si="192"/>
        <v>0</v>
      </c>
      <c r="BV171" s="135">
        <f t="shared" si="192"/>
        <v>0</v>
      </c>
      <c r="BW171" s="135">
        <f t="shared" si="192"/>
        <v>0</v>
      </c>
      <c r="BX171" s="135">
        <f t="shared" si="192"/>
        <v>0</v>
      </c>
      <c r="BY171" s="135">
        <f t="shared" si="192"/>
        <v>6535.9389173999998</v>
      </c>
      <c r="BZ171" s="135">
        <f t="shared" si="192"/>
        <v>0</v>
      </c>
      <c r="CA171" s="135">
        <f t="shared" si="192"/>
        <v>0</v>
      </c>
      <c r="CB171" s="135">
        <f t="shared" si="192"/>
        <v>0</v>
      </c>
      <c r="CC171" s="135">
        <f t="shared" si="192"/>
        <v>0</v>
      </c>
      <c r="CD171" s="135">
        <f t="shared" si="192"/>
        <v>0</v>
      </c>
      <c r="CE171" s="135">
        <f t="shared" si="192"/>
        <v>0</v>
      </c>
      <c r="CF171" s="135">
        <f t="shared" si="192"/>
        <v>0</v>
      </c>
      <c r="CG171" s="135">
        <f t="shared" si="192"/>
        <v>0</v>
      </c>
      <c r="CH171" s="135">
        <f t="shared" si="192"/>
        <v>0</v>
      </c>
      <c r="CI171" s="135">
        <f t="shared" si="192"/>
        <v>6503.5471975</v>
      </c>
      <c r="CJ171" s="135">
        <f t="shared" si="192"/>
        <v>7075.600555</v>
      </c>
      <c r="CK171" s="135">
        <f t="shared" si="192"/>
        <v>0</v>
      </c>
      <c r="CL171" s="135">
        <f t="shared" si="192"/>
        <v>0</v>
      </c>
      <c r="CM171" s="135">
        <f t="shared" si="192"/>
        <v>0</v>
      </c>
      <c r="CN171" s="135">
        <f t="shared" si="192"/>
        <v>0</v>
      </c>
      <c r="CO171" s="135">
        <f t="shared" si="192"/>
        <v>0</v>
      </c>
      <c r="CP171" s="135">
        <f t="shared" si="192"/>
        <v>0</v>
      </c>
      <c r="CQ171" s="135">
        <f t="shared" si="192"/>
        <v>6951.9869600000002</v>
      </c>
      <c r="CR171" s="135">
        <f t="shared" si="192"/>
        <v>0</v>
      </c>
      <c r="CS171" s="135">
        <f t="shared" si="192"/>
        <v>0</v>
      </c>
      <c r="CT171" s="135">
        <f t="shared" si="192"/>
        <v>0</v>
      </c>
      <c r="CU171" s="135">
        <f t="shared" si="192"/>
        <v>0</v>
      </c>
      <c r="CV171" s="135">
        <f t="shared" si="192"/>
        <v>0</v>
      </c>
      <c r="CW171" s="135">
        <f t="shared" si="192"/>
        <v>0</v>
      </c>
      <c r="CX171" s="135">
        <f t="shared" si="192"/>
        <v>0</v>
      </c>
      <c r="CY171" s="135">
        <f t="shared" si="192"/>
        <v>0</v>
      </c>
      <c r="CZ171" s="135">
        <f t="shared" si="192"/>
        <v>6960.4186374999999</v>
      </c>
      <c r="DA171" s="135">
        <f t="shared" si="192"/>
        <v>0</v>
      </c>
      <c r="DB171" s="135">
        <f t="shared" si="192"/>
        <v>0</v>
      </c>
      <c r="DC171" s="135">
        <f t="shared" si="192"/>
        <v>0</v>
      </c>
      <c r="DD171" s="135">
        <f t="shared" si="192"/>
        <v>0</v>
      </c>
      <c r="DE171" s="135">
        <f t="shared" si="192"/>
        <v>0</v>
      </c>
      <c r="DF171" s="135">
        <f t="shared" si="192"/>
        <v>6912.0780400000003</v>
      </c>
      <c r="DG171" s="135">
        <f t="shared" si="192"/>
        <v>0</v>
      </c>
      <c r="DH171" s="135">
        <f t="shared" si="192"/>
        <v>6828.2705322000002</v>
      </c>
      <c r="DI171" s="135">
        <f t="shared" si="192"/>
        <v>6888.9039339999999</v>
      </c>
      <c r="DJ171" s="135">
        <f t="shared" si="192"/>
        <v>6911.6924170000002</v>
      </c>
      <c r="DK171" s="135">
        <f t="shared" si="192"/>
        <v>0</v>
      </c>
      <c r="DL171" s="135">
        <f t="shared" si="192"/>
        <v>7318.1574220000002</v>
      </c>
      <c r="DM171" s="135">
        <f t="shared" si="192"/>
        <v>0</v>
      </c>
      <c r="DN171" s="135">
        <f t="shared" si="192"/>
        <v>7090.3215600000003</v>
      </c>
      <c r="DO171" s="135">
        <f t="shared" si="192"/>
        <v>7139.3385280000002</v>
      </c>
      <c r="DP171" s="135">
        <f t="shared" si="192"/>
        <v>0</v>
      </c>
      <c r="DQ171" s="135">
        <f t="shared" si="192"/>
        <v>6976.6962127999996</v>
      </c>
      <c r="DR171" s="135">
        <f t="shared" si="192"/>
        <v>6856.2416659</v>
      </c>
      <c r="DS171" s="135">
        <f t="shared" si="192"/>
        <v>6785.9915609999998</v>
      </c>
      <c r="DT171" s="135">
        <f t="shared" si="192"/>
        <v>0</v>
      </c>
      <c r="DU171" s="135">
        <f t="shared" si="192"/>
        <v>0</v>
      </c>
      <c r="DV171" s="135">
        <f t="shared" si="192"/>
        <v>0</v>
      </c>
      <c r="DW171" s="135">
        <f t="shared" si="192"/>
        <v>0</v>
      </c>
      <c r="DX171" s="135">
        <f t="shared" si="192"/>
        <v>0</v>
      </c>
      <c r="DY171" s="135">
        <f t="shared" si="192"/>
        <v>0</v>
      </c>
      <c r="DZ171" s="135">
        <f t="shared" si="192"/>
        <v>0</v>
      </c>
      <c r="EA171" s="135">
        <f t="shared" ref="EA171:FX171" si="193">ROUND(IF((OR(EA169=1,EA170=1))=TRUE(),0,EA116/EA105),8)</f>
        <v>7201.6974397000004</v>
      </c>
      <c r="EB171" s="135">
        <f t="shared" si="193"/>
        <v>6699.6107848000001</v>
      </c>
      <c r="EC171" s="135">
        <f t="shared" si="193"/>
        <v>0</v>
      </c>
      <c r="ED171" s="135">
        <f t="shared" si="193"/>
        <v>0</v>
      </c>
      <c r="EE171" s="135">
        <f t="shared" si="193"/>
        <v>0</v>
      </c>
      <c r="EF171" s="135">
        <f t="shared" si="193"/>
        <v>6804.3729240000002</v>
      </c>
      <c r="EG171" s="135">
        <f t="shared" si="193"/>
        <v>0</v>
      </c>
      <c r="EH171" s="135">
        <f t="shared" si="193"/>
        <v>0</v>
      </c>
      <c r="EI171" s="135">
        <f t="shared" si="193"/>
        <v>7072.6257489999998</v>
      </c>
      <c r="EJ171" s="135">
        <f t="shared" si="193"/>
        <v>7004.9825780000001</v>
      </c>
      <c r="EK171" s="135">
        <f t="shared" si="193"/>
        <v>0</v>
      </c>
      <c r="EL171" s="135">
        <f t="shared" si="193"/>
        <v>0</v>
      </c>
      <c r="EM171" s="135">
        <f t="shared" si="193"/>
        <v>6732.9175942000002</v>
      </c>
      <c r="EN171" s="135">
        <f t="shared" si="193"/>
        <v>6751.7898613999996</v>
      </c>
      <c r="EO171" s="135">
        <f t="shared" si="193"/>
        <v>0</v>
      </c>
      <c r="EP171" s="135">
        <f t="shared" si="193"/>
        <v>0</v>
      </c>
      <c r="EQ171" s="135">
        <f t="shared" si="193"/>
        <v>0</v>
      </c>
      <c r="ER171" s="135">
        <f t="shared" si="193"/>
        <v>0</v>
      </c>
      <c r="ES171" s="135">
        <f t="shared" si="193"/>
        <v>0</v>
      </c>
      <c r="ET171" s="135">
        <f t="shared" si="193"/>
        <v>0</v>
      </c>
      <c r="EU171" s="135">
        <f t="shared" si="193"/>
        <v>6578.7345009999999</v>
      </c>
      <c r="EV171" s="135">
        <f t="shared" si="193"/>
        <v>0</v>
      </c>
      <c r="EW171" s="135">
        <f t="shared" si="193"/>
        <v>0</v>
      </c>
      <c r="EX171" s="135">
        <f t="shared" si="193"/>
        <v>0</v>
      </c>
      <c r="EY171" s="135">
        <f t="shared" si="193"/>
        <v>0</v>
      </c>
      <c r="EZ171" s="135">
        <f t="shared" si="193"/>
        <v>0</v>
      </c>
      <c r="FA171" s="135">
        <f t="shared" si="193"/>
        <v>0</v>
      </c>
      <c r="FB171" s="135">
        <f t="shared" si="193"/>
        <v>0</v>
      </c>
      <c r="FC171" s="135">
        <f t="shared" si="193"/>
        <v>0</v>
      </c>
      <c r="FD171" s="135">
        <f t="shared" si="193"/>
        <v>0</v>
      </c>
      <c r="FE171" s="135">
        <f t="shared" si="193"/>
        <v>0</v>
      </c>
      <c r="FF171" s="135">
        <f t="shared" si="193"/>
        <v>0</v>
      </c>
      <c r="FG171" s="135">
        <f t="shared" si="193"/>
        <v>0</v>
      </c>
      <c r="FH171" s="135">
        <f t="shared" si="193"/>
        <v>0</v>
      </c>
      <c r="FI171" s="135">
        <f t="shared" si="193"/>
        <v>7027.3658507999999</v>
      </c>
      <c r="FJ171" s="135">
        <f t="shared" si="193"/>
        <v>0</v>
      </c>
      <c r="FK171" s="135">
        <f t="shared" si="193"/>
        <v>7082.1781816000002</v>
      </c>
      <c r="FL171" s="135">
        <f t="shared" si="193"/>
        <v>0</v>
      </c>
      <c r="FM171" s="135">
        <f t="shared" si="193"/>
        <v>0</v>
      </c>
      <c r="FN171" s="135">
        <f t="shared" si="193"/>
        <v>7114.2332465</v>
      </c>
      <c r="FO171" s="135">
        <f t="shared" si="193"/>
        <v>7006.6052551000002</v>
      </c>
      <c r="FP171" s="135">
        <f t="shared" si="193"/>
        <v>7187.8021576000001</v>
      </c>
      <c r="FQ171" s="135">
        <f t="shared" si="193"/>
        <v>6954.2982496000004</v>
      </c>
      <c r="FR171" s="135">
        <f t="shared" si="193"/>
        <v>0</v>
      </c>
      <c r="FS171" s="135">
        <f t="shared" si="193"/>
        <v>0</v>
      </c>
      <c r="FT171" s="136">
        <f t="shared" si="193"/>
        <v>0</v>
      </c>
      <c r="FU171" s="135">
        <f t="shared" si="193"/>
        <v>7102.2011967999997</v>
      </c>
      <c r="FV171" s="135">
        <f t="shared" si="193"/>
        <v>6848.8144444999998</v>
      </c>
      <c r="FW171" s="135">
        <f t="shared" si="193"/>
        <v>0</v>
      </c>
      <c r="FX171" s="135">
        <f t="shared" si="193"/>
        <v>0</v>
      </c>
      <c r="FY171" s="53"/>
      <c r="FZ171" s="72"/>
      <c r="GA171" s="18"/>
      <c r="GB171" s="53"/>
      <c r="GC171" s="53"/>
      <c r="GD171" s="53"/>
      <c r="GE171" s="5"/>
      <c r="GF171" s="5"/>
      <c r="GG171" s="5"/>
      <c r="GH171" s="5"/>
      <c r="GI171" s="5"/>
      <c r="GJ171" s="5"/>
      <c r="GK171" s="5"/>
      <c r="GL171" s="5"/>
      <c r="GM171" s="5"/>
      <c r="GN171" s="137"/>
      <c r="GO171" s="137"/>
      <c r="GP171" s="137"/>
      <c r="GQ171" s="137"/>
      <c r="GR171" s="137"/>
      <c r="GS171" s="137"/>
      <c r="GT171" s="137"/>
      <c r="GU171" s="137"/>
      <c r="GV171" s="137"/>
      <c r="GW171" s="137"/>
      <c r="GX171" s="137"/>
      <c r="GY171" s="137"/>
    </row>
    <row r="172" spans="1:217" x14ac:dyDescent="0.2">
      <c r="A172" s="55"/>
      <c r="B172" s="2" t="s">
        <v>511</v>
      </c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4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3"/>
      <c r="AV172" s="53"/>
      <c r="AW172" s="53"/>
      <c r="AX172" s="53"/>
      <c r="AY172" s="53"/>
      <c r="AZ172" s="53"/>
      <c r="BA172" s="53"/>
      <c r="BB172" s="53"/>
      <c r="BC172" s="53"/>
      <c r="BD172" s="53"/>
      <c r="BE172" s="53"/>
      <c r="BF172" s="53"/>
      <c r="BG172" s="53"/>
      <c r="BH172" s="53"/>
      <c r="BI172" s="53"/>
      <c r="BJ172" s="53"/>
      <c r="BK172" s="53"/>
      <c r="BL172" s="53"/>
      <c r="BM172" s="53"/>
      <c r="BN172" s="53"/>
      <c r="BO172" s="53"/>
      <c r="BP172" s="53"/>
      <c r="BQ172" s="53"/>
      <c r="BR172" s="53"/>
      <c r="BS172" s="53"/>
      <c r="BT172" s="53"/>
      <c r="BU172" s="53"/>
      <c r="BV172" s="53"/>
      <c r="BW172" s="53"/>
      <c r="BX172" s="53"/>
      <c r="BY172" s="53"/>
      <c r="BZ172" s="53"/>
      <c r="CA172" s="53"/>
      <c r="CB172" s="53"/>
      <c r="CC172" s="53"/>
      <c r="CD172" s="53"/>
      <c r="CE172" s="53"/>
      <c r="CF172" s="53"/>
      <c r="CG172" s="53"/>
      <c r="CH172" s="53"/>
      <c r="CI172" s="53"/>
      <c r="CJ172" s="53"/>
      <c r="CK172" s="53"/>
      <c r="CL172" s="53"/>
      <c r="CM172" s="53"/>
      <c r="CN172" s="53"/>
      <c r="CO172" s="53"/>
      <c r="CP172" s="53"/>
      <c r="CQ172" s="53"/>
      <c r="CR172" s="53"/>
      <c r="CS172" s="53"/>
      <c r="CT172" s="53"/>
      <c r="CU172" s="53"/>
      <c r="CV172" s="53"/>
      <c r="CW172" s="53"/>
      <c r="CX172" s="53"/>
      <c r="CY172" s="53"/>
      <c r="CZ172" s="53"/>
      <c r="DA172" s="53"/>
      <c r="DB172" s="53"/>
      <c r="DC172" s="53"/>
      <c r="DD172" s="53"/>
      <c r="DE172" s="53"/>
      <c r="DF172" s="53"/>
      <c r="DG172" s="53"/>
      <c r="DH172" s="53"/>
      <c r="DI172" s="53"/>
      <c r="DJ172" s="53"/>
      <c r="DK172" s="53"/>
      <c r="DL172" s="53"/>
      <c r="DM172" s="53"/>
      <c r="DN172" s="53"/>
      <c r="DO172" s="53"/>
      <c r="DP172" s="53"/>
      <c r="DQ172" s="53"/>
      <c r="DR172" s="53"/>
      <c r="DS172" s="53"/>
      <c r="DT172" s="53"/>
      <c r="DU172" s="53"/>
      <c r="DV172" s="53"/>
      <c r="DW172" s="53"/>
      <c r="DX172" s="53"/>
      <c r="DY172" s="53"/>
      <c r="DZ172" s="53"/>
      <c r="EA172" s="53"/>
      <c r="EB172" s="53"/>
      <c r="EC172" s="53"/>
      <c r="ED172" s="53"/>
      <c r="EE172" s="53"/>
      <c r="EF172" s="53"/>
      <c r="EG172" s="53"/>
      <c r="EH172" s="53"/>
      <c r="EI172" s="53"/>
      <c r="EJ172" s="53"/>
      <c r="EK172" s="53"/>
      <c r="EL172" s="53"/>
      <c r="EM172" s="53"/>
      <c r="EN172" s="53"/>
      <c r="EO172" s="53"/>
      <c r="EP172" s="53"/>
      <c r="EQ172" s="53"/>
      <c r="ER172" s="53"/>
      <c r="ES172" s="53"/>
      <c r="ET172" s="53"/>
      <c r="EU172" s="53"/>
      <c r="EV172" s="53"/>
      <c r="EW172" s="53"/>
      <c r="EX172" s="53"/>
      <c r="EY172" s="53"/>
      <c r="EZ172" s="53"/>
      <c r="FA172" s="53"/>
      <c r="FB172" s="53"/>
      <c r="FC172" s="53"/>
      <c r="FD172" s="53"/>
      <c r="FE172" s="53"/>
      <c r="FF172" s="53"/>
      <c r="FG172" s="53"/>
      <c r="FH172" s="53"/>
      <c r="FI172" s="53"/>
      <c r="FJ172" s="53"/>
      <c r="FK172" s="53"/>
      <c r="FL172" s="53"/>
      <c r="FM172" s="53"/>
      <c r="FN172" s="53"/>
      <c r="FO172" s="53"/>
      <c r="FP172" s="53"/>
      <c r="FQ172" s="53"/>
      <c r="FR172" s="53"/>
      <c r="FS172" s="53"/>
      <c r="FT172" s="54"/>
      <c r="FU172" s="53"/>
      <c r="FV172" s="53"/>
      <c r="FW172" s="53"/>
      <c r="FX172" s="53"/>
      <c r="FY172" s="53"/>
      <c r="FZ172" s="53"/>
      <c r="GA172" s="53"/>
      <c r="GB172" s="53"/>
      <c r="GC172" s="53"/>
      <c r="GD172" s="53"/>
      <c r="GE172" s="5"/>
      <c r="GF172" s="5"/>
      <c r="GG172" s="5"/>
      <c r="GH172" s="5"/>
      <c r="GI172" s="5"/>
      <c r="GJ172" s="5"/>
      <c r="GK172" s="5"/>
      <c r="GL172" s="5"/>
      <c r="GM172" s="5"/>
      <c r="GN172" s="134"/>
      <c r="GO172" s="134"/>
      <c r="GP172" s="134"/>
      <c r="GQ172" s="134"/>
      <c r="GR172" s="134"/>
      <c r="GS172" s="134"/>
      <c r="GT172" s="134"/>
      <c r="GU172" s="134"/>
      <c r="GV172" s="134"/>
      <c r="GW172" s="134"/>
      <c r="GX172" s="134"/>
      <c r="GY172" s="134"/>
    </row>
    <row r="173" spans="1:217" x14ac:dyDescent="0.2">
      <c r="A173" s="3" t="s">
        <v>512</v>
      </c>
      <c r="B173" s="2" t="s">
        <v>513</v>
      </c>
      <c r="C173" s="133">
        <f t="shared" ref="C173:BO173" si="194">ROUND(IF((OR(C169=1,C170=1))=TRUE(),0,((1027-459)*0.00020599)+1.1215),4)</f>
        <v>1.2384999999999999</v>
      </c>
      <c r="D173" s="133">
        <f t="shared" si="194"/>
        <v>0</v>
      </c>
      <c r="E173" s="133">
        <f t="shared" si="194"/>
        <v>1.2384999999999999</v>
      </c>
      <c r="F173" s="133">
        <f t="shared" si="194"/>
        <v>0</v>
      </c>
      <c r="G173" s="133">
        <f t="shared" si="194"/>
        <v>0</v>
      </c>
      <c r="H173" s="133">
        <f t="shared" si="194"/>
        <v>0</v>
      </c>
      <c r="I173" s="133">
        <f t="shared" si="194"/>
        <v>1.2384999999999999</v>
      </c>
      <c r="J173" s="133">
        <f t="shared" si="194"/>
        <v>1.2384999999999999</v>
      </c>
      <c r="K173" s="133">
        <f t="shared" si="194"/>
        <v>0</v>
      </c>
      <c r="L173" s="133">
        <f t="shared" si="194"/>
        <v>1.2384999999999999</v>
      </c>
      <c r="M173" s="133">
        <f t="shared" si="194"/>
        <v>1.2384999999999999</v>
      </c>
      <c r="N173" s="133">
        <f t="shared" si="194"/>
        <v>0</v>
      </c>
      <c r="O173" s="133">
        <f t="shared" si="194"/>
        <v>0</v>
      </c>
      <c r="P173" s="133">
        <f t="shared" si="194"/>
        <v>0</v>
      </c>
      <c r="Q173" s="133">
        <f t="shared" si="194"/>
        <v>1.2384999999999999</v>
      </c>
      <c r="R173" s="133">
        <f t="shared" si="194"/>
        <v>0</v>
      </c>
      <c r="S173" s="133">
        <f t="shared" si="194"/>
        <v>1.2384999999999999</v>
      </c>
      <c r="T173" s="133">
        <f t="shared" si="194"/>
        <v>0</v>
      </c>
      <c r="U173" s="133">
        <f t="shared" si="194"/>
        <v>0</v>
      </c>
      <c r="V173" s="133">
        <f t="shared" si="194"/>
        <v>0</v>
      </c>
      <c r="W173" s="133">
        <f t="shared" si="194"/>
        <v>0</v>
      </c>
      <c r="X173" s="133">
        <f t="shared" si="194"/>
        <v>0</v>
      </c>
      <c r="Y173" s="133">
        <f t="shared" si="194"/>
        <v>1.2384999999999999</v>
      </c>
      <c r="Z173" s="133">
        <f t="shared" si="194"/>
        <v>0</v>
      </c>
      <c r="AA173" s="133">
        <f t="shared" si="194"/>
        <v>0</v>
      </c>
      <c r="AB173" s="133">
        <f t="shared" si="194"/>
        <v>0</v>
      </c>
      <c r="AC173" s="133">
        <f t="shared" si="194"/>
        <v>0</v>
      </c>
      <c r="AD173" s="133">
        <f t="shared" si="194"/>
        <v>0</v>
      </c>
      <c r="AE173" s="133">
        <f t="shared" si="194"/>
        <v>0</v>
      </c>
      <c r="AF173" s="133">
        <f t="shared" si="194"/>
        <v>0</v>
      </c>
      <c r="AG173" s="133">
        <f t="shared" si="194"/>
        <v>0</v>
      </c>
      <c r="AH173" s="133">
        <f t="shared" si="194"/>
        <v>1.2384999999999999</v>
      </c>
      <c r="AI173" s="133">
        <f t="shared" si="194"/>
        <v>0</v>
      </c>
      <c r="AJ173" s="133">
        <f t="shared" si="194"/>
        <v>0</v>
      </c>
      <c r="AK173" s="133">
        <f t="shared" si="194"/>
        <v>0</v>
      </c>
      <c r="AL173" s="133">
        <f t="shared" si="194"/>
        <v>0</v>
      </c>
      <c r="AM173" s="133">
        <f t="shared" si="194"/>
        <v>1.2384999999999999</v>
      </c>
      <c r="AN173" s="133">
        <f t="shared" si="194"/>
        <v>0</v>
      </c>
      <c r="AO173" s="133">
        <f t="shared" si="194"/>
        <v>1.2384999999999999</v>
      </c>
      <c r="AP173" s="133">
        <f t="shared" si="194"/>
        <v>1.2384999999999999</v>
      </c>
      <c r="AQ173" s="133">
        <f t="shared" si="194"/>
        <v>0</v>
      </c>
      <c r="AR173" s="133">
        <f t="shared" si="194"/>
        <v>0</v>
      </c>
      <c r="AS173" s="133">
        <f t="shared" si="194"/>
        <v>0</v>
      </c>
      <c r="AT173" s="133">
        <f t="shared" si="194"/>
        <v>0</v>
      </c>
      <c r="AU173" s="133">
        <f t="shared" si="194"/>
        <v>0</v>
      </c>
      <c r="AV173" s="133">
        <f t="shared" si="194"/>
        <v>0</v>
      </c>
      <c r="AW173" s="133">
        <f t="shared" si="194"/>
        <v>0</v>
      </c>
      <c r="AX173" s="133">
        <f t="shared" si="194"/>
        <v>0</v>
      </c>
      <c r="AY173" s="133">
        <f t="shared" si="194"/>
        <v>1.2384999999999999</v>
      </c>
      <c r="AZ173" s="133">
        <f t="shared" si="194"/>
        <v>1.2384999999999999</v>
      </c>
      <c r="BA173" s="133">
        <f t="shared" si="194"/>
        <v>1.2384999999999999</v>
      </c>
      <c r="BB173" s="133">
        <f t="shared" si="194"/>
        <v>0</v>
      </c>
      <c r="BC173" s="133">
        <f t="shared" si="194"/>
        <v>1.2384999999999999</v>
      </c>
      <c r="BD173" s="133">
        <f t="shared" si="194"/>
        <v>0</v>
      </c>
      <c r="BE173" s="133">
        <f t="shared" si="194"/>
        <v>0</v>
      </c>
      <c r="BF173" s="133">
        <f t="shared" si="194"/>
        <v>0</v>
      </c>
      <c r="BG173" s="133">
        <f t="shared" si="194"/>
        <v>1.2384999999999999</v>
      </c>
      <c r="BH173" s="133">
        <f t="shared" si="194"/>
        <v>0</v>
      </c>
      <c r="BI173" s="133">
        <f t="shared" si="194"/>
        <v>0</v>
      </c>
      <c r="BJ173" s="133">
        <f t="shared" si="194"/>
        <v>0</v>
      </c>
      <c r="BK173" s="133">
        <f t="shared" si="194"/>
        <v>0</v>
      </c>
      <c r="BL173" s="133">
        <f t="shared" si="194"/>
        <v>0</v>
      </c>
      <c r="BM173" s="133">
        <f t="shared" si="194"/>
        <v>0</v>
      </c>
      <c r="BN173" s="133">
        <f t="shared" si="194"/>
        <v>1.2384999999999999</v>
      </c>
      <c r="BO173" s="133">
        <f t="shared" si="194"/>
        <v>1.2384999999999999</v>
      </c>
      <c r="BP173" s="133">
        <f t="shared" ref="BP173:EA173" si="195">ROUND(IF((OR(BP169=1,BP170=1))=TRUE(),0,((1027-459)*0.00020599)+1.1215),4)</f>
        <v>0</v>
      </c>
      <c r="BQ173" s="133">
        <f t="shared" si="195"/>
        <v>0</v>
      </c>
      <c r="BR173" s="133">
        <f t="shared" si="195"/>
        <v>1.2384999999999999</v>
      </c>
      <c r="BS173" s="133">
        <f t="shared" si="195"/>
        <v>1.2384999999999999</v>
      </c>
      <c r="BT173" s="133">
        <f t="shared" si="195"/>
        <v>0</v>
      </c>
      <c r="BU173" s="133">
        <f t="shared" si="195"/>
        <v>0</v>
      </c>
      <c r="BV173" s="133">
        <f t="shared" si="195"/>
        <v>0</v>
      </c>
      <c r="BW173" s="133">
        <f t="shared" si="195"/>
        <v>0</v>
      </c>
      <c r="BX173" s="133">
        <f t="shared" si="195"/>
        <v>0</v>
      </c>
      <c r="BY173" s="133">
        <f t="shared" si="195"/>
        <v>1.2384999999999999</v>
      </c>
      <c r="BZ173" s="133">
        <f t="shared" si="195"/>
        <v>0</v>
      </c>
      <c r="CA173" s="133">
        <f t="shared" si="195"/>
        <v>0</v>
      </c>
      <c r="CB173" s="133">
        <f t="shared" si="195"/>
        <v>0</v>
      </c>
      <c r="CC173" s="133">
        <f t="shared" si="195"/>
        <v>0</v>
      </c>
      <c r="CD173" s="133">
        <f t="shared" si="195"/>
        <v>0</v>
      </c>
      <c r="CE173" s="133">
        <f t="shared" si="195"/>
        <v>0</v>
      </c>
      <c r="CF173" s="133">
        <f t="shared" si="195"/>
        <v>0</v>
      </c>
      <c r="CG173" s="133">
        <f t="shared" si="195"/>
        <v>0</v>
      </c>
      <c r="CH173" s="133">
        <f t="shared" si="195"/>
        <v>0</v>
      </c>
      <c r="CI173" s="133">
        <f t="shared" si="195"/>
        <v>1.2384999999999999</v>
      </c>
      <c r="CJ173" s="133">
        <f t="shared" si="195"/>
        <v>1.2384999999999999</v>
      </c>
      <c r="CK173" s="133">
        <f t="shared" si="195"/>
        <v>0</v>
      </c>
      <c r="CL173" s="133">
        <f t="shared" si="195"/>
        <v>0</v>
      </c>
      <c r="CM173" s="133">
        <f t="shared" si="195"/>
        <v>0</v>
      </c>
      <c r="CN173" s="133">
        <f t="shared" si="195"/>
        <v>0</v>
      </c>
      <c r="CO173" s="133">
        <f t="shared" si="195"/>
        <v>0</v>
      </c>
      <c r="CP173" s="133">
        <f t="shared" si="195"/>
        <v>0</v>
      </c>
      <c r="CQ173" s="133">
        <f t="shared" si="195"/>
        <v>1.2384999999999999</v>
      </c>
      <c r="CR173" s="133">
        <f t="shared" si="195"/>
        <v>0</v>
      </c>
      <c r="CS173" s="133">
        <f t="shared" si="195"/>
        <v>0</v>
      </c>
      <c r="CT173" s="133">
        <f t="shared" si="195"/>
        <v>0</v>
      </c>
      <c r="CU173" s="133">
        <f t="shared" si="195"/>
        <v>0</v>
      </c>
      <c r="CV173" s="133">
        <f t="shared" si="195"/>
        <v>0</v>
      </c>
      <c r="CW173" s="133">
        <f t="shared" si="195"/>
        <v>0</v>
      </c>
      <c r="CX173" s="133">
        <f t="shared" si="195"/>
        <v>0</v>
      </c>
      <c r="CY173" s="133">
        <f t="shared" si="195"/>
        <v>0</v>
      </c>
      <c r="CZ173" s="133">
        <f t="shared" si="195"/>
        <v>1.2384999999999999</v>
      </c>
      <c r="DA173" s="133">
        <f t="shared" si="195"/>
        <v>0</v>
      </c>
      <c r="DB173" s="133">
        <f t="shared" si="195"/>
        <v>0</v>
      </c>
      <c r="DC173" s="133">
        <f t="shared" si="195"/>
        <v>0</v>
      </c>
      <c r="DD173" s="133">
        <f t="shared" si="195"/>
        <v>0</v>
      </c>
      <c r="DE173" s="133">
        <f t="shared" si="195"/>
        <v>0</v>
      </c>
      <c r="DF173" s="133">
        <f t="shared" si="195"/>
        <v>1.2384999999999999</v>
      </c>
      <c r="DG173" s="133">
        <f t="shared" si="195"/>
        <v>0</v>
      </c>
      <c r="DH173" s="133">
        <f t="shared" si="195"/>
        <v>1.2384999999999999</v>
      </c>
      <c r="DI173" s="133">
        <f t="shared" si="195"/>
        <v>1.2384999999999999</v>
      </c>
      <c r="DJ173" s="133">
        <f t="shared" si="195"/>
        <v>1.2384999999999999</v>
      </c>
      <c r="DK173" s="133">
        <f t="shared" si="195"/>
        <v>0</v>
      </c>
      <c r="DL173" s="133">
        <f t="shared" si="195"/>
        <v>1.2384999999999999</v>
      </c>
      <c r="DM173" s="133">
        <f t="shared" si="195"/>
        <v>0</v>
      </c>
      <c r="DN173" s="133">
        <f t="shared" si="195"/>
        <v>1.2384999999999999</v>
      </c>
      <c r="DO173" s="133">
        <f t="shared" si="195"/>
        <v>1.2384999999999999</v>
      </c>
      <c r="DP173" s="133">
        <f t="shared" si="195"/>
        <v>0</v>
      </c>
      <c r="DQ173" s="133">
        <f t="shared" si="195"/>
        <v>1.2384999999999999</v>
      </c>
      <c r="DR173" s="133">
        <f t="shared" si="195"/>
        <v>1.2384999999999999</v>
      </c>
      <c r="DS173" s="133">
        <f t="shared" si="195"/>
        <v>1.2384999999999999</v>
      </c>
      <c r="DT173" s="133">
        <f t="shared" si="195"/>
        <v>0</v>
      </c>
      <c r="DU173" s="133">
        <f t="shared" si="195"/>
        <v>0</v>
      </c>
      <c r="DV173" s="133">
        <f t="shared" si="195"/>
        <v>0</v>
      </c>
      <c r="DW173" s="133">
        <f t="shared" si="195"/>
        <v>0</v>
      </c>
      <c r="DX173" s="133">
        <f t="shared" si="195"/>
        <v>0</v>
      </c>
      <c r="DY173" s="133">
        <f t="shared" si="195"/>
        <v>0</v>
      </c>
      <c r="DZ173" s="133">
        <f t="shared" si="195"/>
        <v>0</v>
      </c>
      <c r="EA173" s="133">
        <f t="shared" si="195"/>
        <v>1.2384999999999999</v>
      </c>
      <c r="EB173" s="133">
        <f t="shared" ref="EB173:FX173" si="196">ROUND(IF((OR(EB169=1,EB170=1))=TRUE(),0,((1027-459)*0.00020599)+1.1215),4)</f>
        <v>1.2384999999999999</v>
      </c>
      <c r="EC173" s="133">
        <f t="shared" si="196"/>
        <v>0</v>
      </c>
      <c r="ED173" s="133">
        <f t="shared" si="196"/>
        <v>0</v>
      </c>
      <c r="EE173" s="133">
        <f t="shared" si="196"/>
        <v>0</v>
      </c>
      <c r="EF173" s="133">
        <f t="shared" si="196"/>
        <v>1.2384999999999999</v>
      </c>
      <c r="EG173" s="133">
        <f t="shared" si="196"/>
        <v>0</v>
      </c>
      <c r="EH173" s="133">
        <f t="shared" si="196"/>
        <v>0</v>
      </c>
      <c r="EI173" s="133">
        <f t="shared" si="196"/>
        <v>1.2384999999999999</v>
      </c>
      <c r="EJ173" s="133">
        <f t="shared" si="196"/>
        <v>1.2384999999999999</v>
      </c>
      <c r="EK173" s="133">
        <f t="shared" si="196"/>
        <v>0</v>
      </c>
      <c r="EL173" s="133">
        <f t="shared" si="196"/>
        <v>0</v>
      </c>
      <c r="EM173" s="133">
        <f t="shared" si="196"/>
        <v>1.2384999999999999</v>
      </c>
      <c r="EN173" s="133">
        <f t="shared" si="196"/>
        <v>1.2384999999999999</v>
      </c>
      <c r="EO173" s="133">
        <f t="shared" si="196"/>
        <v>0</v>
      </c>
      <c r="EP173" s="133">
        <f t="shared" si="196"/>
        <v>0</v>
      </c>
      <c r="EQ173" s="133">
        <f t="shared" si="196"/>
        <v>0</v>
      </c>
      <c r="ER173" s="133">
        <f t="shared" si="196"/>
        <v>0</v>
      </c>
      <c r="ES173" s="133">
        <f t="shared" si="196"/>
        <v>0</v>
      </c>
      <c r="ET173" s="133">
        <f t="shared" si="196"/>
        <v>0</v>
      </c>
      <c r="EU173" s="133">
        <f t="shared" si="196"/>
        <v>1.2384999999999999</v>
      </c>
      <c r="EV173" s="133">
        <f t="shared" si="196"/>
        <v>0</v>
      </c>
      <c r="EW173" s="133">
        <f t="shared" si="196"/>
        <v>0</v>
      </c>
      <c r="EX173" s="133">
        <f t="shared" si="196"/>
        <v>0</v>
      </c>
      <c r="EY173" s="133">
        <f t="shared" si="196"/>
        <v>0</v>
      </c>
      <c r="EZ173" s="133">
        <f t="shared" si="196"/>
        <v>0</v>
      </c>
      <c r="FA173" s="133">
        <f t="shared" si="196"/>
        <v>0</v>
      </c>
      <c r="FB173" s="133">
        <f t="shared" si="196"/>
        <v>0</v>
      </c>
      <c r="FC173" s="133">
        <f t="shared" si="196"/>
        <v>0</v>
      </c>
      <c r="FD173" s="133">
        <f t="shared" si="196"/>
        <v>0</v>
      </c>
      <c r="FE173" s="133">
        <f t="shared" si="196"/>
        <v>0</v>
      </c>
      <c r="FF173" s="133">
        <f t="shared" si="196"/>
        <v>0</v>
      </c>
      <c r="FG173" s="133">
        <f t="shared" si="196"/>
        <v>0</v>
      </c>
      <c r="FH173" s="133">
        <f t="shared" si="196"/>
        <v>0</v>
      </c>
      <c r="FI173" s="133">
        <f t="shared" si="196"/>
        <v>1.2384999999999999</v>
      </c>
      <c r="FJ173" s="133">
        <f t="shared" si="196"/>
        <v>0</v>
      </c>
      <c r="FK173" s="133">
        <f t="shared" si="196"/>
        <v>1.2384999999999999</v>
      </c>
      <c r="FL173" s="133">
        <f t="shared" si="196"/>
        <v>0</v>
      </c>
      <c r="FM173" s="133">
        <f t="shared" si="196"/>
        <v>0</v>
      </c>
      <c r="FN173" s="133">
        <f t="shared" si="196"/>
        <v>1.2384999999999999</v>
      </c>
      <c r="FO173" s="133">
        <f t="shared" si="196"/>
        <v>1.2384999999999999</v>
      </c>
      <c r="FP173" s="133">
        <f t="shared" si="196"/>
        <v>1.2384999999999999</v>
      </c>
      <c r="FQ173" s="133">
        <f t="shared" si="196"/>
        <v>1.2384999999999999</v>
      </c>
      <c r="FR173" s="133">
        <f t="shared" si="196"/>
        <v>0</v>
      </c>
      <c r="FS173" s="133">
        <f t="shared" si="196"/>
        <v>0</v>
      </c>
      <c r="FT173" s="138">
        <f t="shared" si="196"/>
        <v>0</v>
      </c>
      <c r="FU173" s="133">
        <f t="shared" si="196"/>
        <v>1.2384999999999999</v>
      </c>
      <c r="FV173" s="133">
        <f t="shared" si="196"/>
        <v>1.2384999999999999</v>
      </c>
      <c r="FW173" s="133">
        <f t="shared" si="196"/>
        <v>0</v>
      </c>
      <c r="FX173" s="133">
        <f t="shared" si="196"/>
        <v>0</v>
      </c>
      <c r="FY173" s="135"/>
      <c r="FZ173" s="72"/>
      <c r="GA173" s="53"/>
      <c r="GB173" s="53"/>
      <c r="GC173" s="53"/>
      <c r="GD173" s="53"/>
      <c r="GE173" s="5"/>
      <c r="GF173" s="5"/>
      <c r="GG173" s="5"/>
      <c r="GH173" s="5"/>
      <c r="GI173" s="5"/>
      <c r="GJ173" s="5"/>
      <c r="GK173" s="5"/>
      <c r="GL173" s="5"/>
      <c r="GM173" s="5"/>
    </row>
    <row r="174" spans="1:217" x14ac:dyDescent="0.2">
      <c r="A174" s="55"/>
      <c r="B174" s="2" t="s">
        <v>514</v>
      </c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4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3"/>
      <c r="AV174" s="53"/>
      <c r="AW174" s="53"/>
      <c r="AX174" s="53"/>
      <c r="AY174" s="53"/>
      <c r="AZ174" s="53"/>
      <c r="BA174" s="53"/>
      <c r="BB174" s="53"/>
      <c r="BC174" s="53"/>
      <c r="BD174" s="53"/>
      <c r="BE174" s="53"/>
      <c r="BF174" s="53"/>
      <c r="BG174" s="53"/>
      <c r="BH174" s="53"/>
      <c r="BI174" s="53"/>
      <c r="BJ174" s="53"/>
      <c r="BK174" s="53"/>
      <c r="BL174" s="53"/>
      <c r="BM174" s="53"/>
      <c r="BN174" s="53"/>
      <c r="BO174" s="53"/>
      <c r="BP174" s="53"/>
      <c r="BQ174" s="53"/>
      <c r="BR174" s="53"/>
      <c r="BS174" s="53"/>
      <c r="BT174" s="53"/>
      <c r="BU174" s="53"/>
      <c r="BV174" s="53"/>
      <c r="BW174" s="53"/>
      <c r="BX174" s="53"/>
      <c r="BY174" s="53"/>
      <c r="BZ174" s="53"/>
      <c r="CA174" s="53"/>
      <c r="CB174" s="53"/>
      <c r="CC174" s="53"/>
      <c r="CD174" s="53"/>
      <c r="CE174" s="53"/>
      <c r="CF174" s="53"/>
      <c r="CG174" s="53"/>
      <c r="CH174" s="53"/>
      <c r="CI174" s="53"/>
      <c r="CJ174" s="53"/>
      <c r="CK174" s="53"/>
      <c r="CL174" s="53"/>
      <c r="CM174" s="53"/>
      <c r="CN174" s="53"/>
      <c r="CO174" s="53"/>
      <c r="CP174" s="53"/>
      <c r="CQ174" s="53"/>
      <c r="CR174" s="53"/>
      <c r="CS174" s="53"/>
      <c r="CT174" s="53"/>
      <c r="CU174" s="53"/>
      <c r="CV174" s="53"/>
      <c r="CW174" s="53"/>
      <c r="CX174" s="53"/>
      <c r="CY174" s="53"/>
      <c r="CZ174" s="53"/>
      <c r="DA174" s="53"/>
      <c r="DB174" s="53"/>
      <c r="DC174" s="53"/>
      <c r="DD174" s="53"/>
      <c r="DE174" s="53"/>
      <c r="DF174" s="53"/>
      <c r="DG174" s="53"/>
      <c r="DH174" s="53"/>
      <c r="DI174" s="53"/>
      <c r="DJ174" s="53"/>
      <c r="DK174" s="53"/>
      <c r="DL174" s="53"/>
      <c r="DM174" s="53"/>
      <c r="DN174" s="53"/>
      <c r="DO174" s="53"/>
      <c r="DP174" s="53"/>
      <c r="DQ174" s="53"/>
      <c r="DR174" s="53"/>
      <c r="DS174" s="53"/>
      <c r="DT174" s="53"/>
      <c r="DU174" s="53"/>
      <c r="DV174" s="53"/>
      <c r="DW174" s="53"/>
      <c r="DX174" s="53"/>
      <c r="DY174" s="53"/>
      <c r="DZ174" s="53"/>
      <c r="EA174" s="53"/>
      <c r="EB174" s="53"/>
      <c r="EC174" s="53"/>
      <c r="ED174" s="53"/>
      <c r="EE174" s="53"/>
      <c r="EF174" s="53"/>
      <c r="EG174" s="53"/>
      <c r="EH174" s="53"/>
      <c r="EI174" s="53"/>
      <c r="EJ174" s="53"/>
      <c r="EK174" s="53"/>
      <c r="EL174" s="53"/>
      <c r="EM174" s="53"/>
      <c r="EN174" s="53"/>
      <c r="EO174" s="53"/>
      <c r="EP174" s="53"/>
      <c r="EQ174" s="53"/>
      <c r="ER174" s="53"/>
      <c r="ES174" s="53"/>
      <c r="ET174" s="53"/>
      <c r="EU174" s="53"/>
      <c r="EV174" s="53"/>
      <c r="EW174" s="53"/>
      <c r="EX174" s="53"/>
      <c r="EY174" s="53"/>
      <c r="EZ174" s="53"/>
      <c r="FA174" s="53"/>
      <c r="FB174" s="53"/>
      <c r="FC174" s="53"/>
      <c r="FD174" s="53"/>
      <c r="FE174" s="53"/>
      <c r="FF174" s="53"/>
      <c r="FG174" s="53"/>
      <c r="FH174" s="53"/>
      <c r="FI174" s="53"/>
      <c r="FJ174" s="53"/>
      <c r="FK174" s="53"/>
      <c r="FL174" s="53"/>
      <c r="FM174" s="53"/>
      <c r="FN174" s="53"/>
      <c r="FO174" s="53"/>
      <c r="FP174" s="53"/>
      <c r="FQ174" s="53"/>
      <c r="FR174" s="53"/>
      <c r="FS174" s="53"/>
      <c r="FT174" s="54"/>
      <c r="FU174" s="53"/>
      <c r="FV174" s="53"/>
      <c r="FW174" s="53"/>
      <c r="FX174" s="53"/>
      <c r="FY174" s="53"/>
      <c r="FZ174" s="53"/>
      <c r="GA174" s="53"/>
      <c r="GB174" s="53"/>
      <c r="GC174" s="53"/>
      <c r="GD174" s="53"/>
      <c r="GE174" s="5"/>
      <c r="GF174" s="5"/>
      <c r="GG174" s="5"/>
      <c r="GH174" s="5"/>
      <c r="GI174" s="5"/>
      <c r="GJ174" s="5"/>
      <c r="GK174" s="5"/>
      <c r="GL174" s="5"/>
      <c r="GM174" s="5"/>
    </row>
    <row r="175" spans="1:217" x14ac:dyDescent="0.2">
      <c r="A175" s="3" t="s">
        <v>515</v>
      </c>
      <c r="B175" s="2" t="s">
        <v>516</v>
      </c>
      <c r="C175" s="72">
        <f>ROUND(IF((OR(C169=1,C170=1))=TRUE(),0,C171*C173),8)</f>
        <v>9077.6550418499992</v>
      </c>
      <c r="D175" s="72">
        <f t="shared" ref="D175:BO175" si="197">ROUND(IF((OR(D169=1,D170=1))=TRUE(),0,D171*D173),8)</f>
        <v>0</v>
      </c>
      <c r="E175" s="72">
        <f t="shared" si="197"/>
        <v>9003.6613143699997</v>
      </c>
      <c r="F175" s="72">
        <f t="shared" si="197"/>
        <v>0</v>
      </c>
      <c r="G175" s="72">
        <f t="shared" si="197"/>
        <v>0</v>
      </c>
      <c r="H175" s="72">
        <f t="shared" si="197"/>
        <v>0</v>
      </c>
      <c r="I175" s="72">
        <f t="shared" si="197"/>
        <v>9013.9250386900003</v>
      </c>
      <c r="J175" s="72">
        <f t="shared" si="197"/>
        <v>8437.3014405199992</v>
      </c>
      <c r="K175" s="72">
        <f t="shared" si="197"/>
        <v>0</v>
      </c>
      <c r="L175" s="72">
        <f t="shared" si="197"/>
        <v>9168.3099801299995</v>
      </c>
      <c r="M175" s="72">
        <f t="shared" si="197"/>
        <v>9145.1246824999998</v>
      </c>
      <c r="N175" s="72">
        <f t="shared" si="197"/>
        <v>0</v>
      </c>
      <c r="O175" s="72">
        <f t="shared" si="197"/>
        <v>0</v>
      </c>
      <c r="P175" s="72">
        <f t="shared" si="197"/>
        <v>0</v>
      </c>
      <c r="Q175" s="72">
        <f t="shared" si="197"/>
        <v>9234.2816431400006</v>
      </c>
      <c r="R175" s="72">
        <f t="shared" si="197"/>
        <v>0</v>
      </c>
      <c r="S175" s="72">
        <f t="shared" si="197"/>
        <v>8752.1132676199995</v>
      </c>
      <c r="T175" s="72">
        <f t="shared" si="197"/>
        <v>0</v>
      </c>
      <c r="U175" s="72">
        <f t="shared" si="197"/>
        <v>0</v>
      </c>
      <c r="V175" s="72">
        <f t="shared" si="197"/>
        <v>0</v>
      </c>
      <c r="W175" s="50">
        <f t="shared" si="197"/>
        <v>0</v>
      </c>
      <c r="X175" s="72">
        <f t="shared" si="197"/>
        <v>0</v>
      </c>
      <c r="Y175" s="72">
        <f t="shared" si="197"/>
        <v>8012.8696414300002</v>
      </c>
      <c r="Z175" s="72">
        <f t="shared" si="197"/>
        <v>0</v>
      </c>
      <c r="AA175" s="72">
        <f t="shared" si="197"/>
        <v>0</v>
      </c>
      <c r="AB175" s="72">
        <f t="shared" si="197"/>
        <v>0</v>
      </c>
      <c r="AC175" s="72">
        <f t="shared" si="197"/>
        <v>0</v>
      </c>
      <c r="AD175" s="72">
        <f t="shared" si="197"/>
        <v>0</v>
      </c>
      <c r="AE175" s="72">
        <f t="shared" si="197"/>
        <v>0</v>
      </c>
      <c r="AF175" s="72">
        <f t="shared" si="197"/>
        <v>0</v>
      </c>
      <c r="AG175" s="72">
        <f t="shared" si="197"/>
        <v>0</v>
      </c>
      <c r="AH175" s="72">
        <f t="shared" si="197"/>
        <v>8276.8624254900005</v>
      </c>
      <c r="AI175" s="72">
        <f t="shared" si="197"/>
        <v>0</v>
      </c>
      <c r="AJ175" s="72">
        <f t="shared" si="197"/>
        <v>0</v>
      </c>
      <c r="AK175" s="72">
        <f t="shared" si="197"/>
        <v>0</v>
      </c>
      <c r="AL175" s="72">
        <f t="shared" si="197"/>
        <v>0</v>
      </c>
      <c r="AM175" s="72">
        <f t="shared" si="197"/>
        <v>8262.9803573999998</v>
      </c>
      <c r="AN175" s="72">
        <f t="shared" si="197"/>
        <v>0</v>
      </c>
      <c r="AO175" s="72">
        <f t="shared" si="197"/>
        <v>8856.0438053199996</v>
      </c>
      <c r="AP175" s="72">
        <f t="shared" si="197"/>
        <v>9248.0029970300002</v>
      </c>
      <c r="AQ175" s="72">
        <f t="shared" si="197"/>
        <v>0</v>
      </c>
      <c r="AR175" s="72">
        <f t="shared" si="197"/>
        <v>0</v>
      </c>
      <c r="AS175" s="72">
        <f t="shared" si="197"/>
        <v>0</v>
      </c>
      <c r="AT175" s="72">
        <f t="shared" si="197"/>
        <v>0</v>
      </c>
      <c r="AU175" s="72">
        <f t="shared" si="197"/>
        <v>0</v>
      </c>
      <c r="AV175" s="72">
        <f t="shared" si="197"/>
        <v>0</v>
      </c>
      <c r="AW175" s="72">
        <f t="shared" si="197"/>
        <v>0</v>
      </c>
      <c r="AX175" s="72">
        <f t="shared" si="197"/>
        <v>0</v>
      </c>
      <c r="AY175" s="72">
        <f t="shared" si="197"/>
        <v>8841.6113669000006</v>
      </c>
      <c r="AZ175" s="72">
        <f t="shared" si="197"/>
        <v>8967.6097836900008</v>
      </c>
      <c r="BA175" s="72">
        <f t="shared" si="197"/>
        <v>8762.7204048399999</v>
      </c>
      <c r="BB175" s="72">
        <f t="shared" si="197"/>
        <v>0</v>
      </c>
      <c r="BC175" s="72">
        <f t="shared" si="197"/>
        <v>8987.2972732100006</v>
      </c>
      <c r="BD175" s="72">
        <f t="shared" si="197"/>
        <v>0</v>
      </c>
      <c r="BE175" s="72">
        <f t="shared" si="197"/>
        <v>0</v>
      </c>
      <c r="BF175" s="72">
        <f t="shared" si="197"/>
        <v>0</v>
      </c>
      <c r="BG175" s="72">
        <f t="shared" si="197"/>
        <v>8806.5559610300006</v>
      </c>
      <c r="BH175" s="72">
        <f t="shared" si="197"/>
        <v>0</v>
      </c>
      <c r="BI175" s="72">
        <f t="shared" si="197"/>
        <v>0</v>
      </c>
      <c r="BJ175" s="72">
        <f t="shared" si="197"/>
        <v>0</v>
      </c>
      <c r="BK175" s="72">
        <f t="shared" si="197"/>
        <v>0</v>
      </c>
      <c r="BL175" s="72">
        <f t="shared" si="197"/>
        <v>0</v>
      </c>
      <c r="BM175" s="72">
        <f t="shared" si="197"/>
        <v>0</v>
      </c>
      <c r="BN175" s="72">
        <f t="shared" si="197"/>
        <v>8583.5816861399999</v>
      </c>
      <c r="BO175" s="72">
        <f t="shared" si="197"/>
        <v>8452.24179645</v>
      </c>
      <c r="BP175" s="72">
        <f t="shared" ref="BP175:EA175" si="198">ROUND(IF((OR(BP169=1,BP170=1))=TRUE(),0,BP171*BP173),8)</f>
        <v>0</v>
      </c>
      <c r="BQ175" s="72">
        <f t="shared" si="198"/>
        <v>0</v>
      </c>
      <c r="BR175" s="72">
        <f t="shared" si="198"/>
        <v>8927.2545996299996</v>
      </c>
      <c r="BS175" s="72">
        <f t="shared" si="198"/>
        <v>8928.9686317399992</v>
      </c>
      <c r="BT175" s="72">
        <f t="shared" si="198"/>
        <v>0</v>
      </c>
      <c r="BU175" s="72">
        <f t="shared" si="198"/>
        <v>0</v>
      </c>
      <c r="BV175" s="72">
        <f t="shared" si="198"/>
        <v>0</v>
      </c>
      <c r="BW175" s="72">
        <f t="shared" si="198"/>
        <v>0</v>
      </c>
      <c r="BX175" s="72">
        <f t="shared" si="198"/>
        <v>0</v>
      </c>
      <c r="BY175" s="72">
        <f t="shared" si="198"/>
        <v>8094.7603491999998</v>
      </c>
      <c r="BZ175" s="72">
        <f t="shared" si="198"/>
        <v>0</v>
      </c>
      <c r="CA175" s="72">
        <f t="shared" si="198"/>
        <v>0</v>
      </c>
      <c r="CB175" s="72">
        <f t="shared" si="198"/>
        <v>0</v>
      </c>
      <c r="CC175" s="72">
        <f t="shared" si="198"/>
        <v>0</v>
      </c>
      <c r="CD175" s="72">
        <f t="shared" si="198"/>
        <v>0</v>
      </c>
      <c r="CE175" s="72">
        <f t="shared" si="198"/>
        <v>0</v>
      </c>
      <c r="CF175" s="72">
        <f t="shared" si="198"/>
        <v>0</v>
      </c>
      <c r="CG175" s="72">
        <f t="shared" si="198"/>
        <v>0</v>
      </c>
      <c r="CH175" s="72">
        <f t="shared" si="198"/>
        <v>0</v>
      </c>
      <c r="CI175" s="72">
        <f t="shared" si="198"/>
        <v>8054.6432040999998</v>
      </c>
      <c r="CJ175" s="72">
        <f t="shared" si="198"/>
        <v>8763.1312873700008</v>
      </c>
      <c r="CK175" s="72">
        <f t="shared" si="198"/>
        <v>0</v>
      </c>
      <c r="CL175" s="72">
        <f t="shared" si="198"/>
        <v>0</v>
      </c>
      <c r="CM175" s="72">
        <f t="shared" si="198"/>
        <v>0</v>
      </c>
      <c r="CN175" s="72">
        <f t="shared" si="198"/>
        <v>0</v>
      </c>
      <c r="CO175" s="72">
        <f t="shared" si="198"/>
        <v>0</v>
      </c>
      <c r="CP175" s="72">
        <f t="shared" si="198"/>
        <v>0</v>
      </c>
      <c r="CQ175" s="72">
        <f t="shared" si="198"/>
        <v>8610.0358499600006</v>
      </c>
      <c r="CR175" s="72">
        <f t="shared" si="198"/>
        <v>0</v>
      </c>
      <c r="CS175" s="72">
        <f t="shared" si="198"/>
        <v>0</v>
      </c>
      <c r="CT175" s="72">
        <f t="shared" si="198"/>
        <v>0</v>
      </c>
      <c r="CU175" s="72">
        <f t="shared" si="198"/>
        <v>0</v>
      </c>
      <c r="CV175" s="72">
        <f t="shared" si="198"/>
        <v>0</v>
      </c>
      <c r="CW175" s="72">
        <f t="shared" si="198"/>
        <v>0</v>
      </c>
      <c r="CX175" s="72">
        <f t="shared" si="198"/>
        <v>0</v>
      </c>
      <c r="CY175" s="72">
        <f t="shared" si="198"/>
        <v>0</v>
      </c>
      <c r="CZ175" s="72">
        <f t="shared" si="198"/>
        <v>8620.4784825400002</v>
      </c>
      <c r="DA175" s="72">
        <f t="shared" si="198"/>
        <v>0</v>
      </c>
      <c r="DB175" s="72">
        <f t="shared" si="198"/>
        <v>0</v>
      </c>
      <c r="DC175" s="72">
        <f t="shared" si="198"/>
        <v>0</v>
      </c>
      <c r="DD175" s="72">
        <f t="shared" si="198"/>
        <v>0</v>
      </c>
      <c r="DE175" s="72">
        <f t="shared" si="198"/>
        <v>0</v>
      </c>
      <c r="DF175" s="72">
        <f t="shared" si="198"/>
        <v>8560.6086525400005</v>
      </c>
      <c r="DG175" s="72">
        <f t="shared" si="198"/>
        <v>0</v>
      </c>
      <c r="DH175" s="72">
        <f t="shared" si="198"/>
        <v>8456.8130541299997</v>
      </c>
      <c r="DI175" s="72">
        <f t="shared" si="198"/>
        <v>8531.9075222600004</v>
      </c>
      <c r="DJ175" s="72">
        <f t="shared" si="198"/>
        <v>8560.1310584500006</v>
      </c>
      <c r="DK175" s="72">
        <f t="shared" si="198"/>
        <v>0</v>
      </c>
      <c r="DL175" s="72">
        <f t="shared" si="198"/>
        <v>9063.5379671499995</v>
      </c>
      <c r="DM175" s="72">
        <f t="shared" si="198"/>
        <v>0</v>
      </c>
      <c r="DN175" s="72">
        <f t="shared" si="198"/>
        <v>8781.3632520600004</v>
      </c>
      <c r="DO175" s="72">
        <f t="shared" si="198"/>
        <v>8842.0707669300009</v>
      </c>
      <c r="DP175" s="72">
        <f t="shared" si="198"/>
        <v>0</v>
      </c>
      <c r="DQ175" s="72">
        <f t="shared" si="198"/>
        <v>8640.6382595499999</v>
      </c>
      <c r="DR175" s="72">
        <f t="shared" si="198"/>
        <v>8491.4553032200001</v>
      </c>
      <c r="DS175" s="72">
        <f t="shared" si="198"/>
        <v>8404.4505482999994</v>
      </c>
      <c r="DT175" s="72">
        <f t="shared" si="198"/>
        <v>0</v>
      </c>
      <c r="DU175" s="72">
        <f t="shared" si="198"/>
        <v>0</v>
      </c>
      <c r="DV175" s="72">
        <f t="shared" si="198"/>
        <v>0</v>
      </c>
      <c r="DW175" s="72">
        <f t="shared" si="198"/>
        <v>0</v>
      </c>
      <c r="DX175" s="72">
        <f t="shared" si="198"/>
        <v>0</v>
      </c>
      <c r="DY175" s="72">
        <f t="shared" si="198"/>
        <v>0</v>
      </c>
      <c r="DZ175" s="72">
        <f t="shared" si="198"/>
        <v>0</v>
      </c>
      <c r="EA175" s="72">
        <f t="shared" si="198"/>
        <v>8919.3022790699997</v>
      </c>
      <c r="EB175" s="72">
        <f t="shared" ref="EB175:FX175" si="199">ROUND(IF((OR(EB169=1,EB170=1))=TRUE(),0,EB171*EB173),8)</f>
        <v>8297.4679569700002</v>
      </c>
      <c r="EC175" s="72">
        <f t="shared" si="199"/>
        <v>0</v>
      </c>
      <c r="ED175" s="72">
        <f t="shared" si="199"/>
        <v>0</v>
      </c>
      <c r="EE175" s="72">
        <f t="shared" si="199"/>
        <v>0</v>
      </c>
      <c r="EF175" s="72">
        <f t="shared" si="199"/>
        <v>8427.2158663699993</v>
      </c>
      <c r="EG175" s="72">
        <f t="shared" si="199"/>
        <v>0</v>
      </c>
      <c r="EH175" s="72">
        <f t="shared" si="199"/>
        <v>0</v>
      </c>
      <c r="EI175" s="72">
        <f t="shared" si="199"/>
        <v>8759.4469901400007</v>
      </c>
      <c r="EJ175" s="72">
        <f t="shared" si="199"/>
        <v>8675.6709228500004</v>
      </c>
      <c r="EK175" s="72">
        <f t="shared" si="199"/>
        <v>0</v>
      </c>
      <c r="EL175" s="72">
        <f t="shared" si="199"/>
        <v>0</v>
      </c>
      <c r="EM175" s="72">
        <f t="shared" si="199"/>
        <v>8338.7184404199998</v>
      </c>
      <c r="EN175" s="72">
        <f t="shared" si="199"/>
        <v>8362.0917433400009</v>
      </c>
      <c r="EO175" s="72">
        <f t="shared" si="199"/>
        <v>0</v>
      </c>
      <c r="EP175" s="72">
        <f t="shared" si="199"/>
        <v>0</v>
      </c>
      <c r="EQ175" s="72">
        <f t="shared" si="199"/>
        <v>0</v>
      </c>
      <c r="ER175" s="72">
        <f t="shared" si="199"/>
        <v>0</v>
      </c>
      <c r="ES175" s="72">
        <f t="shared" si="199"/>
        <v>0</v>
      </c>
      <c r="ET175" s="72">
        <f t="shared" si="199"/>
        <v>0</v>
      </c>
      <c r="EU175" s="72">
        <f t="shared" si="199"/>
        <v>8147.7626794899998</v>
      </c>
      <c r="EV175" s="72">
        <f t="shared" si="199"/>
        <v>0</v>
      </c>
      <c r="EW175" s="72">
        <f t="shared" si="199"/>
        <v>0</v>
      </c>
      <c r="EX175" s="72">
        <f t="shared" si="199"/>
        <v>0</v>
      </c>
      <c r="EY175" s="72">
        <f t="shared" si="199"/>
        <v>0</v>
      </c>
      <c r="EZ175" s="72">
        <f t="shared" si="199"/>
        <v>0</v>
      </c>
      <c r="FA175" s="72">
        <f t="shared" si="199"/>
        <v>0</v>
      </c>
      <c r="FB175" s="72">
        <f t="shared" si="199"/>
        <v>0</v>
      </c>
      <c r="FC175" s="72">
        <f t="shared" si="199"/>
        <v>0</v>
      </c>
      <c r="FD175" s="72">
        <f t="shared" si="199"/>
        <v>0</v>
      </c>
      <c r="FE175" s="72">
        <f t="shared" si="199"/>
        <v>0</v>
      </c>
      <c r="FF175" s="72">
        <f t="shared" si="199"/>
        <v>0</v>
      </c>
      <c r="FG175" s="72">
        <f t="shared" si="199"/>
        <v>0</v>
      </c>
      <c r="FH175" s="72">
        <f t="shared" si="199"/>
        <v>0</v>
      </c>
      <c r="FI175" s="72">
        <f t="shared" si="199"/>
        <v>8703.3926062200007</v>
      </c>
      <c r="FJ175" s="72">
        <f t="shared" si="199"/>
        <v>0</v>
      </c>
      <c r="FK175" s="72">
        <f t="shared" si="199"/>
        <v>8771.2776779100004</v>
      </c>
      <c r="FL175" s="72">
        <f t="shared" si="199"/>
        <v>0</v>
      </c>
      <c r="FM175" s="72">
        <f t="shared" si="199"/>
        <v>0</v>
      </c>
      <c r="FN175" s="72">
        <f t="shared" si="199"/>
        <v>8810.9778757900003</v>
      </c>
      <c r="FO175" s="72">
        <f t="shared" si="199"/>
        <v>8677.6806084399996</v>
      </c>
      <c r="FP175" s="72">
        <f t="shared" si="199"/>
        <v>8902.0929721899993</v>
      </c>
      <c r="FQ175" s="72">
        <f t="shared" si="199"/>
        <v>8612.8983821300008</v>
      </c>
      <c r="FR175" s="72">
        <f t="shared" si="199"/>
        <v>0</v>
      </c>
      <c r="FS175" s="72">
        <f t="shared" si="199"/>
        <v>0</v>
      </c>
      <c r="FT175" s="50">
        <f t="shared" si="199"/>
        <v>0</v>
      </c>
      <c r="FU175" s="72">
        <f t="shared" si="199"/>
        <v>8796.07618224</v>
      </c>
      <c r="FV175" s="72">
        <f t="shared" si="199"/>
        <v>8482.2566895100008</v>
      </c>
      <c r="FW175" s="72">
        <f t="shared" si="199"/>
        <v>0</v>
      </c>
      <c r="FX175" s="72">
        <f t="shared" si="199"/>
        <v>0</v>
      </c>
      <c r="FY175" s="133"/>
      <c r="FZ175" s="72"/>
      <c r="GA175" s="53"/>
      <c r="GB175" s="72"/>
      <c r="GC175" s="72"/>
      <c r="GD175" s="72"/>
      <c r="GE175" s="72"/>
      <c r="GF175" s="72"/>
      <c r="GG175" s="5"/>
      <c r="GH175" s="72"/>
      <c r="GI175" s="72"/>
      <c r="GJ175" s="72"/>
      <c r="GK175" s="72"/>
      <c r="GL175" s="72"/>
      <c r="GM175" s="72"/>
    </row>
    <row r="176" spans="1:217" x14ac:dyDescent="0.2">
      <c r="A176" s="55"/>
      <c r="B176" s="2" t="s">
        <v>517</v>
      </c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4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  <c r="AZ176" s="53"/>
      <c r="BA176" s="53"/>
      <c r="BB176" s="53"/>
      <c r="BC176" s="53"/>
      <c r="BD176" s="53"/>
      <c r="BE176" s="53"/>
      <c r="BF176" s="53"/>
      <c r="BG176" s="53"/>
      <c r="BH176" s="53"/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/>
      <c r="BV176" s="53"/>
      <c r="BW176" s="53"/>
      <c r="BX176" s="53"/>
      <c r="BY176" s="53"/>
      <c r="BZ176" s="53"/>
      <c r="CA176" s="53"/>
      <c r="CB176" s="53"/>
      <c r="CC176" s="53"/>
      <c r="CD176" s="53"/>
      <c r="CE176" s="53"/>
      <c r="CF176" s="53"/>
      <c r="CG176" s="53"/>
      <c r="CH176" s="53"/>
      <c r="CI176" s="53"/>
      <c r="CJ176" s="53"/>
      <c r="CK176" s="53"/>
      <c r="CL176" s="53"/>
      <c r="CM176" s="53"/>
      <c r="CN176" s="53"/>
      <c r="CO176" s="53"/>
      <c r="CP176" s="53"/>
      <c r="CQ176" s="53"/>
      <c r="CR176" s="53"/>
      <c r="CS176" s="53"/>
      <c r="CT176" s="53"/>
      <c r="CU176" s="53"/>
      <c r="CV176" s="53"/>
      <c r="CW176" s="53"/>
      <c r="CX176" s="53"/>
      <c r="CY176" s="53"/>
      <c r="CZ176" s="53"/>
      <c r="DA176" s="53"/>
      <c r="DB176" s="53"/>
      <c r="DC176" s="53"/>
      <c r="DD176" s="53"/>
      <c r="DE176" s="53"/>
      <c r="DF176" s="53"/>
      <c r="DG176" s="53"/>
      <c r="DH176" s="53"/>
      <c r="DI176" s="53"/>
      <c r="DJ176" s="53"/>
      <c r="DK176" s="53"/>
      <c r="DL176" s="53"/>
      <c r="DM176" s="53"/>
      <c r="DN176" s="53"/>
      <c r="DO176" s="53"/>
      <c r="DP176" s="53"/>
      <c r="DQ176" s="53"/>
      <c r="DR176" s="53"/>
      <c r="DS176" s="53"/>
      <c r="DT176" s="53"/>
      <c r="DU176" s="53"/>
      <c r="DV176" s="53"/>
      <c r="DW176" s="53"/>
      <c r="DX176" s="53"/>
      <c r="DY176" s="53"/>
      <c r="DZ176" s="53"/>
      <c r="EA176" s="53"/>
      <c r="EB176" s="53"/>
      <c r="EC176" s="53"/>
      <c r="ED176" s="53"/>
      <c r="EE176" s="53"/>
      <c r="EF176" s="53"/>
      <c r="EG176" s="53"/>
      <c r="EH176" s="53"/>
      <c r="EI176" s="53"/>
      <c r="EJ176" s="53"/>
      <c r="EK176" s="53"/>
      <c r="EL176" s="53"/>
      <c r="EM176" s="53"/>
      <c r="EN176" s="53"/>
      <c r="EO176" s="53"/>
      <c r="EP176" s="53"/>
      <c r="EQ176" s="53"/>
      <c r="ER176" s="53"/>
      <c r="ES176" s="53"/>
      <c r="ET176" s="53"/>
      <c r="EU176" s="53"/>
      <c r="EV176" s="53"/>
      <c r="EW176" s="53"/>
      <c r="EX176" s="53"/>
      <c r="EY176" s="53"/>
      <c r="EZ176" s="53"/>
      <c r="FA176" s="53"/>
      <c r="FB176" s="53"/>
      <c r="FC176" s="53"/>
      <c r="FD176" s="53"/>
      <c r="FE176" s="53"/>
      <c r="FF176" s="53"/>
      <c r="FG176" s="53"/>
      <c r="FH176" s="53"/>
      <c r="FI176" s="53"/>
      <c r="FJ176" s="53"/>
      <c r="FK176" s="53"/>
      <c r="FL176" s="53"/>
      <c r="FM176" s="53"/>
      <c r="FN176" s="53"/>
      <c r="FO176" s="53"/>
      <c r="FP176" s="53"/>
      <c r="FQ176" s="53"/>
      <c r="FR176" s="53"/>
      <c r="FS176" s="53"/>
      <c r="FT176" s="54"/>
      <c r="FU176" s="53"/>
      <c r="FV176" s="53"/>
      <c r="FW176" s="53"/>
      <c r="FX176" s="53"/>
      <c r="FY176" s="53"/>
      <c r="FZ176" s="53"/>
      <c r="GA176" s="53"/>
      <c r="GB176" s="53"/>
      <c r="GC176" s="53"/>
      <c r="GD176" s="53"/>
      <c r="GE176" s="55"/>
      <c r="GF176" s="55"/>
      <c r="GG176" s="5"/>
      <c r="GH176" s="53"/>
      <c r="GI176" s="53"/>
      <c r="GJ176" s="53"/>
      <c r="GK176" s="53"/>
      <c r="GL176" s="53"/>
      <c r="GM176" s="53"/>
    </row>
    <row r="177" spans="1:256" x14ac:dyDescent="0.2">
      <c r="A177" s="3" t="s">
        <v>518</v>
      </c>
      <c r="B177" s="2" t="s">
        <v>519</v>
      </c>
      <c r="C177" s="53">
        <f t="shared" ref="C177:BN177" si="200">ROUND(IF((OR(C169=1,C170=1))=TRUE(),0,(C175*459)+(C35*C175*C130)),2)</f>
        <v>8880343.1300000008</v>
      </c>
      <c r="D177" s="53">
        <f t="shared" si="200"/>
        <v>0</v>
      </c>
      <c r="E177" s="53">
        <f t="shared" si="200"/>
        <v>9798072.3599999994</v>
      </c>
      <c r="F177" s="53">
        <f t="shared" si="200"/>
        <v>0</v>
      </c>
      <c r="G177" s="53">
        <f t="shared" si="200"/>
        <v>0</v>
      </c>
      <c r="H177" s="53">
        <f t="shared" si="200"/>
        <v>0</v>
      </c>
      <c r="I177" s="53">
        <f t="shared" si="200"/>
        <v>11775178.720000001</v>
      </c>
      <c r="J177" s="53">
        <f t="shared" si="200"/>
        <v>5157452.38</v>
      </c>
      <c r="K177" s="53">
        <f t="shared" si="200"/>
        <v>0</v>
      </c>
      <c r="L177" s="53">
        <f t="shared" si="200"/>
        <v>5778895.7999999998</v>
      </c>
      <c r="M177" s="53">
        <f t="shared" si="200"/>
        <v>5467870.0499999998</v>
      </c>
      <c r="N177" s="53">
        <f t="shared" si="200"/>
        <v>0</v>
      </c>
      <c r="O177" s="53">
        <f t="shared" si="200"/>
        <v>0</v>
      </c>
      <c r="P177" s="53">
        <f t="shared" si="200"/>
        <v>0</v>
      </c>
      <c r="Q177" s="53">
        <f t="shared" si="200"/>
        <v>32300076.640000001</v>
      </c>
      <c r="R177" s="53">
        <f t="shared" si="200"/>
        <v>0</v>
      </c>
      <c r="S177" s="53">
        <f t="shared" si="200"/>
        <v>4605151.95</v>
      </c>
      <c r="T177" s="53">
        <f t="shared" si="200"/>
        <v>0</v>
      </c>
      <c r="U177" s="53">
        <f t="shared" si="200"/>
        <v>0</v>
      </c>
      <c r="V177" s="53">
        <f t="shared" si="200"/>
        <v>0</v>
      </c>
      <c r="W177" s="54">
        <f t="shared" si="200"/>
        <v>0</v>
      </c>
      <c r="X177" s="53">
        <f t="shared" si="200"/>
        <v>0</v>
      </c>
      <c r="Y177" s="53">
        <f t="shared" si="200"/>
        <v>3966658.94</v>
      </c>
      <c r="Z177" s="53">
        <f t="shared" si="200"/>
        <v>0</v>
      </c>
      <c r="AA177" s="53">
        <f t="shared" si="200"/>
        <v>0</v>
      </c>
      <c r="AB177" s="53">
        <f t="shared" si="200"/>
        <v>0</v>
      </c>
      <c r="AC177" s="53">
        <f t="shared" si="200"/>
        <v>0</v>
      </c>
      <c r="AD177" s="53">
        <f t="shared" si="200"/>
        <v>0</v>
      </c>
      <c r="AE177" s="53">
        <f t="shared" si="200"/>
        <v>0</v>
      </c>
      <c r="AF177" s="53">
        <f t="shared" si="200"/>
        <v>0</v>
      </c>
      <c r="AG177" s="53">
        <f t="shared" si="200"/>
        <v>0</v>
      </c>
      <c r="AH177" s="53">
        <f t="shared" si="200"/>
        <v>4245533.8099999996</v>
      </c>
      <c r="AI177" s="53">
        <f t="shared" si="200"/>
        <v>0</v>
      </c>
      <c r="AJ177" s="53">
        <f t="shared" si="200"/>
        <v>0</v>
      </c>
      <c r="AK177" s="53">
        <f t="shared" si="200"/>
        <v>0</v>
      </c>
      <c r="AL177" s="53">
        <f t="shared" si="200"/>
        <v>0</v>
      </c>
      <c r="AM177" s="53">
        <f t="shared" si="200"/>
        <v>4061320.95</v>
      </c>
      <c r="AN177" s="53">
        <f t="shared" si="200"/>
        <v>0</v>
      </c>
      <c r="AO177" s="53">
        <f t="shared" si="200"/>
        <v>6326934.8200000003</v>
      </c>
      <c r="AP177" s="53">
        <f t="shared" si="200"/>
        <v>61496482.520000003</v>
      </c>
      <c r="AQ177" s="53">
        <f t="shared" si="200"/>
        <v>0</v>
      </c>
      <c r="AR177" s="53">
        <f t="shared" si="200"/>
        <v>0</v>
      </c>
      <c r="AS177" s="53">
        <f t="shared" si="200"/>
        <v>0</v>
      </c>
      <c r="AT177" s="53">
        <f t="shared" si="200"/>
        <v>0</v>
      </c>
      <c r="AU177" s="53">
        <f t="shared" si="200"/>
        <v>0</v>
      </c>
      <c r="AV177" s="53">
        <f t="shared" si="200"/>
        <v>0</v>
      </c>
      <c r="AW177" s="53">
        <f t="shared" si="200"/>
        <v>0</v>
      </c>
      <c r="AX177" s="53">
        <f t="shared" si="200"/>
        <v>0</v>
      </c>
      <c r="AY177" s="53">
        <f t="shared" si="200"/>
        <v>4264238.43</v>
      </c>
      <c r="AZ177" s="53">
        <f t="shared" si="200"/>
        <v>11689171.74</v>
      </c>
      <c r="BA177" s="53">
        <f t="shared" si="200"/>
        <v>7349433.8099999996</v>
      </c>
      <c r="BB177" s="53">
        <f t="shared" si="200"/>
        <v>0</v>
      </c>
      <c r="BC177" s="53">
        <f t="shared" si="200"/>
        <v>20309746.02</v>
      </c>
      <c r="BD177" s="53">
        <f t="shared" si="200"/>
        <v>0</v>
      </c>
      <c r="BE177" s="53">
        <f t="shared" si="200"/>
        <v>0</v>
      </c>
      <c r="BF177" s="53">
        <f t="shared" si="200"/>
        <v>0</v>
      </c>
      <c r="BG177" s="53">
        <f t="shared" si="200"/>
        <v>4605793.54</v>
      </c>
      <c r="BH177" s="53">
        <f t="shared" si="200"/>
        <v>0</v>
      </c>
      <c r="BI177" s="53">
        <f t="shared" si="200"/>
        <v>0</v>
      </c>
      <c r="BJ177" s="53">
        <f t="shared" si="200"/>
        <v>0</v>
      </c>
      <c r="BK177" s="53">
        <f t="shared" si="200"/>
        <v>0</v>
      </c>
      <c r="BL177" s="53">
        <f t="shared" si="200"/>
        <v>0</v>
      </c>
      <c r="BM177" s="53">
        <f t="shared" si="200"/>
        <v>0</v>
      </c>
      <c r="BN177" s="53">
        <f t="shared" si="200"/>
        <v>5631584.9400000004</v>
      </c>
      <c r="BO177" s="53">
        <f t="shared" ref="BO177:DZ177" si="201">ROUND(IF((OR(BO169=1,BO170=1))=TRUE(),0,(BO175*459)+(BO35*BO175*BO130)),2)</f>
        <v>4488444.67</v>
      </c>
      <c r="BP177" s="53">
        <f t="shared" si="201"/>
        <v>0</v>
      </c>
      <c r="BQ177" s="53">
        <f t="shared" si="201"/>
        <v>0</v>
      </c>
      <c r="BR177" s="53">
        <f t="shared" si="201"/>
        <v>6267361.2400000002</v>
      </c>
      <c r="BS177" s="53">
        <f t="shared" si="201"/>
        <v>4494199.92</v>
      </c>
      <c r="BT177" s="53">
        <f t="shared" si="201"/>
        <v>0</v>
      </c>
      <c r="BU177" s="53">
        <f t="shared" si="201"/>
        <v>0</v>
      </c>
      <c r="BV177" s="53">
        <f t="shared" si="201"/>
        <v>0</v>
      </c>
      <c r="BW177" s="53">
        <f t="shared" si="201"/>
        <v>0</v>
      </c>
      <c r="BX177" s="53">
        <f t="shared" si="201"/>
        <v>0</v>
      </c>
      <c r="BY177" s="53">
        <f t="shared" si="201"/>
        <v>4045858.36</v>
      </c>
      <c r="BZ177" s="53">
        <f t="shared" si="201"/>
        <v>0</v>
      </c>
      <c r="CA177" s="53">
        <f t="shared" si="201"/>
        <v>0</v>
      </c>
      <c r="CB177" s="53">
        <f t="shared" si="201"/>
        <v>0</v>
      </c>
      <c r="CC177" s="53">
        <f t="shared" si="201"/>
        <v>0</v>
      </c>
      <c r="CD177" s="53">
        <f t="shared" si="201"/>
        <v>0</v>
      </c>
      <c r="CE177" s="53">
        <f t="shared" si="201"/>
        <v>0</v>
      </c>
      <c r="CF177" s="53">
        <f t="shared" si="201"/>
        <v>0</v>
      </c>
      <c r="CG177" s="53">
        <f t="shared" si="201"/>
        <v>0</v>
      </c>
      <c r="CH177" s="53">
        <f t="shared" si="201"/>
        <v>0</v>
      </c>
      <c r="CI177" s="53">
        <f t="shared" si="201"/>
        <v>4008989.23</v>
      </c>
      <c r="CJ177" s="53">
        <f t="shared" si="201"/>
        <v>4629036.47</v>
      </c>
      <c r="CK177" s="53">
        <f t="shared" si="201"/>
        <v>0</v>
      </c>
      <c r="CL177" s="53">
        <f t="shared" si="201"/>
        <v>0</v>
      </c>
      <c r="CM177" s="53">
        <f t="shared" si="201"/>
        <v>0</v>
      </c>
      <c r="CN177" s="53">
        <f t="shared" si="201"/>
        <v>0</v>
      </c>
      <c r="CO177" s="53">
        <f t="shared" si="201"/>
        <v>0</v>
      </c>
      <c r="CP177" s="53">
        <f t="shared" si="201"/>
        <v>0</v>
      </c>
      <c r="CQ177" s="53">
        <f t="shared" si="201"/>
        <v>4600135.51</v>
      </c>
      <c r="CR177" s="53">
        <f t="shared" si="201"/>
        <v>0</v>
      </c>
      <c r="CS177" s="53">
        <f t="shared" si="201"/>
        <v>0</v>
      </c>
      <c r="CT177" s="53">
        <f t="shared" si="201"/>
        <v>0</v>
      </c>
      <c r="CU177" s="53">
        <f t="shared" si="201"/>
        <v>0</v>
      </c>
      <c r="CV177" s="53">
        <f t="shared" si="201"/>
        <v>0</v>
      </c>
      <c r="CW177" s="53">
        <f t="shared" si="201"/>
        <v>0</v>
      </c>
      <c r="CX177" s="53">
        <f t="shared" si="201"/>
        <v>0</v>
      </c>
      <c r="CY177" s="53">
        <f t="shared" si="201"/>
        <v>0</v>
      </c>
      <c r="CZ177" s="53">
        <f t="shared" si="201"/>
        <v>4793675.67</v>
      </c>
      <c r="DA177" s="53">
        <f t="shared" si="201"/>
        <v>0</v>
      </c>
      <c r="DB177" s="53">
        <f t="shared" si="201"/>
        <v>0</v>
      </c>
      <c r="DC177" s="53">
        <f t="shared" si="201"/>
        <v>0</v>
      </c>
      <c r="DD177" s="53">
        <f t="shared" si="201"/>
        <v>0</v>
      </c>
      <c r="DE177" s="53">
        <f t="shared" si="201"/>
        <v>0</v>
      </c>
      <c r="DF177" s="53">
        <f t="shared" si="201"/>
        <v>12048680.01</v>
      </c>
      <c r="DG177" s="53">
        <f t="shared" si="201"/>
        <v>0</v>
      </c>
      <c r="DH177" s="53">
        <f t="shared" si="201"/>
        <v>4614679.92</v>
      </c>
      <c r="DI177" s="53">
        <f t="shared" si="201"/>
        <v>5432538.54</v>
      </c>
      <c r="DJ177" s="53">
        <f t="shared" si="201"/>
        <v>4240654.6900000004</v>
      </c>
      <c r="DK177" s="53">
        <f t="shared" si="201"/>
        <v>0</v>
      </c>
      <c r="DL177" s="53">
        <f t="shared" si="201"/>
        <v>7134490.7999999998</v>
      </c>
      <c r="DM177" s="53">
        <f t="shared" si="201"/>
        <v>0</v>
      </c>
      <c r="DN177" s="53">
        <f t="shared" si="201"/>
        <v>4696308.1900000004</v>
      </c>
      <c r="DO177" s="53">
        <f t="shared" si="201"/>
        <v>5871417.9400000004</v>
      </c>
      <c r="DP177" s="53">
        <f t="shared" si="201"/>
        <v>0</v>
      </c>
      <c r="DQ177" s="53">
        <f t="shared" si="201"/>
        <v>4159430.45</v>
      </c>
      <c r="DR177" s="53">
        <f t="shared" si="201"/>
        <v>4822297.47</v>
      </c>
      <c r="DS177" s="53">
        <f t="shared" si="201"/>
        <v>4412033.9800000004</v>
      </c>
      <c r="DT177" s="53">
        <f t="shared" si="201"/>
        <v>0</v>
      </c>
      <c r="DU177" s="53">
        <f t="shared" si="201"/>
        <v>0</v>
      </c>
      <c r="DV177" s="53">
        <f t="shared" si="201"/>
        <v>0</v>
      </c>
      <c r="DW177" s="53">
        <f t="shared" si="201"/>
        <v>0</v>
      </c>
      <c r="DX177" s="53">
        <f t="shared" si="201"/>
        <v>0</v>
      </c>
      <c r="DY177" s="53">
        <f t="shared" si="201"/>
        <v>0</v>
      </c>
      <c r="DZ177" s="53">
        <f t="shared" si="201"/>
        <v>0</v>
      </c>
      <c r="EA177" s="53">
        <f t="shared" ref="EA177:FX177" si="202">ROUND(IF((OR(EA169=1,EA170=1))=TRUE(),0,(EA175*459)+(EA35*EA175*EA130)),2)</f>
        <v>4325683.22</v>
      </c>
      <c r="EB177" s="53">
        <f t="shared" si="202"/>
        <v>4050591.53</v>
      </c>
      <c r="EC177" s="53">
        <f t="shared" si="202"/>
        <v>0</v>
      </c>
      <c r="ED177" s="53">
        <f t="shared" si="202"/>
        <v>0</v>
      </c>
      <c r="EE177" s="53">
        <f t="shared" si="202"/>
        <v>0</v>
      </c>
      <c r="EF177" s="53">
        <f t="shared" si="202"/>
        <v>4742230.33</v>
      </c>
      <c r="EG177" s="53">
        <f t="shared" si="202"/>
        <v>0</v>
      </c>
      <c r="EH177" s="53">
        <f t="shared" si="202"/>
        <v>0</v>
      </c>
      <c r="EI177" s="53">
        <f t="shared" si="202"/>
        <v>15858137.869999999</v>
      </c>
      <c r="EJ177" s="53">
        <f t="shared" si="202"/>
        <v>7636325.5499999998</v>
      </c>
      <c r="EK177" s="53">
        <f t="shared" si="202"/>
        <v>0</v>
      </c>
      <c r="EL177" s="53">
        <f t="shared" si="202"/>
        <v>0</v>
      </c>
      <c r="EM177" s="53">
        <f t="shared" si="202"/>
        <v>4066426.08</v>
      </c>
      <c r="EN177" s="53">
        <f t="shared" si="202"/>
        <v>4486228.7699999996</v>
      </c>
      <c r="EO177" s="53">
        <f t="shared" si="202"/>
        <v>0</v>
      </c>
      <c r="EP177" s="53">
        <f t="shared" si="202"/>
        <v>0</v>
      </c>
      <c r="EQ177" s="53">
        <f t="shared" si="202"/>
        <v>0</v>
      </c>
      <c r="ER177" s="53">
        <f t="shared" si="202"/>
        <v>0</v>
      </c>
      <c r="ES177" s="53">
        <f t="shared" si="202"/>
        <v>0</v>
      </c>
      <c r="ET177" s="53">
        <f t="shared" si="202"/>
        <v>0</v>
      </c>
      <c r="EU177" s="53">
        <f t="shared" si="202"/>
        <v>4251176.66</v>
      </c>
      <c r="EV177" s="53">
        <f t="shared" si="202"/>
        <v>0</v>
      </c>
      <c r="EW177" s="53">
        <f t="shared" si="202"/>
        <v>0</v>
      </c>
      <c r="EX177" s="53">
        <f t="shared" si="202"/>
        <v>0</v>
      </c>
      <c r="EY177" s="53">
        <f t="shared" si="202"/>
        <v>0</v>
      </c>
      <c r="EZ177" s="53">
        <f t="shared" si="202"/>
        <v>0</v>
      </c>
      <c r="FA177" s="53">
        <f t="shared" si="202"/>
        <v>0</v>
      </c>
      <c r="FB177" s="53">
        <f t="shared" si="202"/>
        <v>0</v>
      </c>
      <c r="FC177" s="53">
        <f t="shared" si="202"/>
        <v>0</v>
      </c>
      <c r="FD177" s="53">
        <f t="shared" si="202"/>
        <v>0</v>
      </c>
      <c r="FE177" s="53">
        <f t="shared" si="202"/>
        <v>0</v>
      </c>
      <c r="FF177" s="53">
        <f t="shared" si="202"/>
        <v>0</v>
      </c>
      <c r="FG177" s="53">
        <f t="shared" si="202"/>
        <v>0</v>
      </c>
      <c r="FH177" s="53">
        <f t="shared" si="202"/>
        <v>0</v>
      </c>
      <c r="FI177" s="53">
        <f t="shared" si="202"/>
        <v>4948400.9000000004</v>
      </c>
      <c r="FJ177" s="53">
        <f t="shared" si="202"/>
        <v>0</v>
      </c>
      <c r="FK177" s="53">
        <f t="shared" si="202"/>
        <v>4975419.55</v>
      </c>
      <c r="FL177" s="53">
        <f t="shared" si="202"/>
        <v>0</v>
      </c>
      <c r="FM177" s="53">
        <f t="shared" si="202"/>
        <v>0</v>
      </c>
      <c r="FN177" s="53">
        <f t="shared" si="202"/>
        <v>15943499.710000001</v>
      </c>
      <c r="FO177" s="53">
        <f t="shared" si="202"/>
        <v>4425512.9800000004</v>
      </c>
      <c r="FP177" s="53">
        <f t="shared" si="202"/>
        <v>5514846.5999999996</v>
      </c>
      <c r="FQ177" s="53">
        <f t="shared" si="202"/>
        <v>4264314.8899999997</v>
      </c>
      <c r="FR177" s="53">
        <f t="shared" si="202"/>
        <v>0</v>
      </c>
      <c r="FS177" s="53">
        <f t="shared" si="202"/>
        <v>0</v>
      </c>
      <c r="FT177" s="54">
        <f t="shared" si="202"/>
        <v>0</v>
      </c>
      <c r="FU177" s="53">
        <f t="shared" si="202"/>
        <v>4470271.47</v>
      </c>
      <c r="FV177" s="53">
        <f t="shared" si="202"/>
        <v>4133573.33</v>
      </c>
      <c r="FW177" s="53">
        <f t="shared" si="202"/>
        <v>0</v>
      </c>
      <c r="FX177" s="53">
        <f t="shared" si="202"/>
        <v>0</v>
      </c>
      <c r="FY177" s="72"/>
      <c r="FZ177" s="106"/>
      <c r="GA177" s="53"/>
      <c r="GB177" s="72"/>
      <c r="GC177" s="72"/>
      <c r="GD177" s="72"/>
      <c r="GE177" s="72"/>
      <c r="GF177" s="72"/>
      <c r="GG177" s="5"/>
      <c r="GH177" s="72"/>
      <c r="GI177" s="72"/>
      <c r="GJ177" s="72"/>
      <c r="GK177" s="72"/>
      <c r="GL177" s="72"/>
      <c r="GM177" s="72"/>
    </row>
    <row r="178" spans="1:256" x14ac:dyDescent="0.2">
      <c r="A178" s="55"/>
      <c r="B178" s="2" t="s">
        <v>520</v>
      </c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4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3"/>
      <c r="AV178" s="53"/>
      <c r="AW178" s="53"/>
      <c r="AX178" s="53"/>
      <c r="AY178" s="53"/>
      <c r="AZ178" s="53"/>
      <c r="BA178" s="53"/>
      <c r="BB178" s="53"/>
      <c r="BC178" s="53"/>
      <c r="BD178" s="53"/>
      <c r="BE178" s="53"/>
      <c r="BF178" s="53"/>
      <c r="BG178" s="53"/>
      <c r="BH178" s="53"/>
      <c r="BI178" s="53"/>
      <c r="BJ178" s="53"/>
      <c r="BK178" s="53"/>
      <c r="BL178" s="53"/>
      <c r="BM178" s="53"/>
      <c r="BN178" s="53"/>
      <c r="BO178" s="53"/>
      <c r="BP178" s="53"/>
      <c r="BQ178" s="53"/>
      <c r="BR178" s="53"/>
      <c r="BS178" s="53"/>
      <c r="BT178" s="53"/>
      <c r="BU178" s="53"/>
      <c r="BV178" s="53"/>
      <c r="BW178" s="53"/>
      <c r="BX178" s="53"/>
      <c r="BY178" s="53"/>
      <c r="BZ178" s="53"/>
      <c r="CA178" s="53"/>
      <c r="CB178" s="53"/>
      <c r="CC178" s="53"/>
      <c r="CD178" s="53"/>
      <c r="CE178" s="53"/>
      <c r="CF178" s="53"/>
      <c r="CG178" s="53"/>
      <c r="CH178" s="53"/>
      <c r="CI178" s="53"/>
      <c r="CJ178" s="53"/>
      <c r="CK178" s="53"/>
      <c r="CL178" s="53"/>
      <c r="CM178" s="53"/>
      <c r="CN178" s="53"/>
      <c r="CO178" s="53"/>
      <c r="CP178" s="53"/>
      <c r="CQ178" s="53"/>
      <c r="CR178" s="53"/>
      <c r="CS178" s="53"/>
      <c r="CT178" s="53"/>
      <c r="CU178" s="53"/>
      <c r="CV178" s="53"/>
      <c r="CW178" s="53"/>
      <c r="CX178" s="53"/>
      <c r="CY178" s="53"/>
      <c r="CZ178" s="53"/>
      <c r="DA178" s="53"/>
      <c r="DB178" s="53"/>
      <c r="DC178" s="53"/>
      <c r="DD178" s="53"/>
      <c r="DE178" s="53"/>
      <c r="DF178" s="53"/>
      <c r="DG178" s="53"/>
      <c r="DH178" s="53"/>
      <c r="DI178" s="53"/>
      <c r="DJ178" s="53"/>
      <c r="DK178" s="53"/>
      <c r="DL178" s="53"/>
      <c r="DM178" s="53"/>
      <c r="DN178" s="53"/>
      <c r="DO178" s="53"/>
      <c r="DP178" s="53"/>
      <c r="DQ178" s="53"/>
      <c r="DR178" s="53"/>
      <c r="DS178" s="53"/>
      <c r="DT178" s="53"/>
      <c r="DU178" s="53"/>
      <c r="DV178" s="53"/>
      <c r="DW178" s="53"/>
      <c r="DX178" s="53"/>
      <c r="DY178" s="53"/>
      <c r="DZ178" s="53"/>
      <c r="EA178" s="53"/>
      <c r="EB178" s="53"/>
      <c r="EC178" s="53"/>
      <c r="ED178" s="53"/>
      <c r="EE178" s="53"/>
      <c r="EF178" s="53"/>
      <c r="EG178" s="53"/>
      <c r="EH178" s="53"/>
      <c r="EI178" s="53"/>
      <c r="EJ178" s="53"/>
      <c r="EK178" s="53"/>
      <c r="EL178" s="53"/>
      <c r="EM178" s="53"/>
      <c r="EN178" s="53"/>
      <c r="EO178" s="53"/>
      <c r="EP178" s="53"/>
      <c r="EQ178" s="53"/>
      <c r="ER178" s="53"/>
      <c r="ES178" s="53"/>
      <c r="ET178" s="53"/>
      <c r="EU178" s="53"/>
      <c r="EV178" s="53"/>
      <c r="EW178" s="53"/>
      <c r="EX178" s="53"/>
      <c r="EY178" s="53"/>
      <c r="EZ178" s="53"/>
      <c r="FA178" s="53"/>
      <c r="FB178" s="53"/>
      <c r="FC178" s="53"/>
      <c r="FD178" s="53"/>
      <c r="FE178" s="53"/>
      <c r="FF178" s="53"/>
      <c r="FG178" s="53"/>
      <c r="FH178" s="53"/>
      <c r="FI178" s="53"/>
      <c r="FJ178" s="53"/>
      <c r="FK178" s="53"/>
      <c r="FL178" s="53"/>
      <c r="FM178" s="53"/>
      <c r="FN178" s="53"/>
      <c r="FO178" s="53"/>
      <c r="FP178" s="53"/>
      <c r="FQ178" s="53"/>
      <c r="FR178" s="53"/>
      <c r="FS178" s="53"/>
      <c r="FT178" s="54"/>
      <c r="FU178" s="53"/>
      <c r="FV178" s="53"/>
      <c r="FW178" s="53"/>
      <c r="FX178" s="53"/>
      <c r="FY178" s="53"/>
      <c r="FZ178" s="53"/>
      <c r="GA178" s="53"/>
      <c r="GB178" s="53"/>
      <c r="GC178" s="53"/>
      <c r="GD178" s="53"/>
      <c r="GE178" s="55"/>
      <c r="GF178" s="55"/>
      <c r="GG178" s="5"/>
      <c r="GH178" s="53"/>
      <c r="GI178" s="53"/>
      <c r="GJ178" s="53"/>
      <c r="GK178" s="53"/>
      <c r="GL178" s="53"/>
      <c r="GM178" s="53"/>
    </row>
    <row r="179" spans="1:256" x14ac:dyDescent="0.2">
      <c r="A179" s="3" t="s">
        <v>521</v>
      </c>
      <c r="B179" s="2" t="s">
        <v>522</v>
      </c>
      <c r="C179" s="18">
        <f t="shared" ref="C179:BN179" si="203">IF((OR(C169=1,C170=1))=TRUE(),0,C91)</f>
        <v>5875.4</v>
      </c>
      <c r="D179" s="18">
        <f t="shared" si="203"/>
        <v>0</v>
      </c>
      <c r="E179" s="18">
        <f t="shared" si="203"/>
        <v>8063.8</v>
      </c>
      <c r="F179" s="18">
        <f t="shared" si="203"/>
        <v>0</v>
      </c>
      <c r="G179" s="18">
        <f t="shared" si="203"/>
        <v>0</v>
      </c>
      <c r="H179" s="18">
        <f t="shared" si="203"/>
        <v>0</v>
      </c>
      <c r="I179" s="18">
        <f t="shared" si="203"/>
        <v>10525.199999999999</v>
      </c>
      <c r="J179" s="18">
        <f t="shared" si="203"/>
        <v>2152.3000000000002</v>
      </c>
      <c r="K179" s="18">
        <f t="shared" si="203"/>
        <v>0</v>
      </c>
      <c r="L179" s="18">
        <f t="shared" si="203"/>
        <v>2742</v>
      </c>
      <c r="M179" s="18">
        <f t="shared" si="203"/>
        <v>1459.6999999999998</v>
      </c>
      <c r="N179" s="18">
        <f t="shared" si="203"/>
        <v>0</v>
      </c>
      <c r="O179" s="18">
        <f t="shared" si="203"/>
        <v>0</v>
      </c>
      <c r="P179" s="18">
        <f t="shared" si="203"/>
        <v>0</v>
      </c>
      <c r="Q179" s="18">
        <f t="shared" si="203"/>
        <v>39468</v>
      </c>
      <c r="R179" s="18">
        <f t="shared" si="203"/>
        <v>0</v>
      </c>
      <c r="S179" s="18">
        <f t="shared" si="203"/>
        <v>1377.3999999999999</v>
      </c>
      <c r="T179" s="18">
        <f t="shared" si="203"/>
        <v>0</v>
      </c>
      <c r="U179" s="18">
        <f t="shared" si="203"/>
        <v>0</v>
      </c>
      <c r="V179" s="18">
        <f t="shared" si="203"/>
        <v>0</v>
      </c>
      <c r="W179" s="21">
        <f t="shared" si="203"/>
        <v>0</v>
      </c>
      <c r="X179" s="18">
        <f t="shared" si="203"/>
        <v>0</v>
      </c>
      <c r="Y179" s="18">
        <f t="shared" si="203"/>
        <v>482.5</v>
      </c>
      <c r="Z179" s="18">
        <f t="shared" si="203"/>
        <v>0</v>
      </c>
      <c r="AA179" s="18">
        <f t="shared" si="203"/>
        <v>0</v>
      </c>
      <c r="AB179" s="18">
        <f t="shared" si="203"/>
        <v>0</v>
      </c>
      <c r="AC179" s="18">
        <f t="shared" si="203"/>
        <v>0</v>
      </c>
      <c r="AD179" s="18">
        <f t="shared" si="203"/>
        <v>0</v>
      </c>
      <c r="AE179" s="18">
        <f t="shared" si="203"/>
        <v>0</v>
      </c>
      <c r="AF179" s="18">
        <f t="shared" si="203"/>
        <v>0</v>
      </c>
      <c r="AG179" s="18">
        <f t="shared" si="203"/>
        <v>0</v>
      </c>
      <c r="AH179" s="18">
        <f t="shared" si="203"/>
        <v>1012.6</v>
      </c>
      <c r="AI179" s="18">
        <f t="shared" si="203"/>
        <v>0</v>
      </c>
      <c r="AJ179" s="18">
        <f t="shared" si="203"/>
        <v>0</v>
      </c>
      <c r="AK179" s="18">
        <f t="shared" si="203"/>
        <v>0</v>
      </c>
      <c r="AL179" s="18">
        <f t="shared" si="203"/>
        <v>0</v>
      </c>
      <c r="AM179" s="18">
        <f t="shared" si="203"/>
        <v>470.2</v>
      </c>
      <c r="AN179" s="18">
        <f t="shared" si="203"/>
        <v>0</v>
      </c>
      <c r="AO179" s="18">
        <f t="shared" si="203"/>
        <v>4896.3</v>
      </c>
      <c r="AP179" s="18">
        <f t="shared" si="203"/>
        <v>83824.7</v>
      </c>
      <c r="AQ179" s="18">
        <f t="shared" si="203"/>
        <v>0</v>
      </c>
      <c r="AR179" s="18">
        <f t="shared" si="203"/>
        <v>0</v>
      </c>
      <c r="AS179" s="18">
        <f t="shared" si="203"/>
        <v>0</v>
      </c>
      <c r="AT179" s="18">
        <f t="shared" si="203"/>
        <v>0</v>
      </c>
      <c r="AU179" s="18">
        <f t="shared" si="203"/>
        <v>0</v>
      </c>
      <c r="AV179" s="18">
        <f t="shared" si="203"/>
        <v>0</v>
      </c>
      <c r="AW179" s="18">
        <f t="shared" si="203"/>
        <v>0</v>
      </c>
      <c r="AX179" s="18">
        <f t="shared" si="203"/>
        <v>0</v>
      </c>
      <c r="AY179" s="18">
        <f t="shared" si="203"/>
        <v>532.5</v>
      </c>
      <c r="AZ179" s="18">
        <f t="shared" si="203"/>
        <v>11147.2</v>
      </c>
      <c r="BA179" s="18">
        <f t="shared" si="203"/>
        <v>8689.4</v>
      </c>
      <c r="BB179" s="18">
        <f t="shared" si="203"/>
        <v>0</v>
      </c>
      <c r="BC179" s="18">
        <f t="shared" si="203"/>
        <v>29884.700000000004</v>
      </c>
      <c r="BD179" s="18">
        <f t="shared" si="203"/>
        <v>0</v>
      </c>
      <c r="BE179" s="18">
        <f t="shared" si="203"/>
        <v>0</v>
      </c>
      <c r="BF179" s="18">
        <f t="shared" si="203"/>
        <v>0</v>
      </c>
      <c r="BG179" s="18">
        <f t="shared" si="203"/>
        <v>1003.6</v>
      </c>
      <c r="BH179" s="18">
        <f t="shared" si="203"/>
        <v>0</v>
      </c>
      <c r="BI179" s="18">
        <f t="shared" si="203"/>
        <v>0</v>
      </c>
      <c r="BJ179" s="18">
        <f t="shared" si="203"/>
        <v>0</v>
      </c>
      <c r="BK179" s="18">
        <f t="shared" si="203"/>
        <v>0</v>
      </c>
      <c r="BL179" s="18">
        <f t="shared" si="203"/>
        <v>0</v>
      </c>
      <c r="BM179" s="18">
        <f t="shared" si="203"/>
        <v>0</v>
      </c>
      <c r="BN179" s="18">
        <f t="shared" si="203"/>
        <v>3715.6</v>
      </c>
      <c r="BO179" s="18">
        <f t="shared" ref="BO179:DZ179" si="204">IF((OR(BO169=1,BO170=1))=TRUE(),0,BO91)</f>
        <v>1513</v>
      </c>
      <c r="BP179" s="18">
        <f t="shared" si="204"/>
        <v>0</v>
      </c>
      <c r="BQ179" s="18">
        <f t="shared" si="204"/>
        <v>0</v>
      </c>
      <c r="BR179" s="18">
        <f t="shared" si="204"/>
        <v>4663</v>
      </c>
      <c r="BS179" s="18">
        <f t="shared" si="204"/>
        <v>1027.9000000000001</v>
      </c>
      <c r="BT179" s="18">
        <f t="shared" si="204"/>
        <v>0</v>
      </c>
      <c r="BU179" s="18">
        <f t="shared" si="204"/>
        <v>0</v>
      </c>
      <c r="BV179" s="18">
        <f t="shared" si="204"/>
        <v>0</v>
      </c>
      <c r="BW179" s="18">
        <f t="shared" si="204"/>
        <v>0</v>
      </c>
      <c r="BX179" s="18">
        <f t="shared" si="204"/>
        <v>0</v>
      </c>
      <c r="BY179" s="18">
        <f t="shared" si="204"/>
        <v>510.3</v>
      </c>
      <c r="BZ179" s="18">
        <f t="shared" si="204"/>
        <v>0</v>
      </c>
      <c r="CA179" s="18">
        <f t="shared" si="204"/>
        <v>0</v>
      </c>
      <c r="CB179" s="18">
        <f t="shared" si="204"/>
        <v>0</v>
      </c>
      <c r="CC179" s="18">
        <f t="shared" si="204"/>
        <v>0</v>
      </c>
      <c r="CD179" s="18">
        <f t="shared" si="204"/>
        <v>0</v>
      </c>
      <c r="CE179" s="18">
        <f t="shared" si="204"/>
        <v>0</v>
      </c>
      <c r="CF179" s="18">
        <f t="shared" si="204"/>
        <v>0</v>
      </c>
      <c r="CG179" s="18">
        <f t="shared" si="204"/>
        <v>0</v>
      </c>
      <c r="CH179" s="18">
        <f t="shared" si="204"/>
        <v>0</v>
      </c>
      <c r="CI179" s="18">
        <f t="shared" si="204"/>
        <v>722.6</v>
      </c>
      <c r="CJ179" s="18">
        <f t="shared" si="204"/>
        <v>1035.7</v>
      </c>
      <c r="CK179" s="18">
        <f t="shared" si="204"/>
        <v>0</v>
      </c>
      <c r="CL179" s="18">
        <f t="shared" si="204"/>
        <v>0</v>
      </c>
      <c r="CM179" s="18">
        <f t="shared" si="204"/>
        <v>0</v>
      </c>
      <c r="CN179" s="18">
        <f t="shared" si="204"/>
        <v>0</v>
      </c>
      <c r="CO179" s="18">
        <f t="shared" si="204"/>
        <v>0</v>
      </c>
      <c r="CP179" s="18">
        <f t="shared" si="204"/>
        <v>0</v>
      </c>
      <c r="CQ179" s="18">
        <f t="shared" si="204"/>
        <v>1212.8999999999999</v>
      </c>
      <c r="CR179" s="18">
        <f t="shared" si="204"/>
        <v>0</v>
      </c>
      <c r="CS179" s="18">
        <f t="shared" si="204"/>
        <v>0</v>
      </c>
      <c r="CT179" s="18">
        <f t="shared" si="204"/>
        <v>0</v>
      </c>
      <c r="CU179" s="18">
        <f t="shared" si="204"/>
        <v>0</v>
      </c>
      <c r="CV179" s="18">
        <f t="shared" si="204"/>
        <v>0</v>
      </c>
      <c r="CW179" s="18">
        <f t="shared" si="204"/>
        <v>0</v>
      </c>
      <c r="CX179" s="18">
        <f t="shared" si="204"/>
        <v>0</v>
      </c>
      <c r="CY179" s="18">
        <f t="shared" si="204"/>
        <v>0</v>
      </c>
      <c r="CZ179" s="18">
        <f t="shared" si="204"/>
        <v>2182.9</v>
      </c>
      <c r="DA179" s="18">
        <f t="shared" si="204"/>
        <v>0</v>
      </c>
      <c r="DB179" s="18">
        <f t="shared" si="204"/>
        <v>0</v>
      </c>
      <c r="DC179" s="18">
        <f t="shared" si="204"/>
        <v>0</v>
      </c>
      <c r="DD179" s="18">
        <f t="shared" si="204"/>
        <v>0</v>
      </c>
      <c r="DE179" s="18">
        <f t="shared" si="204"/>
        <v>0</v>
      </c>
      <c r="DF179" s="18">
        <f t="shared" si="204"/>
        <v>21666.2</v>
      </c>
      <c r="DG179" s="18">
        <f t="shared" si="204"/>
        <v>0</v>
      </c>
      <c r="DH179" s="18">
        <f t="shared" si="204"/>
        <v>2144.5</v>
      </c>
      <c r="DI179" s="18">
        <f t="shared" si="204"/>
        <v>2722.9</v>
      </c>
      <c r="DJ179" s="18">
        <f t="shared" si="204"/>
        <v>719.2</v>
      </c>
      <c r="DK179" s="18">
        <f t="shared" si="204"/>
        <v>0</v>
      </c>
      <c r="DL179" s="18">
        <f t="shared" si="204"/>
        <v>5888.1</v>
      </c>
      <c r="DM179" s="18">
        <f t="shared" si="204"/>
        <v>0</v>
      </c>
      <c r="DN179" s="18">
        <f t="shared" si="204"/>
        <v>1453.6</v>
      </c>
      <c r="DO179" s="18">
        <f t="shared" si="204"/>
        <v>2991.2</v>
      </c>
      <c r="DP179" s="18">
        <f t="shared" si="204"/>
        <v>0</v>
      </c>
      <c r="DQ179" s="18">
        <f t="shared" si="204"/>
        <v>524.9</v>
      </c>
      <c r="DR179" s="18">
        <f t="shared" si="204"/>
        <v>1322.5</v>
      </c>
      <c r="DS179" s="18">
        <f t="shared" si="204"/>
        <v>800.1</v>
      </c>
      <c r="DT179" s="18">
        <f t="shared" si="204"/>
        <v>0</v>
      </c>
      <c r="DU179" s="18">
        <f t="shared" si="204"/>
        <v>0</v>
      </c>
      <c r="DV179" s="18">
        <f t="shared" si="204"/>
        <v>0</v>
      </c>
      <c r="DW179" s="18">
        <f t="shared" si="204"/>
        <v>0</v>
      </c>
      <c r="DX179" s="18">
        <f t="shared" si="204"/>
        <v>0</v>
      </c>
      <c r="DY179" s="18">
        <f t="shared" si="204"/>
        <v>0</v>
      </c>
      <c r="DZ179" s="18">
        <f t="shared" si="204"/>
        <v>0</v>
      </c>
      <c r="EA179" s="18">
        <f t="shared" ref="EA179:FX179" si="205">IF((OR(EA169=1,EA170=1))=TRUE(),0,EA91)</f>
        <v>580.29999999999995</v>
      </c>
      <c r="EB179" s="18">
        <f t="shared" si="205"/>
        <v>588.5</v>
      </c>
      <c r="EC179" s="18">
        <f t="shared" si="205"/>
        <v>0</v>
      </c>
      <c r="ED179" s="18">
        <f t="shared" si="205"/>
        <v>0</v>
      </c>
      <c r="EE179" s="18">
        <f t="shared" si="205"/>
        <v>0</v>
      </c>
      <c r="EF179" s="18">
        <f t="shared" si="205"/>
        <v>1538.6000000000001</v>
      </c>
      <c r="EG179" s="18">
        <f t="shared" si="205"/>
        <v>0</v>
      </c>
      <c r="EH179" s="18">
        <f t="shared" si="205"/>
        <v>0</v>
      </c>
      <c r="EI179" s="18">
        <f t="shared" si="205"/>
        <v>17221.2</v>
      </c>
      <c r="EJ179" s="18">
        <f t="shared" si="205"/>
        <v>8910.9</v>
      </c>
      <c r="EK179" s="18">
        <f t="shared" si="205"/>
        <v>0</v>
      </c>
      <c r="EL179" s="18">
        <f t="shared" si="205"/>
        <v>0</v>
      </c>
      <c r="EM179" s="18">
        <f t="shared" si="205"/>
        <v>492.7</v>
      </c>
      <c r="EN179" s="18">
        <f t="shared" si="205"/>
        <v>1004</v>
      </c>
      <c r="EO179" s="18">
        <f t="shared" si="205"/>
        <v>0</v>
      </c>
      <c r="EP179" s="18">
        <f t="shared" si="205"/>
        <v>0</v>
      </c>
      <c r="EQ179" s="18">
        <f t="shared" si="205"/>
        <v>0</v>
      </c>
      <c r="ER179" s="18">
        <f t="shared" si="205"/>
        <v>0</v>
      </c>
      <c r="ES179" s="18">
        <f t="shared" si="205"/>
        <v>0</v>
      </c>
      <c r="ET179" s="18">
        <f t="shared" si="205"/>
        <v>0</v>
      </c>
      <c r="EU179" s="18">
        <f t="shared" si="205"/>
        <v>645.4</v>
      </c>
      <c r="EV179" s="18">
        <f t="shared" si="205"/>
        <v>0</v>
      </c>
      <c r="EW179" s="18">
        <f t="shared" si="205"/>
        <v>0</v>
      </c>
      <c r="EX179" s="18">
        <f t="shared" si="205"/>
        <v>0</v>
      </c>
      <c r="EY179" s="18">
        <f t="shared" si="205"/>
        <v>0</v>
      </c>
      <c r="EZ179" s="18">
        <f t="shared" si="205"/>
        <v>0</v>
      </c>
      <c r="FA179" s="18">
        <f t="shared" si="205"/>
        <v>0</v>
      </c>
      <c r="FB179" s="18">
        <f t="shared" si="205"/>
        <v>0</v>
      </c>
      <c r="FC179" s="18">
        <f t="shared" si="205"/>
        <v>0</v>
      </c>
      <c r="FD179" s="18">
        <f t="shared" si="205"/>
        <v>0</v>
      </c>
      <c r="FE179" s="18">
        <f t="shared" si="205"/>
        <v>0</v>
      </c>
      <c r="FF179" s="18">
        <f t="shared" si="205"/>
        <v>0</v>
      </c>
      <c r="FG179" s="18">
        <f t="shared" si="205"/>
        <v>0</v>
      </c>
      <c r="FH179" s="18">
        <f t="shared" si="205"/>
        <v>0</v>
      </c>
      <c r="FI179" s="18">
        <f t="shared" si="205"/>
        <v>1861.5</v>
      </c>
      <c r="FJ179" s="18">
        <f t="shared" si="205"/>
        <v>0</v>
      </c>
      <c r="FK179" s="18">
        <f t="shared" si="205"/>
        <v>2250</v>
      </c>
      <c r="FL179" s="18">
        <f t="shared" si="205"/>
        <v>0</v>
      </c>
      <c r="FM179" s="18">
        <f t="shared" si="205"/>
        <v>0</v>
      </c>
      <c r="FN179" s="18">
        <f t="shared" si="205"/>
        <v>20466.5</v>
      </c>
      <c r="FO179" s="18">
        <f t="shared" si="205"/>
        <v>1135.9000000000001</v>
      </c>
      <c r="FP179" s="18">
        <f t="shared" si="205"/>
        <v>2236.8000000000002</v>
      </c>
      <c r="FQ179" s="18">
        <f t="shared" si="205"/>
        <v>784</v>
      </c>
      <c r="FR179" s="18">
        <f t="shared" si="205"/>
        <v>0</v>
      </c>
      <c r="FS179" s="18">
        <f t="shared" si="205"/>
        <v>0</v>
      </c>
      <c r="FT179" s="21">
        <f t="shared" si="205"/>
        <v>0</v>
      </c>
      <c r="FU179" s="18">
        <f t="shared" si="205"/>
        <v>773.4</v>
      </c>
      <c r="FV179" s="18">
        <f t="shared" si="205"/>
        <v>664.5</v>
      </c>
      <c r="FW179" s="18">
        <f t="shared" si="205"/>
        <v>0</v>
      </c>
      <c r="FX179" s="18">
        <f t="shared" si="205"/>
        <v>0</v>
      </c>
      <c r="FY179" s="53"/>
      <c r="FZ179" s="18"/>
      <c r="GA179" s="53"/>
      <c r="GB179" s="72"/>
      <c r="GC179" s="72"/>
      <c r="GD179" s="72"/>
      <c r="GE179" s="72"/>
      <c r="GF179" s="72"/>
      <c r="GG179" s="5"/>
      <c r="GH179" s="72"/>
      <c r="GI179" s="72"/>
      <c r="GJ179" s="72"/>
      <c r="GK179" s="72"/>
      <c r="GL179" s="72"/>
      <c r="GM179" s="72"/>
      <c r="GN179" s="137"/>
      <c r="GO179" s="137"/>
      <c r="GP179" s="137"/>
      <c r="GQ179" s="137"/>
      <c r="GR179" s="137"/>
      <c r="GS179" s="137"/>
      <c r="GT179" s="137"/>
      <c r="GU179" s="137"/>
      <c r="GV179" s="137"/>
      <c r="GW179" s="137"/>
      <c r="GX179" s="137"/>
      <c r="GY179" s="137"/>
      <c r="GZ179" s="137"/>
      <c r="HA179" s="137"/>
      <c r="HB179" s="137"/>
      <c r="HC179" s="137"/>
      <c r="HD179" s="137"/>
      <c r="HE179" s="137"/>
      <c r="HF179" s="137"/>
      <c r="HG179" s="137"/>
      <c r="HH179" s="137"/>
      <c r="HI179" s="137"/>
      <c r="HJ179" s="137"/>
      <c r="HK179" s="137"/>
      <c r="HL179" s="137"/>
      <c r="HM179" s="137"/>
      <c r="HN179" s="137"/>
      <c r="HO179" s="137"/>
      <c r="HP179" s="137"/>
      <c r="HQ179" s="137"/>
      <c r="HR179" s="137"/>
      <c r="HS179" s="137"/>
      <c r="HT179" s="137"/>
      <c r="HU179" s="137"/>
      <c r="HV179" s="137"/>
      <c r="HW179" s="137"/>
      <c r="HX179" s="137"/>
      <c r="HY179" s="137"/>
      <c r="HZ179" s="137"/>
      <c r="IA179" s="137"/>
      <c r="IB179" s="137"/>
      <c r="IC179" s="137"/>
      <c r="ID179" s="137"/>
      <c r="IE179" s="137"/>
      <c r="IF179" s="137"/>
      <c r="IG179" s="137"/>
      <c r="IH179" s="137"/>
      <c r="II179" s="137"/>
      <c r="IJ179" s="137"/>
      <c r="IK179" s="137"/>
      <c r="IL179" s="137"/>
      <c r="IM179" s="137"/>
      <c r="IN179" s="137"/>
      <c r="IO179" s="137"/>
      <c r="IP179" s="137"/>
      <c r="IQ179" s="137"/>
      <c r="IR179" s="137"/>
      <c r="IS179" s="137"/>
      <c r="IT179" s="137"/>
      <c r="IU179" s="137"/>
      <c r="IV179" s="137"/>
    </row>
    <row r="180" spans="1:256" x14ac:dyDescent="0.2">
      <c r="A180" s="3" t="s">
        <v>523</v>
      </c>
      <c r="B180" s="2" t="s">
        <v>524</v>
      </c>
      <c r="C180" s="54">
        <f>ROUND(IF((OR(C169=1,C170=1))=TRUE(),0,(C177/459*C179)+C166),2)</f>
        <v>130858919.98999999</v>
      </c>
      <c r="D180" s="54">
        <f t="shared" ref="D180:BO180" si="206">ROUND(IF((OR(D169=1,D170=1))=TRUE(),0,(D177/459*D179)+D166),2)</f>
        <v>0</v>
      </c>
      <c r="E180" s="54">
        <f t="shared" si="206"/>
        <v>172149175.72</v>
      </c>
      <c r="F180" s="54">
        <f t="shared" si="206"/>
        <v>0</v>
      </c>
      <c r="G180" s="54">
        <f t="shared" si="206"/>
        <v>0</v>
      </c>
      <c r="H180" s="54">
        <f t="shared" si="206"/>
        <v>0</v>
      </c>
      <c r="I180" s="54">
        <f t="shared" si="206"/>
        <v>270039147.36000001</v>
      </c>
      <c r="J180" s="54">
        <f t="shared" si="206"/>
        <v>24183844.789999999</v>
      </c>
      <c r="K180" s="54">
        <f t="shared" si="206"/>
        <v>0</v>
      </c>
      <c r="L180" s="54">
        <f t="shared" si="206"/>
        <v>34537054.560000002</v>
      </c>
      <c r="M180" s="54">
        <f t="shared" si="206"/>
        <v>17392470.260000002</v>
      </c>
      <c r="N180" s="54">
        <f t="shared" si="206"/>
        <v>0</v>
      </c>
      <c r="O180" s="54">
        <f t="shared" si="206"/>
        <v>0</v>
      </c>
      <c r="P180" s="54">
        <f t="shared" si="206"/>
        <v>0</v>
      </c>
      <c r="Q180" s="54">
        <f t="shared" si="206"/>
        <v>2778358659.8200002</v>
      </c>
      <c r="R180" s="54">
        <f t="shared" si="206"/>
        <v>0</v>
      </c>
      <c r="S180" s="54">
        <f t="shared" si="206"/>
        <v>13826850.050000001</v>
      </c>
      <c r="T180" s="54">
        <f t="shared" si="206"/>
        <v>0</v>
      </c>
      <c r="U180" s="54">
        <f t="shared" si="206"/>
        <v>0</v>
      </c>
      <c r="V180" s="54">
        <f t="shared" si="206"/>
        <v>0</v>
      </c>
      <c r="W180" s="54">
        <f t="shared" si="206"/>
        <v>0</v>
      </c>
      <c r="X180" s="54">
        <f t="shared" si="206"/>
        <v>0</v>
      </c>
      <c r="Y180" s="54">
        <f t="shared" si="206"/>
        <v>4169744.96</v>
      </c>
      <c r="Z180" s="54">
        <f t="shared" si="206"/>
        <v>0</v>
      </c>
      <c r="AA180" s="54">
        <f t="shared" si="206"/>
        <v>0</v>
      </c>
      <c r="AB180" s="54">
        <f t="shared" si="206"/>
        <v>0</v>
      </c>
      <c r="AC180" s="54">
        <f t="shared" si="206"/>
        <v>0</v>
      </c>
      <c r="AD180" s="54">
        <f t="shared" si="206"/>
        <v>0</v>
      </c>
      <c r="AE180" s="54">
        <f t="shared" si="206"/>
        <v>0</v>
      </c>
      <c r="AF180" s="54">
        <f t="shared" si="206"/>
        <v>0</v>
      </c>
      <c r="AG180" s="54">
        <f t="shared" si="206"/>
        <v>0</v>
      </c>
      <c r="AH180" s="54">
        <f t="shared" si="206"/>
        <v>9366073.0600000005</v>
      </c>
      <c r="AI180" s="54">
        <f t="shared" si="206"/>
        <v>0</v>
      </c>
      <c r="AJ180" s="54">
        <f t="shared" si="206"/>
        <v>0</v>
      </c>
      <c r="AK180" s="54">
        <f t="shared" si="206"/>
        <v>0</v>
      </c>
      <c r="AL180" s="54">
        <f t="shared" si="206"/>
        <v>0</v>
      </c>
      <c r="AM180" s="54">
        <f t="shared" si="206"/>
        <v>4160420.72</v>
      </c>
      <c r="AN180" s="54">
        <f t="shared" si="206"/>
        <v>0</v>
      </c>
      <c r="AO180" s="54">
        <f t="shared" si="206"/>
        <v>67513583</v>
      </c>
      <c r="AP180" s="54">
        <f t="shared" si="206"/>
        <v>11232391803.34</v>
      </c>
      <c r="AQ180" s="54">
        <f t="shared" si="206"/>
        <v>0</v>
      </c>
      <c r="AR180" s="54">
        <f t="shared" si="206"/>
        <v>0</v>
      </c>
      <c r="AS180" s="54">
        <f t="shared" si="206"/>
        <v>0</v>
      </c>
      <c r="AT180" s="54">
        <f t="shared" si="206"/>
        <v>0</v>
      </c>
      <c r="AU180" s="54">
        <f t="shared" si="206"/>
        <v>0</v>
      </c>
      <c r="AV180" s="54">
        <f t="shared" si="206"/>
        <v>0</v>
      </c>
      <c r="AW180" s="54">
        <f t="shared" si="206"/>
        <v>0</v>
      </c>
      <c r="AX180" s="54">
        <f t="shared" si="206"/>
        <v>0</v>
      </c>
      <c r="AY180" s="54">
        <f t="shared" si="206"/>
        <v>4947074</v>
      </c>
      <c r="AZ180" s="54">
        <f t="shared" si="206"/>
        <v>283888721.35000002</v>
      </c>
      <c r="BA180" s="54">
        <f t="shared" si="206"/>
        <v>139162792.30000001</v>
      </c>
      <c r="BB180" s="54">
        <f t="shared" si="206"/>
        <v>0</v>
      </c>
      <c r="BC180" s="54">
        <f t="shared" si="206"/>
        <v>1324148333.5899999</v>
      </c>
      <c r="BD180" s="54">
        <f t="shared" si="206"/>
        <v>0</v>
      </c>
      <c r="BE180" s="54">
        <f t="shared" si="206"/>
        <v>0</v>
      </c>
      <c r="BF180" s="54">
        <f t="shared" si="206"/>
        <v>0</v>
      </c>
      <c r="BG180" s="54">
        <f t="shared" si="206"/>
        <v>10077913.449999999</v>
      </c>
      <c r="BH180" s="54">
        <f t="shared" si="206"/>
        <v>0</v>
      </c>
      <c r="BI180" s="54">
        <f t="shared" si="206"/>
        <v>0</v>
      </c>
      <c r="BJ180" s="54">
        <f t="shared" si="206"/>
        <v>0</v>
      </c>
      <c r="BK180" s="54">
        <f t="shared" si="206"/>
        <v>0</v>
      </c>
      <c r="BL180" s="54">
        <f t="shared" si="206"/>
        <v>0</v>
      </c>
      <c r="BM180" s="54">
        <f t="shared" si="206"/>
        <v>0</v>
      </c>
      <c r="BN180" s="54">
        <f t="shared" si="206"/>
        <v>45587618.740000002</v>
      </c>
      <c r="BO180" s="54">
        <f t="shared" si="206"/>
        <v>14795243.539999999</v>
      </c>
      <c r="BP180" s="54">
        <f t="shared" ref="BP180:EA180" si="207">ROUND(IF((OR(BP169=1,BP170=1))=TRUE(),0,(BP177/459*BP179)+BP166),2)</f>
        <v>0</v>
      </c>
      <c r="BQ180" s="54">
        <f t="shared" si="207"/>
        <v>0</v>
      </c>
      <c r="BR180" s="54">
        <f t="shared" si="207"/>
        <v>63670382.270000003</v>
      </c>
      <c r="BS180" s="54">
        <f t="shared" si="207"/>
        <v>10064462.09</v>
      </c>
      <c r="BT180" s="54">
        <f t="shared" si="207"/>
        <v>0</v>
      </c>
      <c r="BU180" s="54">
        <f t="shared" si="207"/>
        <v>0</v>
      </c>
      <c r="BV180" s="54">
        <f t="shared" si="207"/>
        <v>0</v>
      </c>
      <c r="BW180" s="54">
        <f t="shared" si="207"/>
        <v>0</v>
      </c>
      <c r="BX180" s="54">
        <f t="shared" si="207"/>
        <v>0</v>
      </c>
      <c r="BY180" s="54">
        <f t="shared" si="207"/>
        <v>4498042.53</v>
      </c>
      <c r="BZ180" s="54">
        <f t="shared" si="207"/>
        <v>0</v>
      </c>
      <c r="CA180" s="54">
        <f t="shared" si="207"/>
        <v>0</v>
      </c>
      <c r="CB180" s="54">
        <f t="shared" si="207"/>
        <v>0</v>
      </c>
      <c r="CC180" s="54">
        <f t="shared" si="207"/>
        <v>0</v>
      </c>
      <c r="CD180" s="54">
        <f t="shared" si="207"/>
        <v>0</v>
      </c>
      <c r="CE180" s="54">
        <f t="shared" si="207"/>
        <v>0</v>
      </c>
      <c r="CF180" s="54">
        <f t="shared" si="207"/>
        <v>0</v>
      </c>
      <c r="CG180" s="54">
        <f t="shared" si="207"/>
        <v>0</v>
      </c>
      <c r="CH180" s="54">
        <f t="shared" si="207"/>
        <v>0</v>
      </c>
      <c r="CI180" s="54">
        <f t="shared" si="207"/>
        <v>6311319.4299999997</v>
      </c>
      <c r="CJ180" s="54">
        <f t="shared" si="207"/>
        <v>10445082.949999999</v>
      </c>
      <c r="CK180" s="54">
        <f t="shared" si="207"/>
        <v>0</v>
      </c>
      <c r="CL180" s="54">
        <f t="shared" si="207"/>
        <v>0</v>
      </c>
      <c r="CM180" s="54">
        <f t="shared" si="207"/>
        <v>0</v>
      </c>
      <c r="CN180" s="54">
        <f t="shared" si="207"/>
        <v>0</v>
      </c>
      <c r="CO180" s="54">
        <f t="shared" si="207"/>
        <v>0</v>
      </c>
      <c r="CP180" s="54">
        <f t="shared" si="207"/>
        <v>0</v>
      </c>
      <c r="CQ180" s="54">
        <f t="shared" si="207"/>
        <v>12155782.92</v>
      </c>
      <c r="CR180" s="54">
        <f t="shared" si="207"/>
        <v>0</v>
      </c>
      <c r="CS180" s="54">
        <f t="shared" si="207"/>
        <v>0</v>
      </c>
      <c r="CT180" s="54">
        <f t="shared" si="207"/>
        <v>0</v>
      </c>
      <c r="CU180" s="54">
        <f t="shared" si="207"/>
        <v>0</v>
      </c>
      <c r="CV180" s="54">
        <f t="shared" si="207"/>
        <v>0</v>
      </c>
      <c r="CW180" s="54">
        <f t="shared" si="207"/>
        <v>0</v>
      </c>
      <c r="CX180" s="54">
        <f t="shared" si="207"/>
        <v>0</v>
      </c>
      <c r="CY180" s="54">
        <f t="shared" si="207"/>
        <v>0</v>
      </c>
      <c r="CZ180" s="54">
        <f t="shared" si="207"/>
        <v>22797635.34</v>
      </c>
      <c r="DA180" s="54">
        <f t="shared" si="207"/>
        <v>0</v>
      </c>
      <c r="DB180" s="54">
        <f t="shared" si="207"/>
        <v>0</v>
      </c>
      <c r="DC180" s="54">
        <f t="shared" si="207"/>
        <v>0</v>
      </c>
      <c r="DD180" s="54">
        <f t="shared" si="207"/>
        <v>0</v>
      </c>
      <c r="DE180" s="54">
        <f t="shared" si="207"/>
        <v>0</v>
      </c>
      <c r="DF180" s="54">
        <f t="shared" si="207"/>
        <v>568815637.25999999</v>
      </c>
      <c r="DG180" s="54">
        <f t="shared" si="207"/>
        <v>0</v>
      </c>
      <c r="DH180" s="54">
        <f t="shared" si="207"/>
        <v>21560307.379999999</v>
      </c>
      <c r="DI180" s="54">
        <f t="shared" si="207"/>
        <v>32271430.210000001</v>
      </c>
      <c r="DJ180" s="54">
        <f t="shared" si="207"/>
        <v>6688902.2400000002</v>
      </c>
      <c r="DK180" s="54">
        <f t="shared" si="207"/>
        <v>0</v>
      </c>
      <c r="DL180" s="54">
        <f t="shared" si="207"/>
        <v>91521994.069999993</v>
      </c>
      <c r="DM180" s="54">
        <f t="shared" si="207"/>
        <v>0</v>
      </c>
      <c r="DN180" s="54">
        <f t="shared" si="207"/>
        <v>14872665.76</v>
      </c>
      <c r="DO180" s="54">
        <f t="shared" si="207"/>
        <v>38262713.159999996</v>
      </c>
      <c r="DP180" s="54">
        <f t="shared" si="207"/>
        <v>0</v>
      </c>
      <c r="DQ180" s="54">
        <f t="shared" si="207"/>
        <v>4756612.29</v>
      </c>
      <c r="DR180" s="54">
        <f t="shared" si="207"/>
        <v>13894310.25</v>
      </c>
      <c r="DS180" s="54">
        <f t="shared" si="207"/>
        <v>7690780.7999999998</v>
      </c>
      <c r="DT180" s="54">
        <f t="shared" si="207"/>
        <v>0</v>
      </c>
      <c r="DU180" s="54">
        <f t="shared" si="207"/>
        <v>0</v>
      </c>
      <c r="DV180" s="54">
        <f t="shared" si="207"/>
        <v>0</v>
      </c>
      <c r="DW180" s="54">
        <f t="shared" si="207"/>
        <v>0</v>
      </c>
      <c r="DX180" s="54">
        <f t="shared" si="207"/>
        <v>0</v>
      </c>
      <c r="DY180" s="54">
        <f t="shared" si="207"/>
        <v>0</v>
      </c>
      <c r="DZ180" s="54">
        <f t="shared" si="207"/>
        <v>0</v>
      </c>
      <c r="EA180" s="54">
        <f t="shared" si="207"/>
        <v>5468832.1799999997</v>
      </c>
      <c r="EB180" s="54">
        <f t="shared" ref="EB180:FX180" si="208">ROUND(IF((OR(EB169=1,EB170=1))=TRUE(),0,(EB177/459*EB179)+EB166),2)</f>
        <v>5193405.4800000004</v>
      </c>
      <c r="EC180" s="54">
        <f t="shared" si="208"/>
        <v>0</v>
      </c>
      <c r="ED180" s="54">
        <f t="shared" si="208"/>
        <v>0</v>
      </c>
      <c r="EE180" s="54">
        <f t="shared" si="208"/>
        <v>0</v>
      </c>
      <c r="EF180" s="54">
        <f t="shared" si="208"/>
        <v>15940572.68</v>
      </c>
      <c r="EG180" s="54">
        <f t="shared" si="208"/>
        <v>0</v>
      </c>
      <c r="EH180" s="54">
        <f t="shared" si="208"/>
        <v>0</v>
      </c>
      <c r="EI180" s="54">
        <f t="shared" si="208"/>
        <v>594980749.21000004</v>
      </c>
      <c r="EJ180" s="54">
        <f t="shared" si="208"/>
        <v>148315956.97999999</v>
      </c>
      <c r="EK180" s="54">
        <f t="shared" si="208"/>
        <v>0</v>
      </c>
      <c r="EL180" s="54">
        <f t="shared" si="208"/>
        <v>0</v>
      </c>
      <c r="EM180" s="54">
        <f t="shared" si="208"/>
        <v>4379747.03</v>
      </c>
      <c r="EN180" s="54">
        <f t="shared" si="208"/>
        <v>10455161.560000001</v>
      </c>
      <c r="EO180" s="54">
        <f t="shared" si="208"/>
        <v>0</v>
      </c>
      <c r="EP180" s="54">
        <f t="shared" si="208"/>
        <v>0</v>
      </c>
      <c r="EQ180" s="54">
        <f t="shared" si="208"/>
        <v>0</v>
      </c>
      <c r="ER180" s="54">
        <f t="shared" si="208"/>
        <v>0</v>
      </c>
      <c r="ES180" s="54">
        <f t="shared" si="208"/>
        <v>0</v>
      </c>
      <c r="ET180" s="54">
        <f t="shared" si="208"/>
        <v>0</v>
      </c>
      <c r="EU180" s="54">
        <f t="shared" si="208"/>
        <v>5984961.4299999997</v>
      </c>
      <c r="EV180" s="54">
        <f t="shared" si="208"/>
        <v>0</v>
      </c>
      <c r="EW180" s="54">
        <f t="shared" si="208"/>
        <v>0</v>
      </c>
      <c r="EX180" s="54">
        <f t="shared" si="208"/>
        <v>0</v>
      </c>
      <c r="EY180" s="54">
        <f t="shared" si="208"/>
        <v>0</v>
      </c>
      <c r="EZ180" s="54">
        <f t="shared" si="208"/>
        <v>0</v>
      </c>
      <c r="FA180" s="54">
        <f t="shared" si="208"/>
        <v>0</v>
      </c>
      <c r="FB180" s="54">
        <f t="shared" si="208"/>
        <v>0</v>
      </c>
      <c r="FC180" s="54">
        <f t="shared" si="208"/>
        <v>0</v>
      </c>
      <c r="FD180" s="54">
        <f t="shared" si="208"/>
        <v>0</v>
      </c>
      <c r="FE180" s="54">
        <f t="shared" si="208"/>
        <v>0</v>
      </c>
      <c r="FF180" s="54">
        <f t="shared" si="208"/>
        <v>0</v>
      </c>
      <c r="FG180" s="54">
        <f t="shared" si="208"/>
        <v>0</v>
      </c>
      <c r="FH180" s="54">
        <f t="shared" si="208"/>
        <v>0</v>
      </c>
      <c r="FI180" s="54">
        <f t="shared" si="208"/>
        <v>20068514.760000002</v>
      </c>
      <c r="FJ180" s="54">
        <f t="shared" si="208"/>
        <v>0</v>
      </c>
      <c r="FK180" s="54">
        <f t="shared" si="208"/>
        <v>24389311.52</v>
      </c>
      <c r="FL180" s="54">
        <f t="shared" si="208"/>
        <v>0</v>
      </c>
      <c r="FM180" s="54">
        <f t="shared" si="208"/>
        <v>0</v>
      </c>
      <c r="FN180" s="54">
        <f t="shared" si="208"/>
        <v>711921081.13</v>
      </c>
      <c r="FO180" s="54">
        <f t="shared" si="208"/>
        <v>10951939.42</v>
      </c>
      <c r="FP180" s="54">
        <f t="shared" si="208"/>
        <v>26874964.870000001</v>
      </c>
      <c r="FQ180" s="54">
        <f t="shared" si="208"/>
        <v>7283709.96</v>
      </c>
      <c r="FR180" s="54">
        <f t="shared" si="208"/>
        <v>0</v>
      </c>
      <c r="FS180" s="54">
        <f t="shared" si="208"/>
        <v>0</v>
      </c>
      <c r="FT180" s="54">
        <f t="shared" si="208"/>
        <v>0</v>
      </c>
      <c r="FU180" s="54">
        <f t="shared" si="208"/>
        <v>7532261.3399999999</v>
      </c>
      <c r="FV180" s="54">
        <f t="shared" si="208"/>
        <v>5984225.4400000004</v>
      </c>
      <c r="FW180" s="54">
        <f t="shared" si="208"/>
        <v>0</v>
      </c>
      <c r="FX180" s="54">
        <f t="shared" si="208"/>
        <v>0</v>
      </c>
      <c r="FY180" s="53"/>
      <c r="FZ180" s="53">
        <f>SUM(C180:FX180)</f>
        <v>19117558900.539997</v>
      </c>
      <c r="GA180" s="53"/>
      <c r="GB180" s="53"/>
      <c r="GC180" s="53"/>
      <c r="GD180" s="53"/>
      <c r="GE180" s="55"/>
      <c r="GF180" s="55"/>
      <c r="GG180" s="5"/>
      <c r="GH180" s="53"/>
      <c r="GI180" s="53"/>
      <c r="GJ180" s="53"/>
      <c r="GK180" s="53"/>
      <c r="GL180" s="5"/>
      <c r="GM180" s="5"/>
    </row>
    <row r="181" spans="1:256" x14ac:dyDescent="0.2">
      <c r="A181" s="55"/>
      <c r="B181" s="2" t="s">
        <v>525</v>
      </c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4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  <c r="AW181" s="53"/>
      <c r="AX181" s="53"/>
      <c r="AY181" s="53"/>
      <c r="AZ181" s="53"/>
      <c r="BA181" s="53"/>
      <c r="BB181" s="53"/>
      <c r="BC181" s="53"/>
      <c r="BD181" s="53"/>
      <c r="BE181" s="53"/>
      <c r="BF181" s="53"/>
      <c r="BG181" s="53"/>
      <c r="BH181" s="53"/>
      <c r="BI181" s="53"/>
      <c r="BJ181" s="53"/>
      <c r="BK181" s="53"/>
      <c r="BL181" s="53"/>
      <c r="BM181" s="53"/>
      <c r="BN181" s="53"/>
      <c r="BO181" s="53"/>
      <c r="BP181" s="53"/>
      <c r="BQ181" s="53"/>
      <c r="BR181" s="53"/>
      <c r="BS181" s="53"/>
      <c r="BT181" s="53"/>
      <c r="BU181" s="53"/>
      <c r="BV181" s="53"/>
      <c r="BW181" s="53"/>
      <c r="BX181" s="53"/>
      <c r="BY181" s="53"/>
      <c r="BZ181" s="53"/>
      <c r="CA181" s="53"/>
      <c r="CB181" s="53"/>
      <c r="CC181" s="53"/>
      <c r="CD181" s="53"/>
      <c r="CE181" s="53"/>
      <c r="CF181" s="53"/>
      <c r="CG181" s="53"/>
      <c r="CH181" s="53"/>
      <c r="CI181" s="53"/>
      <c r="CJ181" s="53"/>
      <c r="CK181" s="53"/>
      <c r="CL181" s="53"/>
      <c r="CM181" s="53"/>
      <c r="CN181" s="53"/>
      <c r="CO181" s="53"/>
      <c r="CP181" s="53"/>
      <c r="CQ181" s="53"/>
      <c r="CR181" s="53"/>
      <c r="CS181" s="53"/>
      <c r="CT181" s="53"/>
      <c r="CU181" s="53"/>
      <c r="CV181" s="53"/>
      <c r="CW181" s="53"/>
      <c r="CX181" s="53"/>
      <c r="CY181" s="53"/>
      <c r="CZ181" s="53"/>
      <c r="DA181" s="53"/>
      <c r="DB181" s="53"/>
      <c r="DC181" s="53"/>
      <c r="DD181" s="53"/>
      <c r="DE181" s="53"/>
      <c r="DF181" s="53"/>
      <c r="DG181" s="53"/>
      <c r="DH181" s="53"/>
      <c r="DI181" s="53"/>
      <c r="DJ181" s="53"/>
      <c r="DK181" s="53"/>
      <c r="DL181" s="53"/>
      <c r="DM181" s="53"/>
      <c r="DN181" s="53"/>
      <c r="DO181" s="53"/>
      <c r="DP181" s="53"/>
      <c r="DQ181" s="53"/>
      <c r="DR181" s="53"/>
      <c r="DS181" s="53"/>
      <c r="DT181" s="53"/>
      <c r="DU181" s="53"/>
      <c r="DV181" s="53"/>
      <c r="DW181" s="53"/>
      <c r="DX181" s="53"/>
      <c r="DY181" s="53"/>
      <c r="DZ181" s="53"/>
      <c r="EA181" s="53"/>
      <c r="EB181" s="53"/>
      <c r="EC181" s="53"/>
      <c r="ED181" s="53"/>
      <c r="EE181" s="53"/>
      <c r="EF181" s="53"/>
      <c r="EG181" s="53"/>
      <c r="EH181" s="53"/>
      <c r="EI181" s="53"/>
      <c r="EJ181" s="53"/>
      <c r="EK181" s="53"/>
      <c r="EL181" s="53"/>
      <c r="EM181" s="53"/>
      <c r="EN181" s="53"/>
      <c r="EO181" s="53"/>
      <c r="EP181" s="53"/>
      <c r="EQ181" s="53"/>
      <c r="ER181" s="53"/>
      <c r="ES181" s="53"/>
      <c r="ET181" s="53"/>
      <c r="EU181" s="53"/>
      <c r="EV181" s="53"/>
      <c r="EW181" s="53"/>
      <c r="EX181" s="53"/>
      <c r="EY181" s="53"/>
      <c r="EZ181" s="53"/>
      <c r="FA181" s="53"/>
      <c r="FB181" s="53"/>
      <c r="FC181" s="53"/>
      <c r="FD181" s="53"/>
      <c r="FE181" s="53"/>
      <c r="FF181" s="53"/>
      <c r="FG181" s="53"/>
      <c r="FH181" s="53"/>
      <c r="FI181" s="53"/>
      <c r="FJ181" s="53"/>
      <c r="FK181" s="53"/>
      <c r="FL181" s="53"/>
      <c r="FM181" s="53"/>
      <c r="FN181" s="53"/>
      <c r="FO181" s="53"/>
      <c r="FP181" s="53"/>
      <c r="FQ181" s="53"/>
      <c r="FR181" s="53"/>
      <c r="FS181" s="53"/>
      <c r="FT181" s="54"/>
      <c r="FU181" s="53"/>
      <c r="FV181" s="53"/>
      <c r="FW181" s="53"/>
      <c r="FX181" s="53"/>
      <c r="FY181" s="18"/>
      <c r="FZ181" s="53"/>
      <c r="GA181" s="53"/>
      <c r="GB181" s="106"/>
      <c r="GC181" s="106"/>
      <c r="GD181" s="106"/>
      <c r="GE181" s="106"/>
      <c r="GF181" s="106"/>
      <c r="GG181" s="5"/>
      <c r="GH181" s="106"/>
      <c r="GI181" s="106"/>
      <c r="GJ181" s="106"/>
      <c r="GK181" s="106"/>
      <c r="GL181" s="5"/>
      <c r="GM181" s="5"/>
    </row>
    <row r="182" spans="1:256" x14ac:dyDescent="0.2">
      <c r="A182" s="3" t="s">
        <v>414</v>
      </c>
      <c r="B182" s="2" t="s">
        <v>414</v>
      </c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4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  <c r="AU182" s="53"/>
      <c r="AV182" s="53"/>
      <c r="AW182" s="53"/>
      <c r="AX182" s="53"/>
      <c r="AY182" s="53"/>
      <c r="AZ182" s="53"/>
      <c r="BA182" s="53"/>
      <c r="BB182" s="53"/>
      <c r="BC182" s="53"/>
      <c r="BD182" s="53"/>
      <c r="BE182" s="53"/>
      <c r="BF182" s="53"/>
      <c r="BG182" s="53"/>
      <c r="BH182" s="53"/>
      <c r="BI182" s="53"/>
      <c r="BJ182" s="53"/>
      <c r="BK182" s="53"/>
      <c r="BL182" s="53"/>
      <c r="BM182" s="53"/>
      <c r="BN182" s="53"/>
      <c r="BO182" s="53"/>
      <c r="BP182" s="53"/>
      <c r="BQ182" s="53"/>
      <c r="BR182" s="53"/>
      <c r="BS182" s="53"/>
      <c r="BT182" s="53"/>
      <c r="BU182" s="53"/>
      <c r="BV182" s="53"/>
      <c r="BW182" s="53"/>
      <c r="BX182" s="53"/>
      <c r="BY182" s="53"/>
      <c r="BZ182" s="53"/>
      <c r="CA182" s="53"/>
      <c r="CB182" s="53"/>
      <c r="CC182" s="53"/>
      <c r="CD182" s="53"/>
      <c r="CE182" s="53"/>
      <c r="CF182" s="53"/>
      <c r="CG182" s="53"/>
      <c r="CH182" s="53"/>
      <c r="CI182" s="53"/>
      <c r="CJ182" s="53"/>
      <c r="CK182" s="53"/>
      <c r="CL182" s="53"/>
      <c r="CM182" s="53"/>
      <c r="CN182" s="53"/>
      <c r="CO182" s="53"/>
      <c r="CP182" s="53"/>
      <c r="CQ182" s="53"/>
      <c r="CR182" s="53"/>
      <c r="CS182" s="53"/>
      <c r="CT182" s="53"/>
      <c r="CU182" s="53"/>
      <c r="CV182" s="53"/>
      <c r="CW182" s="53"/>
      <c r="CX182" s="53"/>
      <c r="CY182" s="53"/>
      <c r="CZ182" s="53"/>
      <c r="DA182" s="53"/>
      <c r="DB182" s="53"/>
      <c r="DC182" s="53"/>
      <c r="DD182" s="53"/>
      <c r="DE182" s="53"/>
      <c r="DF182" s="53"/>
      <c r="DG182" s="53"/>
      <c r="DH182" s="53"/>
      <c r="DI182" s="53"/>
      <c r="DJ182" s="53"/>
      <c r="DK182" s="53"/>
      <c r="DL182" s="53"/>
      <c r="DM182" s="53"/>
      <c r="DN182" s="53"/>
      <c r="DO182" s="53"/>
      <c r="DP182" s="53"/>
      <c r="DQ182" s="53"/>
      <c r="DR182" s="53"/>
      <c r="DS182" s="53"/>
      <c r="DT182" s="53"/>
      <c r="DU182" s="53"/>
      <c r="DV182" s="53"/>
      <c r="DW182" s="53"/>
      <c r="DX182" s="53"/>
      <c r="DY182" s="53"/>
      <c r="DZ182" s="53"/>
      <c r="EA182" s="53"/>
      <c r="EB182" s="53"/>
      <c r="EC182" s="53"/>
      <c r="ED182" s="53"/>
      <c r="EE182" s="53"/>
      <c r="EF182" s="53"/>
      <c r="EG182" s="53"/>
      <c r="EH182" s="53"/>
      <c r="EI182" s="53"/>
      <c r="EJ182" s="53"/>
      <c r="EK182" s="53"/>
      <c r="EL182" s="53"/>
      <c r="EM182" s="53"/>
      <c r="EN182" s="53"/>
      <c r="EO182" s="53"/>
      <c r="EP182" s="53"/>
      <c r="EQ182" s="53"/>
      <c r="ER182" s="53"/>
      <c r="ES182" s="53"/>
      <c r="ET182" s="53"/>
      <c r="EU182" s="53"/>
      <c r="EV182" s="53"/>
      <c r="EW182" s="53"/>
      <c r="EX182" s="53"/>
      <c r="EY182" s="53"/>
      <c r="EZ182" s="53"/>
      <c r="FA182" s="53"/>
      <c r="FB182" s="53"/>
      <c r="FC182" s="53"/>
      <c r="FD182" s="53"/>
      <c r="FE182" s="53"/>
      <c r="FF182" s="53"/>
      <c r="FG182" s="53"/>
      <c r="FH182" s="53"/>
      <c r="FI182" s="53"/>
      <c r="FJ182" s="53"/>
      <c r="FK182" s="53"/>
      <c r="FL182" s="53"/>
      <c r="FM182" s="53"/>
      <c r="FN182" s="53"/>
      <c r="FO182" s="53"/>
      <c r="FP182" s="53"/>
      <c r="FQ182" s="53"/>
      <c r="FR182" s="53"/>
      <c r="FS182" s="53"/>
      <c r="FT182" s="54"/>
      <c r="FU182" s="53"/>
      <c r="FV182" s="53"/>
      <c r="FW182" s="53"/>
      <c r="FX182" s="53"/>
      <c r="FY182" s="53"/>
      <c r="FZ182" s="53"/>
      <c r="GA182" s="53"/>
      <c r="GB182" s="53"/>
      <c r="GC182" s="53"/>
      <c r="GD182" s="53"/>
      <c r="GE182" s="5"/>
      <c r="GF182" s="5"/>
      <c r="GG182" s="5"/>
      <c r="GH182" s="5"/>
      <c r="GI182" s="5"/>
      <c r="GJ182" s="5"/>
      <c r="GK182" s="5"/>
      <c r="GL182" s="5"/>
      <c r="GM182" s="5"/>
    </row>
    <row r="183" spans="1:256" ht="15.75" x14ac:dyDescent="0.25">
      <c r="A183" s="3" t="s">
        <v>414</v>
      </c>
      <c r="B183" s="51" t="s">
        <v>526</v>
      </c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4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  <c r="AV183" s="53"/>
      <c r="AW183" s="53"/>
      <c r="AX183" s="53"/>
      <c r="AY183" s="53"/>
      <c r="AZ183" s="53"/>
      <c r="BA183" s="53"/>
      <c r="BB183" s="53"/>
      <c r="BC183" s="53"/>
      <c r="BD183" s="53"/>
      <c r="BE183" s="53"/>
      <c r="BF183" s="53"/>
      <c r="BG183" s="53"/>
      <c r="BH183" s="53"/>
      <c r="BI183" s="53"/>
      <c r="BJ183" s="53"/>
      <c r="BK183" s="53"/>
      <c r="BL183" s="53"/>
      <c r="BM183" s="53"/>
      <c r="BN183" s="53"/>
      <c r="BO183" s="53"/>
      <c r="BP183" s="53"/>
      <c r="BQ183" s="53"/>
      <c r="BR183" s="53"/>
      <c r="BS183" s="53"/>
      <c r="BT183" s="53"/>
      <c r="BU183" s="53"/>
      <c r="BV183" s="53"/>
      <c r="BW183" s="53"/>
      <c r="BX183" s="53"/>
      <c r="BY183" s="53"/>
      <c r="BZ183" s="53"/>
      <c r="CA183" s="53"/>
      <c r="CB183" s="53"/>
      <c r="CC183" s="53"/>
      <c r="CD183" s="53"/>
      <c r="CE183" s="53"/>
      <c r="CF183" s="53"/>
      <c r="CG183" s="53"/>
      <c r="CH183" s="53"/>
      <c r="CI183" s="53"/>
      <c r="CJ183" s="53"/>
      <c r="CK183" s="53"/>
      <c r="CL183" s="53"/>
      <c r="CM183" s="53"/>
      <c r="CN183" s="53"/>
      <c r="CO183" s="53"/>
      <c r="CP183" s="53"/>
      <c r="CQ183" s="53"/>
      <c r="CR183" s="53"/>
      <c r="CS183" s="53"/>
      <c r="CT183" s="53"/>
      <c r="CU183" s="53"/>
      <c r="CV183" s="53"/>
      <c r="CW183" s="53"/>
      <c r="CX183" s="53"/>
      <c r="CY183" s="53"/>
      <c r="CZ183" s="53"/>
      <c r="DA183" s="53"/>
      <c r="DB183" s="53"/>
      <c r="DC183" s="53"/>
      <c r="DD183" s="53"/>
      <c r="DE183" s="53"/>
      <c r="DF183" s="53"/>
      <c r="DG183" s="53"/>
      <c r="DH183" s="53"/>
      <c r="DI183" s="53"/>
      <c r="DJ183" s="53"/>
      <c r="DK183" s="53"/>
      <c r="DL183" s="53"/>
      <c r="DM183" s="53"/>
      <c r="DN183" s="53"/>
      <c r="DO183" s="53"/>
      <c r="DP183" s="53"/>
      <c r="DQ183" s="53"/>
      <c r="DR183" s="53"/>
      <c r="DS183" s="53"/>
      <c r="DT183" s="53"/>
      <c r="DU183" s="53"/>
      <c r="DV183" s="53"/>
      <c r="DW183" s="53"/>
      <c r="DX183" s="53"/>
      <c r="DY183" s="53"/>
      <c r="DZ183" s="53"/>
      <c r="EA183" s="53"/>
      <c r="EB183" s="53"/>
      <c r="EC183" s="53"/>
      <c r="ED183" s="53"/>
      <c r="EE183" s="53"/>
      <c r="EF183" s="53"/>
      <c r="EG183" s="53"/>
      <c r="EH183" s="53"/>
      <c r="EI183" s="53"/>
      <c r="EJ183" s="53"/>
      <c r="EK183" s="53"/>
      <c r="EL183" s="53"/>
      <c r="EM183" s="53"/>
      <c r="EN183" s="53"/>
      <c r="EO183" s="53"/>
      <c r="EP183" s="53"/>
      <c r="EQ183" s="53"/>
      <c r="ER183" s="53"/>
      <c r="ES183" s="53"/>
      <c r="ET183" s="53"/>
      <c r="EU183" s="53"/>
      <c r="EV183" s="53"/>
      <c r="EW183" s="53"/>
      <c r="EX183" s="53"/>
      <c r="EY183" s="53"/>
      <c r="EZ183" s="53"/>
      <c r="FA183" s="53"/>
      <c r="FB183" s="53"/>
      <c r="FC183" s="53"/>
      <c r="FD183" s="53"/>
      <c r="FE183" s="53"/>
      <c r="FF183" s="53"/>
      <c r="FG183" s="53"/>
      <c r="FH183" s="53"/>
      <c r="FI183" s="53"/>
      <c r="FJ183" s="53"/>
      <c r="FK183" s="53"/>
      <c r="FL183" s="53"/>
      <c r="FM183" s="53"/>
      <c r="FN183" s="53"/>
      <c r="FO183" s="53"/>
      <c r="FP183" s="53"/>
      <c r="FQ183" s="53"/>
      <c r="FR183" s="53"/>
      <c r="FS183" s="53"/>
      <c r="FT183" s="54"/>
      <c r="FU183" s="53"/>
      <c r="FV183" s="53"/>
      <c r="FW183" s="53"/>
      <c r="FX183" s="53"/>
      <c r="FY183" s="53"/>
      <c r="FZ183" s="53"/>
      <c r="GA183" s="53"/>
      <c r="GB183" s="18"/>
      <c r="GC183" s="18"/>
      <c r="GD183" s="18"/>
      <c r="GE183" s="46"/>
      <c r="GF183" s="46"/>
      <c r="GG183" s="5"/>
      <c r="GH183" s="5"/>
      <c r="GI183" s="5"/>
      <c r="GJ183" s="5"/>
      <c r="GK183" s="5"/>
      <c r="GL183" s="5"/>
      <c r="GM183" s="5"/>
    </row>
    <row r="184" spans="1:256" x14ac:dyDescent="0.2">
      <c r="A184" s="3" t="s">
        <v>527</v>
      </c>
      <c r="B184" s="2" t="s">
        <v>528</v>
      </c>
      <c r="C184" s="53">
        <f t="shared" ref="C184:BN184" si="209">+C45</f>
        <v>65213811.119999997</v>
      </c>
      <c r="D184" s="53">
        <f t="shared" si="209"/>
        <v>323891422.41000003</v>
      </c>
      <c r="E184" s="53">
        <f t="shared" si="209"/>
        <v>64263918.5</v>
      </c>
      <c r="F184" s="53">
        <f t="shared" si="209"/>
        <v>126050624.52</v>
      </c>
      <c r="G184" s="53">
        <f t="shared" si="209"/>
        <v>8215004.7599999998</v>
      </c>
      <c r="H184" s="53">
        <f t="shared" si="209"/>
        <v>7994242.0199999996</v>
      </c>
      <c r="I184" s="53">
        <f t="shared" si="209"/>
        <v>83871620.620000005</v>
      </c>
      <c r="J184" s="53">
        <f t="shared" si="209"/>
        <v>16046083.129999999</v>
      </c>
      <c r="K184" s="53">
        <f t="shared" si="209"/>
        <v>3160881.3</v>
      </c>
      <c r="L184" s="53">
        <f t="shared" si="209"/>
        <v>22222753.520000003</v>
      </c>
      <c r="M184" s="53">
        <f t="shared" si="209"/>
        <v>13486545.800000001</v>
      </c>
      <c r="N184" s="53">
        <f t="shared" si="209"/>
        <v>398364715.59000003</v>
      </c>
      <c r="O184" s="53">
        <f t="shared" si="209"/>
        <v>112465258.19999999</v>
      </c>
      <c r="P184" s="53">
        <f t="shared" si="209"/>
        <v>2335216.67</v>
      </c>
      <c r="Q184" s="53">
        <f t="shared" si="209"/>
        <v>312638191.57999998</v>
      </c>
      <c r="R184" s="53">
        <f t="shared" si="209"/>
        <v>4961926.1400000006</v>
      </c>
      <c r="S184" s="53">
        <f t="shared" si="209"/>
        <v>11201557.359999999</v>
      </c>
      <c r="T184" s="53">
        <f t="shared" si="209"/>
        <v>1913910.29</v>
      </c>
      <c r="U184" s="53">
        <f t="shared" si="209"/>
        <v>885238.32</v>
      </c>
      <c r="V184" s="53">
        <f t="shared" si="209"/>
        <v>2838146.66</v>
      </c>
      <c r="W184" s="54">
        <f t="shared" si="209"/>
        <v>1371155.7100000002</v>
      </c>
      <c r="X184" s="53">
        <f t="shared" si="209"/>
        <v>787510.37</v>
      </c>
      <c r="Y184" s="53">
        <f t="shared" si="209"/>
        <v>4228220.05</v>
      </c>
      <c r="Z184" s="53">
        <f t="shared" si="209"/>
        <v>2751874.7399999998</v>
      </c>
      <c r="AA184" s="53">
        <f t="shared" si="209"/>
        <v>216382104.34999999</v>
      </c>
      <c r="AB184" s="53">
        <f t="shared" si="209"/>
        <v>224570306.78</v>
      </c>
      <c r="AC184" s="53">
        <f t="shared" si="209"/>
        <v>7393346.5499999998</v>
      </c>
      <c r="AD184" s="53">
        <f t="shared" si="209"/>
        <v>8590748.1300000008</v>
      </c>
      <c r="AE184" s="53">
        <f t="shared" si="209"/>
        <v>1556846.66</v>
      </c>
      <c r="AF184" s="53">
        <f t="shared" si="209"/>
        <v>2256563.5100000002</v>
      </c>
      <c r="AG184" s="53">
        <f t="shared" si="209"/>
        <v>7313622.7999999998</v>
      </c>
      <c r="AH184" s="53">
        <f t="shared" si="209"/>
        <v>7923034.8300000001</v>
      </c>
      <c r="AI184" s="53">
        <f t="shared" si="209"/>
        <v>3477302.81</v>
      </c>
      <c r="AJ184" s="53">
        <f t="shared" si="209"/>
        <v>2737623.1999999997</v>
      </c>
      <c r="AK184" s="53">
        <f t="shared" si="209"/>
        <v>2625749.73</v>
      </c>
      <c r="AL184" s="53">
        <f t="shared" si="209"/>
        <v>2936205.04</v>
      </c>
      <c r="AM184" s="53">
        <f t="shared" si="209"/>
        <v>4038140.46</v>
      </c>
      <c r="AN184" s="53">
        <f t="shared" si="209"/>
        <v>3736937.57</v>
      </c>
      <c r="AO184" s="53">
        <f t="shared" si="209"/>
        <v>37190897.649999999</v>
      </c>
      <c r="AP184" s="53">
        <f t="shared" si="209"/>
        <v>667742576.75</v>
      </c>
      <c r="AQ184" s="53">
        <f t="shared" si="209"/>
        <v>2950065.12</v>
      </c>
      <c r="AR184" s="53">
        <f t="shared" si="209"/>
        <v>473461790.69999999</v>
      </c>
      <c r="AS184" s="53">
        <f t="shared" si="209"/>
        <v>52722372.159999996</v>
      </c>
      <c r="AT184" s="53">
        <f t="shared" si="209"/>
        <v>19231798.689999998</v>
      </c>
      <c r="AU184" s="53">
        <f t="shared" si="209"/>
        <v>3540534.8499999996</v>
      </c>
      <c r="AV184" s="53">
        <f t="shared" si="209"/>
        <v>3242282.14</v>
      </c>
      <c r="AW184" s="53">
        <f t="shared" si="209"/>
        <v>2587955.2600000002</v>
      </c>
      <c r="AX184" s="53">
        <f t="shared" si="209"/>
        <v>832530.67999999993</v>
      </c>
      <c r="AY184" s="53">
        <f t="shared" si="209"/>
        <v>4872936.6300000008</v>
      </c>
      <c r="AZ184" s="53">
        <f t="shared" si="209"/>
        <v>86474256.969999999</v>
      </c>
      <c r="BA184" s="53">
        <f t="shared" si="209"/>
        <v>64897431.25999999</v>
      </c>
      <c r="BB184" s="53">
        <f t="shared" si="209"/>
        <v>56481759.560000002</v>
      </c>
      <c r="BC184" s="53">
        <f t="shared" si="209"/>
        <v>234144454.31</v>
      </c>
      <c r="BD184" s="53">
        <f t="shared" si="209"/>
        <v>36122029.5</v>
      </c>
      <c r="BE184" s="53">
        <f t="shared" si="209"/>
        <v>11316760.779999999</v>
      </c>
      <c r="BF184" s="53">
        <f t="shared" si="209"/>
        <v>173243531.88499999</v>
      </c>
      <c r="BG184" s="53">
        <f t="shared" si="209"/>
        <v>7849368.04</v>
      </c>
      <c r="BH184" s="53">
        <f t="shared" si="209"/>
        <v>5426320.1100000003</v>
      </c>
      <c r="BI184" s="53">
        <f t="shared" si="209"/>
        <v>2851026.27</v>
      </c>
      <c r="BJ184" s="53">
        <f t="shared" si="209"/>
        <v>43849832.049999997</v>
      </c>
      <c r="BK184" s="53">
        <f t="shared" si="209"/>
        <v>136230587.67000002</v>
      </c>
      <c r="BL184" s="53">
        <f t="shared" si="209"/>
        <v>2374129.9099999997</v>
      </c>
      <c r="BM184" s="53">
        <f t="shared" si="209"/>
        <v>3147078.56</v>
      </c>
      <c r="BN184" s="53">
        <f t="shared" si="209"/>
        <v>27683084.069999997</v>
      </c>
      <c r="BO184" s="53">
        <f t="shared" ref="BO184:DZ184" si="210">+BO45</f>
        <v>11909843.57</v>
      </c>
      <c r="BP184" s="53">
        <f t="shared" si="210"/>
        <v>2562144.2999999998</v>
      </c>
      <c r="BQ184" s="53">
        <f t="shared" si="210"/>
        <v>45468075.219999999</v>
      </c>
      <c r="BR184" s="53">
        <f t="shared" si="210"/>
        <v>35204314.07</v>
      </c>
      <c r="BS184" s="53">
        <f t="shared" si="210"/>
        <v>8661725.5800000001</v>
      </c>
      <c r="BT184" s="53">
        <f t="shared" si="210"/>
        <v>3762120.5300000003</v>
      </c>
      <c r="BU184" s="53">
        <f t="shared" si="210"/>
        <v>4101766.75</v>
      </c>
      <c r="BV184" s="53">
        <f t="shared" si="210"/>
        <v>9751754.9900000002</v>
      </c>
      <c r="BW184" s="53">
        <f t="shared" si="210"/>
        <v>14205242.960000001</v>
      </c>
      <c r="BX184" s="53">
        <f t="shared" si="210"/>
        <v>1250934.3900000001</v>
      </c>
      <c r="BY184" s="53">
        <f t="shared" si="210"/>
        <v>4513956.2699999996</v>
      </c>
      <c r="BZ184" s="53">
        <f t="shared" si="210"/>
        <v>2496618.0299999998</v>
      </c>
      <c r="CA184" s="53">
        <f t="shared" si="210"/>
        <v>2537709.42</v>
      </c>
      <c r="CB184" s="53">
        <f t="shared" si="210"/>
        <v>620010788.03000009</v>
      </c>
      <c r="CC184" s="53">
        <f t="shared" si="210"/>
        <v>2122938.31</v>
      </c>
      <c r="CD184" s="53">
        <f t="shared" si="210"/>
        <v>1086884.79</v>
      </c>
      <c r="CE184" s="53">
        <f t="shared" si="210"/>
        <v>2128786.5299999998</v>
      </c>
      <c r="CF184" s="53">
        <f t="shared" si="210"/>
        <v>1583022.31</v>
      </c>
      <c r="CG184" s="53">
        <f t="shared" si="210"/>
        <v>2115400.56</v>
      </c>
      <c r="CH184" s="53">
        <f t="shared" si="210"/>
        <v>1785238.53</v>
      </c>
      <c r="CI184" s="53">
        <f t="shared" si="210"/>
        <v>5717958.3500000006</v>
      </c>
      <c r="CJ184" s="53">
        <f t="shared" si="210"/>
        <v>8844722.8900000006</v>
      </c>
      <c r="CK184" s="53">
        <f t="shared" si="210"/>
        <v>37045553.079999998</v>
      </c>
      <c r="CL184" s="53">
        <f t="shared" si="210"/>
        <v>10630559.789999999</v>
      </c>
      <c r="CM184" s="53">
        <f t="shared" si="210"/>
        <v>6511411.96</v>
      </c>
      <c r="CN184" s="53">
        <f t="shared" si="210"/>
        <v>209147700.37</v>
      </c>
      <c r="CO184" s="53">
        <f t="shared" si="210"/>
        <v>112773995.44</v>
      </c>
      <c r="CP184" s="53">
        <f t="shared" si="210"/>
        <v>8977121.5999999996</v>
      </c>
      <c r="CQ184" s="53">
        <f t="shared" si="210"/>
        <v>10263390.630000001</v>
      </c>
      <c r="CR184" s="53">
        <f t="shared" si="210"/>
        <v>2393320.9299999997</v>
      </c>
      <c r="CS184" s="53">
        <f t="shared" si="210"/>
        <v>3426450.19</v>
      </c>
      <c r="CT184" s="53">
        <f t="shared" si="210"/>
        <v>1371681.33</v>
      </c>
      <c r="CU184" s="53">
        <f t="shared" si="210"/>
        <v>3416163.93</v>
      </c>
      <c r="CV184" s="53">
        <f t="shared" si="210"/>
        <v>766444.82</v>
      </c>
      <c r="CW184" s="53">
        <f t="shared" si="210"/>
        <v>2147064.5700000003</v>
      </c>
      <c r="CX184" s="53">
        <f t="shared" si="210"/>
        <v>3972879.1999999997</v>
      </c>
      <c r="CY184" s="53">
        <f t="shared" si="210"/>
        <v>1074947.5</v>
      </c>
      <c r="CZ184" s="53">
        <f t="shared" si="210"/>
        <v>16750620.43</v>
      </c>
      <c r="DA184" s="53">
        <f t="shared" si="210"/>
        <v>2390742.9099999997</v>
      </c>
      <c r="DB184" s="53">
        <f t="shared" si="210"/>
        <v>3180058.68</v>
      </c>
      <c r="DC184" s="53">
        <f t="shared" si="210"/>
        <v>2333589.1100000003</v>
      </c>
      <c r="DD184" s="53">
        <f t="shared" si="210"/>
        <v>1884038.45</v>
      </c>
      <c r="DE184" s="53">
        <f t="shared" si="210"/>
        <v>3872052.11</v>
      </c>
      <c r="DF184" s="53">
        <f t="shared" si="210"/>
        <v>161266402.19499996</v>
      </c>
      <c r="DG184" s="53">
        <f t="shared" si="210"/>
        <v>1347505.25</v>
      </c>
      <c r="DH184" s="53">
        <f t="shared" si="210"/>
        <v>16180926.060000001</v>
      </c>
      <c r="DI184" s="53">
        <f t="shared" si="210"/>
        <v>20611174.48</v>
      </c>
      <c r="DJ184" s="53">
        <f t="shared" si="210"/>
        <v>5907479.96</v>
      </c>
      <c r="DK184" s="53">
        <f t="shared" si="210"/>
        <v>3655891.25</v>
      </c>
      <c r="DL184" s="53">
        <f t="shared" si="210"/>
        <v>46332588.68</v>
      </c>
      <c r="DM184" s="53">
        <f t="shared" si="210"/>
        <v>3288695.5300000003</v>
      </c>
      <c r="DN184" s="53">
        <f t="shared" si="210"/>
        <v>11784547.299999999</v>
      </c>
      <c r="DO184" s="53">
        <f t="shared" si="210"/>
        <v>23521241.380000003</v>
      </c>
      <c r="DP184" s="53">
        <f t="shared" si="210"/>
        <v>2557372.34</v>
      </c>
      <c r="DQ184" s="53">
        <f t="shared" si="210"/>
        <v>4379634.21</v>
      </c>
      <c r="DR184" s="53">
        <f t="shared" si="210"/>
        <v>10786196.26</v>
      </c>
      <c r="DS184" s="53">
        <f t="shared" si="210"/>
        <v>6923198.1200000001</v>
      </c>
      <c r="DT184" s="53">
        <f t="shared" si="210"/>
        <v>2135974.69</v>
      </c>
      <c r="DU184" s="53">
        <f t="shared" si="210"/>
        <v>3696095.15</v>
      </c>
      <c r="DV184" s="53">
        <f t="shared" si="210"/>
        <v>2599219.3199999998</v>
      </c>
      <c r="DW184" s="53">
        <f t="shared" si="210"/>
        <v>3412501.6199999996</v>
      </c>
      <c r="DX184" s="53">
        <f t="shared" si="210"/>
        <v>2696701.37</v>
      </c>
      <c r="DY184" s="53">
        <f t="shared" si="210"/>
        <v>3579110.1799999997</v>
      </c>
      <c r="DZ184" s="53">
        <f t="shared" si="210"/>
        <v>8513234.3300000001</v>
      </c>
      <c r="EA184" s="53">
        <f t="shared" ref="EA184:FX184" si="211">+EA45</f>
        <v>4759274.09</v>
      </c>
      <c r="EB184" s="53">
        <f t="shared" si="211"/>
        <v>4790717.46</v>
      </c>
      <c r="EC184" s="53">
        <f t="shared" si="211"/>
        <v>2912628.67</v>
      </c>
      <c r="ED184" s="53">
        <f t="shared" si="211"/>
        <v>16744272.93</v>
      </c>
      <c r="EE184" s="53">
        <f t="shared" si="211"/>
        <v>2523846.1399999997</v>
      </c>
      <c r="EF184" s="53">
        <f t="shared" si="211"/>
        <v>12255243.25</v>
      </c>
      <c r="EG184" s="53">
        <f t="shared" si="211"/>
        <v>2793880.31</v>
      </c>
      <c r="EH184" s="53">
        <f t="shared" si="211"/>
        <v>2515554.75</v>
      </c>
      <c r="EI184" s="53">
        <f t="shared" si="211"/>
        <v>132643158.64</v>
      </c>
      <c r="EJ184" s="53">
        <f t="shared" si="211"/>
        <v>65815416.780000001</v>
      </c>
      <c r="EK184" s="53">
        <f t="shared" si="211"/>
        <v>5284514.3899999997</v>
      </c>
      <c r="EL184" s="53">
        <f t="shared" si="211"/>
        <v>3987813.94</v>
      </c>
      <c r="EM184" s="53">
        <f t="shared" si="211"/>
        <v>4501255.4300000006</v>
      </c>
      <c r="EN184" s="53">
        <f t="shared" si="211"/>
        <v>8747084.120000001</v>
      </c>
      <c r="EO184" s="53">
        <f t="shared" si="211"/>
        <v>3828308.9600000004</v>
      </c>
      <c r="EP184" s="53">
        <f t="shared" si="211"/>
        <v>3818107.94</v>
      </c>
      <c r="EQ184" s="53">
        <f t="shared" si="211"/>
        <v>18380570.010000002</v>
      </c>
      <c r="ER184" s="53">
        <f t="shared" si="211"/>
        <v>3842299.0100000002</v>
      </c>
      <c r="ES184" s="53">
        <f t="shared" si="211"/>
        <v>1794849.1300000001</v>
      </c>
      <c r="ET184" s="53">
        <f t="shared" si="211"/>
        <v>2735235.5</v>
      </c>
      <c r="EU184" s="53">
        <f t="shared" si="211"/>
        <v>5620472.29</v>
      </c>
      <c r="EV184" s="53">
        <f t="shared" si="211"/>
        <v>1091146.52</v>
      </c>
      <c r="EW184" s="53">
        <f t="shared" si="211"/>
        <v>8555524.5800000001</v>
      </c>
      <c r="EX184" s="53">
        <f t="shared" si="211"/>
        <v>3090386.99</v>
      </c>
      <c r="EY184" s="53">
        <f t="shared" si="211"/>
        <v>6967636.04</v>
      </c>
      <c r="EZ184" s="53">
        <f t="shared" si="211"/>
        <v>1736862.41</v>
      </c>
      <c r="FA184" s="53">
        <f t="shared" si="211"/>
        <v>24998806.300000001</v>
      </c>
      <c r="FB184" s="53">
        <f t="shared" si="211"/>
        <v>3616436.48</v>
      </c>
      <c r="FC184" s="53">
        <f t="shared" si="211"/>
        <v>19158404.099999998</v>
      </c>
      <c r="FD184" s="53">
        <f t="shared" si="211"/>
        <v>3430561.13</v>
      </c>
      <c r="FE184" s="53">
        <f t="shared" si="211"/>
        <v>1615638.8399999999</v>
      </c>
      <c r="FF184" s="53">
        <f t="shared" si="211"/>
        <v>2443829.11</v>
      </c>
      <c r="FG184" s="53">
        <f t="shared" si="211"/>
        <v>1724351.42</v>
      </c>
      <c r="FH184" s="53">
        <f t="shared" si="211"/>
        <v>1329086.17</v>
      </c>
      <c r="FI184" s="53">
        <f t="shared" si="211"/>
        <v>14063296.859999999</v>
      </c>
      <c r="FJ184" s="53">
        <f t="shared" si="211"/>
        <v>13809144.119999999</v>
      </c>
      <c r="FK184" s="53">
        <f t="shared" si="211"/>
        <v>16633347.810000001</v>
      </c>
      <c r="FL184" s="53">
        <f t="shared" si="211"/>
        <v>34093070.920000002</v>
      </c>
      <c r="FM184" s="53">
        <f t="shared" si="211"/>
        <v>24792247.16</v>
      </c>
      <c r="FN184" s="53">
        <f t="shared" si="211"/>
        <v>153855125.92000002</v>
      </c>
      <c r="FO184" s="53">
        <f t="shared" si="211"/>
        <v>8723250.7199999988</v>
      </c>
      <c r="FP184" s="53">
        <f t="shared" si="211"/>
        <v>17985942.169999998</v>
      </c>
      <c r="FQ184" s="53">
        <f t="shared" si="211"/>
        <v>6651547.2000000002</v>
      </c>
      <c r="FR184" s="53">
        <f t="shared" si="211"/>
        <v>2100946.12</v>
      </c>
      <c r="FS184" s="53">
        <f t="shared" si="211"/>
        <v>2346698.6300000004</v>
      </c>
      <c r="FT184" s="54">
        <f t="shared" si="211"/>
        <v>1314696.1300000001</v>
      </c>
      <c r="FU184" s="53">
        <f t="shared" si="211"/>
        <v>6774823.75</v>
      </c>
      <c r="FV184" s="53">
        <f t="shared" si="211"/>
        <v>5672333.1299999999</v>
      </c>
      <c r="FW184" s="53">
        <f t="shared" si="211"/>
        <v>2161969.6999999997</v>
      </c>
      <c r="FX184" s="53">
        <f t="shared" si="211"/>
        <v>1180492.6800000002</v>
      </c>
      <c r="FY184" s="53"/>
      <c r="FZ184" s="53"/>
      <c r="GA184" s="53"/>
      <c r="GB184" s="53"/>
      <c r="GC184" s="53"/>
      <c r="GD184" s="53"/>
      <c r="GE184" s="5"/>
      <c r="GF184" s="5"/>
      <c r="GG184" s="5"/>
      <c r="GH184" s="5"/>
      <c r="GI184" s="5"/>
      <c r="GJ184" s="5"/>
      <c r="GK184" s="5"/>
      <c r="GL184" s="5"/>
      <c r="GM184" s="5"/>
    </row>
    <row r="185" spans="1:256" x14ac:dyDescent="0.2">
      <c r="A185" s="3" t="s">
        <v>529</v>
      </c>
      <c r="B185" s="2" t="s">
        <v>530</v>
      </c>
      <c r="C185" s="59">
        <f t="shared" ref="C185:BN185" si="212">C60</f>
        <v>2.8000000000000001E-2</v>
      </c>
      <c r="D185" s="59">
        <f t="shared" si="212"/>
        <v>2.8000000000000001E-2</v>
      </c>
      <c r="E185" s="59">
        <f t="shared" si="212"/>
        <v>2.8000000000000001E-2</v>
      </c>
      <c r="F185" s="59">
        <f t="shared" si="212"/>
        <v>2.8000000000000001E-2</v>
      </c>
      <c r="G185" s="59">
        <f t="shared" si="212"/>
        <v>2.8000000000000001E-2</v>
      </c>
      <c r="H185" s="59">
        <f t="shared" si="212"/>
        <v>2.8000000000000001E-2</v>
      </c>
      <c r="I185" s="59">
        <f t="shared" si="212"/>
        <v>2.8000000000000001E-2</v>
      </c>
      <c r="J185" s="59">
        <f t="shared" si="212"/>
        <v>2.8000000000000001E-2</v>
      </c>
      <c r="K185" s="59">
        <f t="shared" si="212"/>
        <v>2.8000000000000001E-2</v>
      </c>
      <c r="L185" s="59">
        <f t="shared" si="212"/>
        <v>2.8000000000000001E-2</v>
      </c>
      <c r="M185" s="59">
        <f t="shared" si="212"/>
        <v>2.8000000000000001E-2</v>
      </c>
      <c r="N185" s="59">
        <f t="shared" si="212"/>
        <v>2.8000000000000001E-2</v>
      </c>
      <c r="O185" s="59">
        <f t="shared" si="212"/>
        <v>2.8000000000000001E-2</v>
      </c>
      <c r="P185" s="59">
        <f t="shared" si="212"/>
        <v>2.8000000000000001E-2</v>
      </c>
      <c r="Q185" s="59">
        <f t="shared" si="212"/>
        <v>2.8000000000000001E-2</v>
      </c>
      <c r="R185" s="59">
        <f t="shared" si="212"/>
        <v>2.8000000000000001E-2</v>
      </c>
      <c r="S185" s="59">
        <f t="shared" si="212"/>
        <v>2.8000000000000001E-2</v>
      </c>
      <c r="T185" s="59">
        <f t="shared" si="212"/>
        <v>2.8000000000000001E-2</v>
      </c>
      <c r="U185" s="59">
        <f t="shared" si="212"/>
        <v>2.8000000000000001E-2</v>
      </c>
      <c r="V185" s="59">
        <f t="shared" si="212"/>
        <v>2.8000000000000001E-2</v>
      </c>
      <c r="W185" s="60">
        <f t="shared" si="212"/>
        <v>2.8000000000000001E-2</v>
      </c>
      <c r="X185" s="59">
        <f t="shared" si="212"/>
        <v>2.8000000000000001E-2</v>
      </c>
      <c r="Y185" s="59">
        <f t="shared" si="212"/>
        <v>2.8000000000000001E-2</v>
      </c>
      <c r="Z185" s="59">
        <f t="shared" si="212"/>
        <v>2.8000000000000001E-2</v>
      </c>
      <c r="AA185" s="59">
        <f t="shared" si="212"/>
        <v>2.8000000000000001E-2</v>
      </c>
      <c r="AB185" s="59">
        <f t="shared" si="212"/>
        <v>2.8000000000000001E-2</v>
      </c>
      <c r="AC185" s="59">
        <f t="shared" si="212"/>
        <v>2.8000000000000001E-2</v>
      </c>
      <c r="AD185" s="59">
        <f t="shared" si="212"/>
        <v>2.8000000000000001E-2</v>
      </c>
      <c r="AE185" s="59">
        <f t="shared" si="212"/>
        <v>2.8000000000000001E-2</v>
      </c>
      <c r="AF185" s="59">
        <f t="shared" si="212"/>
        <v>2.8000000000000001E-2</v>
      </c>
      <c r="AG185" s="59">
        <f t="shared" si="212"/>
        <v>2.8000000000000001E-2</v>
      </c>
      <c r="AH185" s="59">
        <f t="shared" si="212"/>
        <v>2.8000000000000001E-2</v>
      </c>
      <c r="AI185" s="59">
        <f t="shared" si="212"/>
        <v>2.8000000000000001E-2</v>
      </c>
      <c r="AJ185" s="59">
        <f t="shared" si="212"/>
        <v>2.8000000000000001E-2</v>
      </c>
      <c r="AK185" s="59">
        <f t="shared" si="212"/>
        <v>2.8000000000000001E-2</v>
      </c>
      <c r="AL185" s="59">
        <f t="shared" si="212"/>
        <v>2.8000000000000001E-2</v>
      </c>
      <c r="AM185" s="59">
        <f t="shared" si="212"/>
        <v>2.8000000000000001E-2</v>
      </c>
      <c r="AN185" s="59">
        <f t="shared" si="212"/>
        <v>2.8000000000000001E-2</v>
      </c>
      <c r="AO185" s="59">
        <f t="shared" si="212"/>
        <v>2.8000000000000001E-2</v>
      </c>
      <c r="AP185" s="59">
        <f t="shared" si="212"/>
        <v>2.8000000000000001E-2</v>
      </c>
      <c r="AQ185" s="59">
        <f t="shared" si="212"/>
        <v>2.8000000000000001E-2</v>
      </c>
      <c r="AR185" s="59">
        <f t="shared" si="212"/>
        <v>2.8000000000000001E-2</v>
      </c>
      <c r="AS185" s="59">
        <f t="shared" si="212"/>
        <v>2.8000000000000001E-2</v>
      </c>
      <c r="AT185" s="59">
        <f t="shared" si="212"/>
        <v>2.8000000000000001E-2</v>
      </c>
      <c r="AU185" s="59">
        <f t="shared" si="212"/>
        <v>2.8000000000000001E-2</v>
      </c>
      <c r="AV185" s="59">
        <f t="shared" si="212"/>
        <v>2.8000000000000001E-2</v>
      </c>
      <c r="AW185" s="59">
        <f t="shared" si="212"/>
        <v>2.8000000000000001E-2</v>
      </c>
      <c r="AX185" s="59">
        <f t="shared" si="212"/>
        <v>2.8000000000000001E-2</v>
      </c>
      <c r="AY185" s="59">
        <f t="shared" si="212"/>
        <v>2.8000000000000001E-2</v>
      </c>
      <c r="AZ185" s="59">
        <f t="shared" si="212"/>
        <v>2.8000000000000001E-2</v>
      </c>
      <c r="BA185" s="59">
        <f t="shared" si="212"/>
        <v>2.8000000000000001E-2</v>
      </c>
      <c r="BB185" s="59">
        <f t="shared" si="212"/>
        <v>2.8000000000000001E-2</v>
      </c>
      <c r="BC185" s="59">
        <f t="shared" si="212"/>
        <v>2.8000000000000001E-2</v>
      </c>
      <c r="BD185" s="59">
        <f t="shared" si="212"/>
        <v>2.8000000000000001E-2</v>
      </c>
      <c r="BE185" s="59">
        <f t="shared" si="212"/>
        <v>2.8000000000000001E-2</v>
      </c>
      <c r="BF185" s="59">
        <f t="shared" si="212"/>
        <v>2.8000000000000001E-2</v>
      </c>
      <c r="BG185" s="59">
        <f t="shared" si="212"/>
        <v>2.8000000000000001E-2</v>
      </c>
      <c r="BH185" s="59">
        <f t="shared" si="212"/>
        <v>2.8000000000000001E-2</v>
      </c>
      <c r="BI185" s="59">
        <f t="shared" si="212"/>
        <v>2.8000000000000001E-2</v>
      </c>
      <c r="BJ185" s="59">
        <f t="shared" si="212"/>
        <v>2.8000000000000001E-2</v>
      </c>
      <c r="BK185" s="59">
        <f t="shared" si="212"/>
        <v>2.8000000000000001E-2</v>
      </c>
      <c r="BL185" s="59">
        <f t="shared" si="212"/>
        <v>2.8000000000000001E-2</v>
      </c>
      <c r="BM185" s="59">
        <f t="shared" si="212"/>
        <v>2.8000000000000001E-2</v>
      </c>
      <c r="BN185" s="59">
        <f t="shared" si="212"/>
        <v>2.8000000000000001E-2</v>
      </c>
      <c r="BO185" s="59">
        <f t="shared" ref="BO185:DZ185" si="213">BO60</f>
        <v>2.8000000000000001E-2</v>
      </c>
      <c r="BP185" s="59">
        <f t="shared" si="213"/>
        <v>2.8000000000000001E-2</v>
      </c>
      <c r="BQ185" s="59">
        <f t="shared" si="213"/>
        <v>2.8000000000000001E-2</v>
      </c>
      <c r="BR185" s="59">
        <f t="shared" si="213"/>
        <v>2.8000000000000001E-2</v>
      </c>
      <c r="BS185" s="59">
        <f t="shared" si="213"/>
        <v>2.8000000000000001E-2</v>
      </c>
      <c r="BT185" s="59">
        <f t="shared" si="213"/>
        <v>2.8000000000000001E-2</v>
      </c>
      <c r="BU185" s="59">
        <f t="shared" si="213"/>
        <v>2.8000000000000001E-2</v>
      </c>
      <c r="BV185" s="59">
        <f t="shared" si="213"/>
        <v>2.8000000000000001E-2</v>
      </c>
      <c r="BW185" s="59">
        <f t="shared" si="213"/>
        <v>2.8000000000000001E-2</v>
      </c>
      <c r="BX185" s="59">
        <f t="shared" si="213"/>
        <v>2.8000000000000001E-2</v>
      </c>
      <c r="BY185" s="59">
        <f t="shared" si="213"/>
        <v>2.8000000000000001E-2</v>
      </c>
      <c r="BZ185" s="59">
        <f t="shared" si="213"/>
        <v>2.8000000000000001E-2</v>
      </c>
      <c r="CA185" s="59">
        <f t="shared" si="213"/>
        <v>2.8000000000000001E-2</v>
      </c>
      <c r="CB185" s="59">
        <f t="shared" si="213"/>
        <v>2.8000000000000001E-2</v>
      </c>
      <c r="CC185" s="59">
        <f t="shared" si="213"/>
        <v>2.8000000000000001E-2</v>
      </c>
      <c r="CD185" s="59">
        <f t="shared" si="213"/>
        <v>2.8000000000000001E-2</v>
      </c>
      <c r="CE185" s="59">
        <f t="shared" si="213"/>
        <v>2.8000000000000001E-2</v>
      </c>
      <c r="CF185" s="59">
        <f t="shared" si="213"/>
        <v>2.8000000000000001E-2</v>
      </c>
      <c r="CG185" s="59">
        <f t="shared" si="213"/>
        <v>2.8000000000000001E-2</v>
      </c>
      <c r="CH185" s="59">
        <f t="shared" si="213"/>
        <v>2.8000000000000001E-2</v>
      </c>
      <c r="CI185" s="59">
        <f t="shared" si="213"/>
        <v>2.8000000000000001E-2</v>
      </c>
      <c r="CJ185" s="59">
        <f t="shared" si="213"/>
        <v>2.8000000000000001E-2</v>
      </c>
      <c r="CK185" s="59">
        <f t="shared" si="213"/>
        <v>2.8000000000000001E-2</v>
      </c>
      <c r="CL185" s="59">
        <f t="shared" si="213"/>
        <v>2.8000000000000001E-2</v>
      </c>
      <c r="CM185" s="59">
        <f t="shared" si="213"/>
        <v>2.8000000000000001E-2</v>
      </c>
      <c r="CN185" s="59">
        <f t="shared" si="213"/>
        <v>2.8000000000000001E-2</v>
      </c>
      <c r="CO185" s="59">
        <f t="shared" si="213"/>
        <v>2.8000000000000001E-2</v>
      </c>
      <c r="CP185" s="59">
        <f t="shared" si="213"/>
        <v>2.8000000000000001E-2</v>
      </c>
      <c r="CQ185" s="59">
        <f t="shared" si="213"/>
        <v>2.8000000000000001E-2</v>
      </c>
      <c r="CR185" s="59">
        <f t="shared" si="213"/>
        <v>2.8000000000000001E-2</v>
      </c>
      <c r="CS185" s="59">
        <f t="shared" si="213"/>
        <v>2.8000000000000001E-2</v>
      </c>
      <c r="CT185" s="59">
        <f t="shared" si="213"/>
        <v>2.8000000000000001E-2</v>
      </c>
      <c r="CU185" s="59">
        <f t="shared" si="213"/>
        <v>2.8000000000000001E-2</v>
      </c>
      <c r="CV185" s="59">
        <f t="shared" si="213"/>
        <v>2.8000000000000001E-2</v>
      </c>
      <c r="CW185" s="59">
        <f t="shared" si="213"/>
        <v>2.8000000000000001E-2</v>
      </c>
      <c r="CX185" s="59">
        <f t="shared" si="213"/>
        <v>2.8000000000000001E-2</v>
      </c>
      <c r="CY185" s="59">
        <f t="shared" si="213"/>
        <v>2.8000000000000001E-2</v>
      </c>
      <c r="CZ185" s="59">
        <f t="shared" si="213"/>
        <v>2.8000000000000001E-2</v>
      </c>
      <c r="DA185" s="59">
        <f t="shared" si="213"/>
        <v>2.8000000000000001E-2</v>
      </c>
      <c r="DB185" s="59">
        <f t="shared" si="213"/>
        <v>2.8000000000000001E-2</v>
      </c>
      <c r="DC185" s="59">
        <f t="shared" si="213"/>
        <v>2.8000000000000001E-2</v>
      </c>
      <c r="DD185" s="59">
        <f t="shared" si="213"/>
        <v>2.8000000000000001E-2</v>
      </c>
      <c r="DE185" s="59">
        <f t="shared" si="213"/>
        <v>2.8000000000000001E-2</v>
      </c>
      <c r="DF185" s="59">
        <f t="shared" si="213"/>
        <v>2.8000000000000001E-2</v>
      </c>
      <c r="DG185" s="59">
        <f t="shared" si="213"/>
        <v>2.8000000000000001E-2</v>
      </c>
      <c r="DH185" s="59">
        <f t="shared" si="213"/>
        <v>2.8000000000000001E-2</v>
      </c>
      <c r="DI185" s="59">
        <f t="shared" si="213"/>
        <v>2.8000000000000001E-2</v>
      </c>
      <c r="DJ185" s="59">
        <f t="shared" si="213"/>
        <v>2.8000000000000001E-2</v>
      </c>
      <c r="DK185" s="59">
        <f t="shared" si="213"/>
        <v>2.8000000000000001E-2</v>
      </c>
      <c r="DL185" s="59">
        <f t="shared" si="213"/>
        <v>2.8000000000000001E-2</v>
      </c>
      <c r="DM185" s="59">
        <f t="shared" si="213"/>
        <v>2.8000000000000001E-2</v>
      </c>
      <c r="DN185" s="59">
        <f t="shared" si="213"/>
        <v>2.8000000000000001E-2</v>
      </c>
      <c r="DO185" s="59">
        <f t="shared" si="213"/>
        <v>2.8000000000000001E-2</v>
      </c>
      <c r="DP185" s="59">
        <f t="shared" si="213"/>
        <v>2.8000000000000001E-2</v>
      </c>
      <c r="DQ185" s="59">
        <f t="shared" si="213"/>
        <v>2.8000000000000001E-2</v>
      </c>
      <c r="DR185" s="59">
        <f t="shared" si="213"/>
        <v>2.8000000000000001E-2</v>
      </c>
      <c r="DS185" s="59">
        <f t="shared" si="213"/>
        <v>2.8000000000000001E-2</v>
      </c>
      <c r="DT185" s="59">
        <f t="shared" si="213"/>
        <v>2.8000000000000001E-2</v>
      </c>
      <c r="DU185" s="59">
        <f t="shared" si="213"/>
        <v>2.8000000000000001E-2</v>
      </c>
      <c r="DV185" s="59">
        <f t="shared" si="213"/>
        <v>2.8000000000000001E-2</v>
      </c>
      <c r="DW185" s="59">
        <f t="shared" si="213"/>
        <v>2.8000000000000001E-2</v>
      </c>
      <c r="DX185" s="59">
        <f t="shared" si="213"/>
        <v>2.8000000000000001E-2</v>
      </c>
      <c r="DY185" s="59">
        <f t="shared" si="213"/>
        <v>2.8000000000000001E-2</v>
      </c>
      <c r="DZ185" s="59">
        <f t="shared" si="213"/>
        <v>2.8000000000000001E-2</v>
      </c>
      <c r="EA185" s="59">
        <f t="shared" ref="EA185:FX185" si="214">EA60</f>
        <v>2.8000000000000001E-2</v>
      </c>
      <c r="EB185" s="59">
        <f t="shared" si="214"/>
        <v>2.8000000000000001E-2</v>
      </c>
      <c r="EC185" s="59">
        <f t="shared" si="214"/>
        <v>2.8000000000000001E-2</v>
      </c>
      <c r="ED185" s="59">
        <f t="shared" si="214"/>
        <v>2.8000000000000001E-2</v>
      </c>
      <c r="EE185" s="59">
        <f t="shared" si="214"/>
        <v>2.8000000000000001E-2</v>
      </c>
      <c r="EF185" s="59">
        <f t="shared" si="214"/>
        <v>2.8000000000000001E-2</v>
      </c>
      <c r="EG185" s="59">
        <f t="shared" si="214"/>
        <v>2.8000000000000001E-2</v>
      </c>
      <c r="EH185" s="59">
        <f t="shared" si="214"/>
        <v>2.8000000000000001E-2</v>
      </c>
      <c r="EI185" s="59">
        <f t="shared" si="214"/>
        <v>2.8000000000000001E-2</v>
      </c>
      <c r="EJ185" s="59">
        <f t="shared" si="214"/>
        <v>2.8000000000000001E-2</v>
      </c>
      <c r="EK185" s="59">
        <f t="shared" si="214"/>
        <v>2.8000000000000001E-2</v>
      </c>
      <c r="EL185" s="59">
        <f t="shared" si="214"/>
        <v>2.8000000000000001E-2</v>
      </c>
      <c r="EM185" s="59">
        <f t="shared" si="214"/>
        <v>2.8000000000000001E-2</v>
      </c>
      <c r="EN185" s="59">
        <f t="shared" si="214"/>
        <v>2.8000000000000001E-2</v>
      </c>
      <c r="EO185" s="59">
        <f t="shared" si="214"/>
        <v>2.8000000000000001E-2</v>
      </c>
      <c r="EP185" s="59">
        <f t="shared" si="214"/>
        <v>2.8000000000000001E-2</v>
      </c>
      <c r="EQ185" s="59">
        <f t="shared" si="214"/>
        <v>2.8000000000000001E-2</v>
      </c>
      <c r="ER185" s="59">
        <f t="shared" si="214"/>
        <v>2.8000000000000001E-2</v>
      </c>
      <c r="ES185" s="59">
        <f t="shared" si="214"/>
        <v>2.8000000000000001E-2</v>
      </c>
      <c r="ET185" s="59">
        <f t="shared" si="214"/>
        <v>2.8000000000000001E-2</v>
      </c>
      <c r="EU185" s="59">
        <f t="shared" si="214"/>
        <v>2.8000000000000001E-2</v>
      </c>
      <c r="EV185" s="59">
        <f t="shared" si="214"/>
        <v>2.8000000000000001E-2</v>
      </c>
      <c r="EW185" s="59">
        <f t="shared" si="214"/>
        <v>2.8000000000000001E-2</v>
      </c>
      <c r="EX185" s="59">
        <f t="shared" si="214"/>
        <v>2.8000000000000001E-2</v>
      </c>
      <c r="EY185" s="59">
        <f t="shared" si="214"/>
        <v>2.8000000000000001E-2</v>
      </c>
      <c r="EZ185" s="59">
        <f t="shared" si="214"/>
        <v>2.8000000000000001E-2</v>
      </c>
      <c r="FA185" s="59">
        <f t="shared" si="214"/>
        <v>2.8000000000000001E-2</v>
      </c>
      <c r="FB185" s="59">
        <f t="shared" si="214"/>
        <v>2.8000000000000001E-2</v>
      </c>
      <c r="FC185" s="59">
        <f t="shared" si="214"/>
        <v>2.8000000000000001E-2</v>
      </c>
      <c r="FD185" s="59">
        <f t="shared" si="214"/>
        <v>2.8000000000000001E-2</v>
      </c>
      <c r="FE185" s="59">
        <f t="shared" si="214"/>
        <v>2.8000000000000001E-2</v>
      </c>
      <c r="FF185" s="59">
        <f t="shared" si="214"/>
        <v>2.8000000000000001E-2</v>
      </c>
      <c r="FG185" s="59">
        <f t="shared" si="214"/>
        <v>2.8000000000000001E-2</v>
      </c>
      <c r="FH185" s="59">
        <f t="shared" si="214"/>
        <v>2.8000000000000001E-2</v>
      </c>
      <c r="FI185" s="59">
        <f t="shared" si="214"/>
        <v>2.8000000000000001E-2</v>
      </c>
      <c r="FJ185" s="59">
        <f t="shared" si="214"/>
        <v>2.8000000000000001E-2</v>
      </c>
      <c r="FK185" s="59">
        <f t="shared" si="214"/>
        <v>2.8000000000000001E-2</v>
      </c>
      <c r="FL185" s="59">
        <f t="shared" si="214"/>
        <v>2.8000000000000001E-2</v>
      </c>
      <c r="FM185" s="59">
        <f t="shared" si="214"/>
        <v>2.8000000000000001E-2</v>
      </c>
      <c r="FN185" s="59">
        <f t="shared" si="214"/>
        <v>2.8000000000000001E-2</v>
      </c>
      <c r="FO185" s="59">
        <f t="shared" si="214"/>
        <v>2.8000000000000001E-2</v>
      </c>
      <c r="FP185" s="59">
        <f t="shared" si="214"/>
        <v>2.8000000000000001E-2</v>
      </c>
      <c r="FQ185" s="59">
        <f t="shared" si="214"/>
        <v>2.8000000000000001E-2</v>
      </c>
      <c r="FR185" s="59">
        <f t="shared" si="214"/>
        <v>2.8000000000000001E-2</v>
      </c>
      <c r="FS185" s="59">
        <f t="shared" si="214"/>
        <v>2.8000000000000001E-2</v>
      </c>
      <c r="FT185" s="60">
        <f t="shared" si="214"/>
        <v>2.8000000000000001E-2</v>
      </c>
      <c r="FU185" s="59">
        <f t="shared" si="214"/>
        <v>2.8000000000000001E-2</v>
      </c>
      <c r="FV185" s="59">
        <f t="shared" si="214"/>
        <v>2.8000000000000001E-2</v>
      </c>
      <c r="FW185" s="59">
        <f t="shared" si="214"/>
        <v>2.8000000000000001E-2</v>
      </c>
      <c r="FX185" s="59">
        <f t="shared" si="214"/>
        <v>2.8000000000000001E-2</v>
      </c>
      <c r="FY185" s="53"/>
      <c r="FZ185" s="53"/>
      <c r="GA185" s="53"/>
      <c r="GB185" s="53"/>
      <c r="GC185" s="53"/>
      <c r="GD185" s="53"/>
      <c r="GE185" s="5"/>
      <c r="GF185" s="5"/>
      <c r="GG185" s="5"/>
      <c r="GH185" s="5"/>
      <c r="GI185" s="5"/>
      <c r="GJ185" s="5"/>
      <c r="GK185" s="5"/>
      <c r="GL185" s="5"/>
      <c r="GM185" s="5"/>
    </row>
    <row r="186" spans="1:256" x14ac:dyDescent="0.2">
      <c r="A186" s="3" t="s">
        <v>531</v>
      </c>
      <c r="B186" s="2" t="s">
        <v>532</v>
      </c>
      <c r="C186" s="35">
        <f t="shared" ref="C186:BN186" si="215">ROUND((C96-C16)/C16,4)</f>
        <v>-5.0000000000000001E-3</v>
      </c>
      <c r="D186" s="35">
        <f t="shared" si="215"/>
        <v>-2.5999999999999999E-2</v>
      </c>
      <c r="E186" s="35">
        <f t="shared" si="215"/>
        <v>4.2500000000000003E-2</v>
      </c>
      <c r="F186" s="35">
        <f t="shared" si="215"/>
        <v>3.15E-2</v>
      </c>
      <c r="G186" s="35">
        <f t="shared" si="215"/>
        <v>-9.9000000000000008E-3</v>
      </c>
      <c r="H186" s="35">
        <f t="shared" si="215"/>
        <v>-1.3100000000000001E-2</v>
      </c>
      <c r="I186" s="35">
        <f t="shared" si="215"/>
        <v>2.58E-2</v>
      </c>
      <c r="J186" s="35">
        <f t="shared" si="215"/>
        <v>3.39E-2</v>
      </c>
      <c r="K186" s="35">
        <f t="shared" si="215"/>
        <v>4.1799999999999997E-2</v>
      </c>
      <c r="L186" s="35">
        <f t="shared" si="215"/>
        <v>-1.2999999999999999E-3</v>
      </c>
      <c r="M186" s="35">
        <f t="shared" si="215"/>
        <v>-5.8999999999999999E-3</v>
      </c>
      <c r="N186" s="35">
        <f t="shared" si="215"/>
        <v>4.5999999999999999E-3</v>
      </c>
      <c r="O186" s="35">
        <f t="shared" si="215"/>
        <v>-3.8999999999999998E-3</v>
      </c>
      <c r="P186" s="35">
        <f t="shared" si="215"/>
        <v>3.27E-2</v>
      </c>
      <c r="Q186" s="35">
        <f t="shared" si="215"/>
        <v>3.73E-2</v>
      </c>
      <c r="R186" s="35">
        <f t="shared" si="215"/>
        <v>2.5558000000000001</v>
      </c>
      <c r="S186" s="35">
        <f t="shared" si="215"/>
        <v>-2.35E-2</v>
      </c>
      <c r="T186" s="35">
        <f t="shared" si="215"/>
        <v>-2.75E-2</v>
      </c>
      <c r="U186" s="35">
        <f t="shared" si="215"/>
        <v>-0.10780000000000001</v>
      </c>
      <c r="V186" s="35">
        <f t="shared" si="215"/>
        <v>1.4200000000000001E-2</v>
      </c>
      <c r="W186" s="36">
        <f t="shared" si="215"/>
        <v>-0.2011</v>
      </c>
      <c r="X186" s="35">
        <f t="shared" si="215"/>
        <v>0</v>
      </c>
      <c r="Y186" s="35">
        <f t="shared" si="215"/>
        <v>-4.1300000000000003E-2</v>
      </c>
      <c r="Z186" s="35">
        <f t="shared" si="215"/>
        <v>1.46E-2</v>
      </c>
      <c r="AA186" s="35">
        <f t="shared" si="215"/>
        <v>2.5999999999999999E-2</v>
      </c>
      <c r="AB186" s="35">
        <f t="shared" si="215"/>
        <v>1.52E-2</v>
      </c>
      <c r="AC186" s="35">
        <f t="shared" si="215"/>
        <v>-1.3100000000000001E-2</v>
      </c>
      <c r="AD186" s="35">
        <f t="shared" si="215"/>
        <v>1.2200000000000001E-2</v>
      </c>
      <c r="AE186" s="35">
        <f t="shared" si="215"/>
        <v>-8.0999999999999996E-3</v>
      </c>
      <c r="AF186" s="35">
        <f t="shared" si="215"/>
        <v>2.8999999999999998E-3</v>
      </c>
      <c r="AG186" s="35">
        <f t="shared" si="215"/>
        <v>-1.34E-2</v>
      </c>
      <c r="AH186" s="35">
        <f t="shared" si="215"/>
        <v>-0.01</v>
      </c>
      <c r="AI186" s="35">
        <f t="shared" si="215"/>
        <v>8.0000000000000002E-3</v>
      </c>
      <c r="AJ186" s="35">
        <f t="shared" si="215"/>
        <v>-4.1500000000000002E-2</v>
      </c>
      <c r="AK186" s="35">
        <f t="shared" si="215"/>
        <v>5.5599999999999997E-2</v>
      </c>
      <c r="AL186" s="35">
        <f t="shared" si="215"/>
        <v>-4.4999999999999997E-3</v>
      </c>
      <c r="AM186" s="35">
        <f t="shared" si="215"/>
        <v>2.0000000000000001E-4</v>
      </c>
      <c r="AN186" s="35">
        <f t="shared" si="215"/>
        <v>-3.8100000000000002E-2</v>
      </c>
      <c r="AO186" s="35">
        <f t="shared" si="215"/>
        <v>-1.18E-2</v>
      </c>
      <c r="AP186" s="35">
        <f t="shared" si="215"/>
        <v>4.3700000000000003E-2</v>
      </c>
      <c r="AQ186" s="35">
        <f t="shared" si="215"/>
        <v>-6.7000000000000002E-3</v>
      </c>
      <c r="AR186" s="35">
        <f t="shared" si="215"/>
        <v>1.1900000000000001E-2</v>
      </c>
      <c r="AS186" s="35">
        <f t="shared" si="215"/>
        <v>4.07E-2</v>
      </c>
      <c r="AT186" s="35">
        <f t="shared" si="215"/>
        <v>-1.7299999999999999E-2</v>
      </c>
      <c r="AU186" s="35">
        <f t="shared" si="215"/>
        <v>-5.21E-2</v>
      </c>
      <c r="AV186" s="35">
        <f t="shared" si="215"/>
        <v>-1.6400000000000001E-2</v>
      </c>
      <c r="AW186" s="35">
        <f t="shared" si="215"/>
        <v>4.5900000000000003E-2</v>
      </c>
      <c r="AX186" s="35">
        <f t="shared" si="215"/>
        <v>0</v>
      </c>
      <c r="AY186" s="35">
        <f t="shared" si="215"/>
        <v>-3.27E-2</v>
      </c>
      <c r="AZ186" s="35">
        <f t="shared" si="215"/>
        <v>2.7400000000000001E-2</v>
      </c>
      <c r="BA186" s="35">
        <f t="shared" si="215"/>
        <v>-4.0000000000000002E-4</v>
      </c>
      <c r="BB186" s="35">
        <f t="shared" si="215"/>
        <v>9.2999999999999992E-3</v>
      </c>
      <c r="BC186" s="35">
        <f t="shared" si="215"/>
        <v>-6.1999999999999998E-3</v>
      </c>
      <c r="BD186" s="35">
        <f t="shared" si="215"/>
        <v>7.4999999999999997E-3</v>
      </c>
      <c r="BE186" s="35">
        <f t="shared" si="215"/>
        <v>5.3E-3</v>
      </c>
      <c r="BF186" s="35">
        <f t="shared" si="215"/>
        <v>3.3999999999999998E-3</v>
      </c>
      <c r="BG186" s="35">
        <f t="shared" si="215"/>
        <v>8.14E-2</v>
      </c>
      <c r="BH186" s="35">
        <f t="shared" si="215"/>
        <v>-2.3099999999999999E-2</v>
      </c>
      <c r="BI186" s="35">
        <f t="shared" si="215"/>
        <v>5.57E-2</v>
      </c>
      <c r="BJ186" s="35">
        <f t="shared" si="215"/>
        <v>-3.8999999999999998E-3</v>
      </c>
      <c r="BK186" s="35">
        <f t="shared" si="215"/>
        <v>0.10630000000000001</v>
      </c>
      <c r="BL186" s="35">
        <f t="shared" si="215"/>
        <v>0.12709999999999999</v>
      </c>
      <c r="BM186" s="35">
        <f t="shared" si="215"/>
        <v>-4.0599999999999997E-2</v>
      </c>
      <c r="BN186" s="35">
        <f t="shared" si="215"/>
        <v>1.6000000000000001E-3</v>
      </c>
      <c r="BO186" s="35">
        <f t="shared" ref="BO186:DZ186" si="216">ROUND((BO96-BO16)/BO16,4)</f>
        <v>-3.0300000000000001E-2</v>
      </c>
      <c r="BP186" s="35">
        <f t="shared" si="216"/>
        <v>6.3E-3</v>
      </c>
      <c r="BQ186" s="35">
        <f t="shared" si="216"/>
        <v>4.07E-2</v>
      </c>
      <c r="BR186" s="35">
        <f t="shared" si="216"/>
        <v>6.7000000000000002E-3</v>
      </c>
      <c r="BS186" s="35">
        <f t="shared" si="216"/>
        <v>-2.5000000000000001E-2</v>
      </c>
      <c r="BT186" s="35">
        <f t="shared" si="216"/>
        <v>5.4699999999999999E-2</v>
      </c>
      <c r="BU186" s="35">
        <f t="shared" si="216"/>
        <v>-1.7899999999999999E-2</v>
      </c>
      <c r="BV186" s="35">
        <f t="shared" si="216"/>
        <v>-8.3000000000000001E-3</v>
      </c>
      <c r="BW186" s="35">
        <f t="shared" si="216"/>
        <v>1.6999999999999999E-3</v>
      </c>
      <c r="BX186" s="35">
        <f t="shared" si="216"/>
        <v>0.15049999999999999</v>
      </c>
      <c r="BY186" s="35">
        <f t="shared" si="216"/>
        <v>-3.0800000000000001E-2</v>
      </c>
      <c r="BZ186" s="35">
        <f t="shared" si="216"/>
        <v>-3.7699999999999997E-2</v>
      </c>
      <c r="CA186" s="35">
        <f t="shared" si="216"/>
        <v>-5.6000000000000001E-2</v>
      </c>
      <c r="CB186" s="35">
        <f t="shared" si="216"/>
        <v>2.8999999999999998E-3</v>
      </c>
      <c r="CC186" s="35">
        <f t="shared" si="216"/>
        <v>-2.52E-2</v>
      </c>
      <c r="CD186" s="35">
        <f t="shared" si="216"/>
        <v>-5.1499999999999997E-2</v>
      </c>
      <c r="CE186" s="35">
        <f t="shared" si="216"/>
        <v>2.8000000000000001E-2</v>
      </c>
      <c r="CF186" s="35">
        <f t="shared" si="216"/>
        <v>-3.7900000000000003E-2</v>
      </c>
      <c r="CG186" s="35">
        <f t="shared" si="216"/>
        <v>5.8299999999999998E-2</v>
      </c>
      <c r="CH186" s="35">
        <f t="shared" si="216"/>
        <v>-3.2800000000000003E-2</v>
      </c>
      <c r="CI186" s="35">
        <f t="shared" si="216"/>
        <v>-1.04E-2</v>
      </c>
      <c r="CJ186" s="35">
        <f t="shared" si="216"/>
        <v>-1.7600000000000001E-2</v>
      </c>
      <c r="CK186" s="35">
        <f t="shared" si="216"/>
        <v>9.5999999999999992E-3</v>
      </c>
      <c r="CL186" s="35">
        <f t="shared" si="216"/>
        <v>-1.1900000000000001E-2</v>
      </c>
      <c r="CM186" s="35">
        <f t="shared" si="216"/>
        <v>2.6599999999999999E-2</v>
      </c>
      <c r="CN186" s="35">
        <f t="shared" si="216"/>
        <v>3.1399999999999997E-2</v>
      </c>
      <c r="CO186" s="35">
        <f t="shared" si="216"/>
        <v>4.0000000000000002E-4</v>
      </c>
      <c r="CP186" s="35">
        <f t="shared" si="216"/>
        <v>-1.6400000000000001E-2</v>
      </c>
      <c r="CQ186" s="35">
        <f t="shared" si="216"/>
        <v>-5.4399999999999997E-2</v>
      </c>
      <c r="CR186" s="35">
        <f t="shared" si="216"/>
        <v>-2.5000000000000001E-2</v>
      </c>
      <c r="CS186" s="35">
        <f t="shared" si="216"/>
        <v>-3.5999999999999999E-3</v>
      </c>
      <c r="CT186" s="35">
        <f t="shared" si="216"/>
        <v>0.21579999999999999</v>
      </c>
      <c r="CU186" s="35">
        <f t="shared" si="216"/>
        <v>-8.1500000000000003E-2</v>
      </c>
      <c r="CV186" s="35">
        <f t="shared" si="216"/>
        <v>-2.3400000000000001E-2</v>
      </c>
      <c r="CW186" s="35">
        <f t="shared" si="216"/>
        <v>-1.6899999999999998E-2</v>
      </c>
      <c r="CX186" s="35">
        <f t="shared" si="216"/>
        <v>3.0300000000000001E-2</v>
      </c>
      <c r="CY186" s="35">
        <f t="shared" si="216"/>
        <v>-0.5292</v>
      </c>
      <c r="CZ186" s="35">
        <f t="shared" si="216"/>
        <v>-1.95E-2</v>
      </c>
      <c r="DA186" s="35">
        <f t="shared" si="216"/>
        <v>-1.3100000000000001E-2</v>
      </c>
      <c r="DB186" s="35">
        <f t="shared" si="216"/>
        <v>2.2000000000000001E-3</v>
      </c>
      <c r="DC186" s="35">
        <f t="shared" si="216"/>
        <v>-2.4199999999999999E-2</v>
      </c>
      <c r="DD186" s="35">
        <f t="shared" si="216"/>
        <v>4.9099999999999998E-2</v>
      </c>
      <c r="DE186" s="35">
        <f t="shared" si="216"/>
        <v>-6.9999999999999999E-4</v>
      </c>
      <c r="DF186" s="35">
        <f t="shared" si="216"/>
        <v>3.0000000000000001E-3</v>
      </c>
      <c r="DG186" s="35">
        <f t="shared" si="216"/>
        <v>-4.1000000000000002E-2</v>
      </c>
      <c r="DH186" s="35">
        <f t="shared" si="216"/>
        <v>-1.0999999999999999E-2</v>
      </c>
      <c r="DI186" s="35">
        <f t="shared" si="216"/>
        <v>-2.3999999999999998E-3</v>
      </c>
      <c r="DJ186" s="35">
        <f t="shared" si="216"/>
        <v>1.8499999999999999E-2</v>
      </c>
      <c r="DK186" s="35">
        <f t="shared" si="216"/>
        <v>9.8199999999999996E-2</v>
      </c>
      <c r="DL186" s="35">
        <f t="shared" si="216"/>
        <v>-9.7999999999999997E-3</v>
      </c>
      <c r="DM186" s="35">
        <f t="shared" si="216"/>
        <v>-4.9000000000000002E-2</v>
      </c>
      <c r="DN186" s="35">
        <f t="shared" si="216"/>
        <v>-1.6400000000000001E-2</v>
      </c>
      <c r="DO186" s="35">
        <f t="shared" si="216"/>
        <v>3.5000000000000001E-3</v>
      </c>
      <c r="DP186" s="35">
        <f t="shared" si="216"/>
        <v>0.10249999999999999</v>
      </c>
      <c r="DQ186" s="35">
        <f t="shared" si="216"/>
        <v>4.6899999999999997E-2</v>
      </c>
      <c r="DR186" s="35">
        <f t="shared" si="216"/>
        <v>5.8999999999999999E-3</v>
      </c>
      <c r="DS186" s="35">
        <f t="shared" si="216"/>
        <v>-9.2999999999999992E-3</v>
      </c>
      <c r="DT186" s="35">
        <f t="shared" si="216"/>
        <v>-4.82E-2</v>
      </c>
      <c r="DU186" s="35">
        <f t="shared" si="216"/>
        <v>-2.2000000000000001E-3</v>
      </c>
      <c r="DV186" s="35">
        <f t="shared" si="216"/>
        <v>-2.07E-2</v>
      </c>
      <c r="DW186" s="35">
        <f t="shared" si="216"/>
        <v>-1.49E-2</v>
      </c>
      <c r="DX186" s="35">
        <f t="shared" si="216"/>
        <v>-4.3400000000000001E-2</v>
      </c>
      <c r="DY186" s="35">
        <f t="shared" si="216"/>
        <v>4.5900000000000003E-2</v>
      </c>
      <c r="DZ186" s="35">
        <f t="shared" si="216"/>
        <v>-3.3599999999999998E-2</v>
      </c>
      <c r="EA186" s="35">
        <f t="shared" ref="EA186:FX186" si="217">ROUND((EA96-EA16)/EA16,4)</f>
        <v>9.5299999999999996E-2</v>
      </c>
      <c r="EB186" s="35">
        <f t="shared" si="217"/>
        <v>1.26E-2</v>
      </c>
      <c r="EC186" s="35">
        <f t="shared" si="217"/>
        <v>2.8899999999999999E-2</v>
      </c>
      <c r="ED186" s="35">
        <f t="shared" si="217"/>
        <v>1.9300000000000001E-2</v>
      </c>
      <c r="EE186" s="35">
        <f t="shared" si="217"/>
        <v>-3.8699999999999998E-2</v>
      </c>
      <c r="EF186" s="35">
        <f t="shared" si="217"/>
        <v>-1.4E-2</v>
      </c>
      <c r="EG186" s="35">
        <f t="shared" si="217"/>
        <v>1.2699999999999999E-2</v>
      </c>
      <c r="EH186" s="35">
        <f t="shared" si="217"/>
        <v>4.87E-2</v>
      </c>
      <c r="EI186" s="35">
        <f t="shared" si="217"/>
        <v>9.4000000000000004E-3</v>
      </c>
      <c r="EJ186" s="35">
        <f t="shared" si="217"/>
        <v>1.1299999999999999E-2</v>
      </c>
      <c r="EK186" s="35">
        <f t="shared" si="217"/>
        <v>-8.0000000000000002E-3</v>
      </c>
      <c r="EL186" s="35">
        <f t="shared" si="217"/>
        <v>2.35E-2</v>
      </c>
      <c r="EM186" s="35">
        <f t="shared" si="217"/>
        <v>-5.9299999999999999E-2</v>
      </c>
      <c r="EN186" s="35">
        <f t="shared" si="217"/>
        <v>-3.0000000000000001E-3</v>
      </c>
      <c r="EO186" s="35">
        <f t="shared" si="217"/>
        <v>-2.1899999999999999E-2</v>
      </c>
      <c r="EP186" s="35">
        <f t="shared" si="217"/>
        <v>1.7399999999999999E-2</v>
      </c>
      <c r="EQ186" s="35">
        <f t="shared" si="217"/>
        <v>3.0200000000000001E-2</v>
      </c>
      <c r="ER186" s="35">
        <f t="shared" si="217"/>
        <v>-1.03E-2</v>
      </c>
      <c r="ES186" s="35">
        <f t="shared" si="217"/>
        <v>3.4700000000000002E-2</v>
      </c>
      <c r="ET186" s="35">
        <f t="shared" si="217"/>
        <v>-0.03</v>
      </c>
      <c r="EU186" s="35">
        <f t="shared" si="217"/>
        <v>3.4599999999999999E-2</v>
      </c>
      <c r="EV186" s="35">
        <f t="shared" si="217"/>
        <v>-1.5E-3</v>
      </c>
      <c r="EW186" s="35">
        <f t="shared" si="217"/>
        <v>8.1299999999999997E-2</v>
      </c>
      <c r="EX186" s="35">
        <f t="shared" si="217"/>
        <v>3.2099999999999997E-2</v>
      </c>
      <c r="EY186" s="35">
        <f t="shared" si="217"/>
        <v>-0.15809999999999999</v>
      </c>
      <c r="EZ186" s="35">
        <f t="shared" si="217"/>
        <v>-1.8100000000000002E-2</v>
      </c>
      <c r="FA186" s="35">
        <f t="shared" si="217"/>
        <v>3.0499999999999999E-2</v>
      </c>
      <c r="FB186" s="35">
        <f t="shared" si="217"/>
        <v>-3.9800000000000002E-2</v>
      </c>
      <c r="FC186" s="35">
        <f t="shared" si="217"/>
        <v>-2.1399999999999999E-2</v>
      </c>
      <c r="FD186" s="35">
        <f t="shared" si="217"/>
        <v>-1.43E-2</v>
      </c>
      <c r="FE186" s="35">
        <f t="shared" si="217"/>
        <v>-9.1000000000000004E-3</v>
      </c>
      <c r="FF186" s="35">
        <f t="shared" si="217"/>
        <v>9.5399999999999999E-2</v>
      </c>
      <c r="FG186" s="35">
        <f t="shared" si="217"/>
        <v>-5.9900000000000002E-2</v>
      </c>
      <c r="FH186" s="35">
        <f t="shared" si="217"/>
        <v>1.01E-2</v>
      </c>
      <c r="FI186" s="35">
        <f t="shared" si="217"/>
        <v>3.3399999999999999E-2</v>
      </c>
      <c r="FJ186" s="35">
        <f t="shared" si="217"/>
        <v>3.4000000000000002E-2</v>
      </c>
      <c r="FK186" s="35">
        <f t="shared" si="217"/>
        <v>3.6900000000000002E-2</v>
      </c>
      <c r="FL186" s="35">
        <f t="shared" si="217"/>
        <v>6.0900000000000003E-2</v>
      </c>
      <c r="FM186" s="35">
        <f t="shared" si="217"/>
        <v>5.7099999999999998E-2</v>
      </c>
      <c r="FN186" s="35">
        <f t="shared" si="217"/>
        <v>3.7199999999999997E-2</v>
      </c>
      <c r="FO186" s="35">
        <f t="shared" si="217"/>
        <v>3.5099999999999999E-2</v>
      </c>
      <c r="FP186" s="35">
        <f t="shared" si="217"/>
        <v>-4.4000000000000003E-3</v>
      </c>
      <c r="FQ186" s="35">
        <f t="shared" si="217"/>
        <v>-1.72E-2</v>
      </c>
      <c r="FR186" s="35">
        <f t="shared" si="217"/>
        <v>7.6700000000000004E-2</v>
      </c>
      <c r="FS186" s="35">
        <f t="shared" si="217"/>
        <v>-1.1900000000000001E-2</v>
      </c>
      <c r="FT186" s="36">
        <f t="shared" si="217"/>
        <v>-3.8300000000000001E-2</v>
      </c>
      <c r="FU186" s="35">
        <f t="shared" si="217"/>
        <v>1.6000000000000001E-3</v>
      </c>
      <c r="FV186" s="35">
        <f t="shared" si="217"/>
        <v>-1.6299999999999999E-2</v>
      </c>
      <c r="FW186" s="35">
        <f t="shared" si="217"/>
        <v>0.112</v>
      </c>
      <c r="FX186" s="35">
        <f t="shared" si="217"/>
        <v>1.4E-3</v>
      </c>
      <c r="FY186" s="53"/>
      <c r="FZ186" s="53"/>
      <c r="GA186" s="53"/>
      <c r="GB186" s="53"/>
      <c r="GC186" s="53"/>
      <c r="GD186" s="53"/>
      <c r="GE186" s="55"/>
      <c r="GF186" s="55"/>
      <c r="GG186" s="53"/>
      <c r="GH186" s="53"/>
      <c r="GI186" s="53"/>
      <c r="GJ186" s="53"/>
      <c r="GK186" s="53"/>
      <c r="GL186" s="53"/>
      <c r="GM186" s="53"/>
    </row>
    <row r="187" spans="1:256" x14ac:dyDescent="0.2">
      <c r="A187" s="55"/>
      <c r="B187" s="2" t="s">
        <v>533</v>
      </c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4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3"/>
      <c r="BA187" s="53"/>
      <c r="BB187" s="53"/>
      <c r="BC187" s="53"/>
      <c r="BD187" s="53"/>
      <c r="BE187" s="53"/>
      <c r="BF187" s="53"/>
      <c r="BG187" s="53"/>
      <c r="BH187" s="53"/>
      <c r="BI187" s="53"/>
      <c r="BJ187" s="53"/>
      <c r="BK187" s="53"/>
      <c r="BL187" s="53"/>
      <c r="BM187" s="53"/>
      <c r="BN187" s="53"/>
      <c r="BO187" s="53"/>
      <c r="BP187" s="53"/>
      <c r="BQ187" s="53"/>
      <c r="BR187" s="53"/>
      <c r="BS187" s="53"/>
      <c r="BT187" s="53"/>
      <c r="BU187" s="53"/>
      <c r="BV187" s="53"/>
      <c r="BW187" s="53"/>
      <c r="BX187" s="53"/>
      <c r="BY187" s="53"/>
      <c r="BZ187" s="53"/>
      <c r="CA187" s="53"/>
      <c r="CB187" s="53"/>
      <c r="CC187" s="53"/>
      <c r="CD187" s="53"/>
      <c r="CE187" s="53"/>
      <c r="CF187" s="53"/>
      <c r="CG187" s="53"/>
      <c r="CH187" s="53"/>
      <c r="CI187" s="53"/>
      <c r="CJ187" s="53"/>
      <c r="CK187" s="53"/>
      <c r="CL187" s="53"/>
      <c r="CM187" s="53"/>
      <c r="CN187" s="53"/>
      <c r="CO187" s="53"/>
      <c r="CP187" s="53"/>
      <c r="CQ187" s="53"/>
      <c r="CR187" s="53"/>
      <c r="CS187" s="53"/>
      <c r="CT187" s="53"/>
      <c r="CU187" s="53"/>
      <c r="CV187" s="53"/>
      <c r="CW187" s="53"/>
      <c r="CX187" s="53"/>
      <c r="CY187" s="53"/>
      <c r="CZ187" s="53"/>
      <c r="DA187" s="53"/>
      <c r="DB187" s="53"/>
      <c r="DC187" s="53"/>
      <c r="DD187" s="53"/>
      <c r="DE187" s="53"/>
      <c r="DF187" s="53"/>
      <c r="DG187" s="53"/>
      <c r="DH187" s="53"/>
      <c r="DI187" s="53"/>
      <c r="DJ187" s="53"/>
      <c r="DK187" s="53"/>
      <c r="DL187" s="53"/>
      <c r="DM187" s="53"/>
      <c r="DN187" s="53"/>
      <c r="DO187" s="53"/>
      <c r="DP187" s="53"/>
      <c r="DQ187" s="53"/>
      <c r="DR187" s="53"/>
      <c r="DS187" s="53"/>
      <c r="DT187" s="53"/>
      <c r="DU187" s="53"/>
      <c r="DV187" s="53"/>
      <c r="DW187" s="53"/>
      <c r="DX187" s="53"/>
      <c r="DY187" s="53"/>
      <c r="DZ187" s="53"/>
      <c r="EA187" s="53"/>
      <c r="EB187" s="53"/>
      <c r="EC187" s="53"/>
      <c r="ED187" s="53"/>
      <c r="EE187" s="53"/>
      <c r="EF187" s="53"/>
      <c r="EG187" s="53"/>
      <c r="EH187" s="53"/>
      <c r="EI187" s="53"/>
      <c r="EJ187" s="53"/>
      <c r="EK187" s="53"/>
      <c r="EL187" s="53"/>
      <c r="EM187" s="53"/>
      <c r="EN187" s="53"/>
      <c r="EO187" s="53"/>
      <c r="EP187" s="53"/>
      <c r="EQ187" s="53"/>
      <c r="ER187" s="53"/>
      <c r="ES187" s="53"/>
      <c r="ET187" s="53"/>
      <c r="EU187" s="53"/>
      <c r="EV187" s="53"/>
      <c r="EW187" s="53"/>
      <c r="EX187" s="53"/>
      <c r="EY187" s="53"/>
      <c r="EZ187" s="53"/>
      <c r="FA187" s="53"/>
      <c r="FB187" s="53"/>
      <c r="FC187" s="53"/>
      <c r="FD187" s="53"/>
      <c r="FE187" s="53"/>
      <c r="FF187" s="53"/>
      <c r="FG187" s="53"/>
      <c r="FH187" s="53"/>
      <c r="FI187" s="53"/>
      <c r="FJ187" s="53"/>
      <c r="FK187" s="53"/>
      <c r="FL187" s="53"/>
      <c r="FM187" s="53"/>
      <c r="FN187" s="53"/>
      <c r="FO187" s="53"/>
      <c r="FP187" s="53"/>
      <c r="FQ187" s="53"/>
      <c r="FR187" s="53"/>
      <c r="FS187" s="53"/>
      <c r="FT187" s="54"/>
      <c r="FU187" s="53"/>
      <c r="FV187" s="53"/>
      <c r="FW187" s="53"/>
      <c r="FX187" s="53"/>
      <c r="FY187" s="59"/>
      <c r="FZ187" s="53"/>
      <c r="GA187" s="53"/>
      <c r="GB187" s="53"/>
      <c r="GC187" s="53"/>
      <c r="GD187" s="53"/>
      <c r="GE187" s="5"/>
      <c r="GF187" s="5"/>
      <c r="GG187" s="5"/>
      <c r="GH187" s="5"/>
      <c r="GI187" s="5"/>
      <c r="GJ187" s="5"/>
      <c r="GK187" s="5"/>
      <c r="GL187" s="5"/>
      <c r="GM187" s="5"/>
    </row>
    <row r="188" spans="1:256" x14ac:dyDescent="0.2">
      <c r="A188" s="3" t="s">
        <v>534</v>
      </c>
      <c r="B188" s="2" t="s">
        <v>535</v>
      </c>
      <c r="C188" s="53">
        <f t="shared" ref="C188:BN188" si="218">ROUND((C184)*(1+C185+C186),2)</f>
        <v>66713728.780000001</v>
      </c>
      <c r="D188" s="53">
        <f t="shared" si="218"/>
        <v>324539205.25</v>
      </c>
      <c r="E188" s="53">
        <f t="shared" si="218"/>
        <v>68794524.75</v>
      </c>
      <c r="F188" s="53">
        <f t="shared" si="218"/>
        <v>133550636.68000001</v>
      </c>
      <c r="G188" s="53">
        <f t="shared" si="218"/>
        <v>8363696.3499999996</v>
      </c>
      <c r="H188" s="53">
        <f t="shared" si="218"/>
        <v>8113356.2300000004</v>
      </c>
      <c r="I188" s="53">
        <f t="shared" si="218"/>
        <v>88383913.810000002</v>
      </c>
      <c r="J188" s="53">
        <f t="shared" si="218"/>
        <v>17039335.68</v>
      </c>
      <c r="K188" s="53">
        <f t="shared" si="218"/>
        <v>3381510.81</v>
      </c>
      <c r="L188" s="53">
        <f t="shared" si="218"/>
        <v>22816101.039999999</v>
      </c>
      <c r="M188" s="53">
        <f t="shared" si="218"/>
        <v>13784598.460000001</v>
      </c>
      <c r="N188" s="53">
        <f t="shared" si="218"/>
        <v>411351405.31999999</v>
      </c>
      <c r="O188" s="53">
        <f t="shared" si="218"/>
        <v>115175670.92</v>
      </c>
      <c r="P188" s="53">
        <f t="shared" si="218"/>
        <v>2476964.3199999998</v>
      </c>
      <c r="Q188" s="53">
        <f t="shared" si="218"/>
        <v>333053465.49000001</v>
      </c>
      <c r="R188" s="53">
        <f t="shared" si="218"/>
        <v>17782550.899999999</v>
      </c>
      <c r="S188" s="53">
        <f t="shared" si="218"/>
        <v>11251964.369999999</v>
      </c>
      <c r="T188" s="53">
        <f t="shared" si="218"/>
        <v>1914867.25</v>
      </c>
      <c r="U188" s="53">
        <f t="shared" si="218"/>
        <v>814596.3</v>
      </c>
      <c r="V188" s="53">
        <f t="shared" si="218"/>
        <v>2957916.45</v>
      </c>
      <c r="W188" s="54">
        <f t="shared" si="218"/>
        <v>1133808.6599999999</v>
      </c>
      <c r="X188" s="53">
        <f t="shared" si="218"/>
        <v>809560.66</v>
      </c>
      <c r="Y188" s="53">
        <f t="shared" si="218"/>
        <v>4171984.72</v>
      </c>
      <c r="Z188" s="53">
        <f t="shared" si="218"/>
        <v>2869104.6</v>
      </c>
      <c r="AA188" s="53">
        <f t="shared" si="218"/>
        <v>228066737.97999999</v>
      </c>
      <c r="AB188" s="53">
        <f t="shared" si="218"/>
        <v>234271744.03</v>
      </c>
      <c r="AC188" s="53">
        <f t="shared" si="218"/>
        <v>7503507.4100000001</v>
      </c>
      <c r="AD188" s="53">
        <f t="shared" si="218"/>
        <v>8936096.1999999993</v>
      </c>
      <c r="AE188" s="53">
        <f t="shared" si="218"/>
        <v>1587827.91</v>
      </c>
      <c r="AF188" s="53">
        <f t="shared" si="218"/>
        <v>2326291.3199999998</v>
      </c>
      <c r="AG188" s="53">
        <f t="shared" si="218"/>
        <v>7420401.6900000004</v>
      </c>
      <c r="AH188" s="53">
        <f t="shared" si="218"/>
        <v>8065649.46</v>
      </c>
      <c r="AI188" s="53">
        <f t="shared" si="218"/>
        <v>3602485.71</v>
      </c>
      <c r="AJ188" s="53">
        <f t="shared" si="218"/>
        <v>2700665.29</v>
      </c>
      <c r="AK188" s="53">
        <f t="shared" si="218"/>
        <v>2845262.41</v>
      </c>
      <c r="AL188" s="53">
        <f t="shared" si="218"/>
        <v>3005205.86</v>
      </c>
      <c r="AM188" s="53">
        <f t="shared" si="218"/>
        <v>4152016.02</v>
      </c>
      <c r="AN188" s="53">
        <f t="shared" si="218"/>
        <v>3699194.5</v>
      </c>
      <c r="AO188" s="53">
        <f t="shared" si="218"/>
        <v>37793390.189999998</v>
      </c>
      <c r="AP188" s="53">
        <f t="shared" si="218"/>
        <v>715619719.5</v>
      </c>
      <c r="AQ188" s="53">
        <f t="shared" si="218"/>
        <v>3012901.51</v>
      </c>
      <c r="AR188" s="53">
        <f t="shared" si="218"/>
        <v>492352916.14999998</v>
      </c>
      <c r="AS188" s="53">
        <f t="shared" si="218"/>
        <v>56344399.130000003</v>
      </c>
      <c r="AT188" s="53">
        <f t="shared" si="218"/>
        <v>19437578.940000001</v>
      </c>
      <c r="AU188" s="53">
        <f t="shared" si="218"/>
        <v>3455207.96</v>
      </c>
      <c r="AV188" s="53">
        <f t="shared" si="218"/>
        <v>3279892.61</v>
      </c>
      <c r="AW188" s="53">
        <f t="shared" si="218"/>
        <v>2779205.15</v>
      </c>
      <c r="AX188" s="53">
        <f t="shared" si="218"/>
        <v>855841.54</v>
      </c>
      <c r="AY188" s="53">
        <f t="shared" si="218"/>
        <v>4850033.83</v>
      </c>
      <c r="AZ188" s="53">
        <f t="shared" si="218"/>
        <v>91264930.810000002</v>
      </c>
      <c r="BA188" s="53">
        <f t="shared" si="218"/>
        <v>66688600.359999999</v>
      </c>
      <c r="BB188" s="53">
        <f t="shared" si="218"/>
        <v>58588529.189999998</v>
      </c>
      <c r="BC188" s="53">
        <f t="shared" si="218"/>
        <v>239248803.41</v>
      </c>
      <c r="BD188" s="53">
        <f t="shared" si="218"/>
        <v>37404361.549999997</v>
      </c>
      <c r="BE188" s="53">
        <f t="shared" si="218"/>
        <v>11693608.91</v>
      </c>
      <c r="BF188" s="53">
        <f t="shared" si="218"/>
        <v>178683378.78999999</v>
      </c>
      <c r="BG188" s="53">
        <f t="shared" si="218"/>
        <v>8708088.9000000004</v>
      </c>
      <c r="BH188" s="53">
        <f t="shared" si="218"/>
        <v>5452909.0800000001</v>
      </c>
      <c r="BI188" s="53">
        <f t="shared" si="218"/>
        <v>3089657.17</v>
      </c>
      <c r="BJ188" s="53">
        <f t="shared" si="218"/>
        <v>44906613</v>
      </c>
      <c r="BK188" s="53">
        <f t="shared" si="218"/>
        <v>154526355.59</v>
      </c>
      <c r="BL188" s="53">
        <f t="shared" si="218"/>
        <v>2742357.46</v>
      </c>
      <c r="BM188" s="53">
        <f t="shared" si="218"/>
        <v>3107425.37</v>
      </c>
      <c r="BN188" s="53">
        <f t="shared" si="218"/>
        <v>28502503.359999999</v>
      </c>
      <c r="BO188" s="53">
        <f t="shared" ref="BO188:DZ188" si="219">ROUND((BO184)*(1+BO185+BO186),2)</f>
        <v>11882450.93</v>
      </c>
      <c r="BP188" s="53">
        <f t="shared" si="219"/>
        <v>2650025.85</v>
      </c>
      <c r="BQ188" s="53">
        <f t="shared" si="219"/>
        <v>48591731.990000002</v>
      </c>
      <c r="BR188" s="53">
        <f t="shared" si="219"/>
        <v>36425903.770000003</v>
      </c>
      <c r="BS188" s="53">
        <f t="shared" si="219"/>
        <v>8687710.7599999998</v>
      </c>
      <c r="BT188" s="53">
        <f t="shared" si="219"/>
        <v>4073247.9</v>
      </c>
      <c r="BU188" s="53">
        <f t="shared" si="219"/>
        <v>4143194.59</v>
      </c>
      <c r="BV188" s="53">
        <f t="shared" si="219"/>
        <v>9943864.5600000005</v>
      </c>
      <c r="BW188" s="53">
        <f t="shared" si="219"/>
        <v>14627138.68</v>
      </c>
      <c r="BX188" s="53">
        <f t="shared" si="219"/>
        <v>1474226.18</v>
      </c>
      <c r="BY188" s="53">
        <f t="shared" si="219"/>
        <v>4501317.1900000004</v>
      </c>
      <c r="BZ188" s="53">
        <f t="shared" si="219"/>
        <v>2472400.84</v>
      </c>
      <c r="CA188" s="53">
        <f t="shared" si="219"/>
        <v>2466653.56</v>
      </c>
      <c r="CB188" s="53">
        <f t="shared" si="219"/>
        <v>639169121.38</v>
      </c>
      <c r="CC188" s="53">
        <f t="shared" si="219"/>
        <v>2128882.54</v>
      </c>
      <c r="CD188" s="53">
        <f t="shared" si="219"/>
        <v>1061343</v>
      </c>
      <c r="CE188" s="53">
        <f t="shared" si="219"/>
        <v>2247998.58</v>
      </c>
      <c r="CF188" s="53">
        <f t="shared" si="219"/>
        <v>1567350.39</v>
      </c>
      <c r="CG188" s="53">
        <f t="shared" si="219"/>
        <v>2297959.63</v>
      </c>
      <c r="CH188" s="53">
        <f t="shared" si="219"/>
        <v>1776669.39</v>
      </c>
      <c r="CI188" s="53">
        <f t="shared" si="219"/>
        <v>5818594.4199999999</v>
      </c>
      <c r="CJ188" s="53">
        <f t="shared" si="219"/>
        <v>8936708.0099999998</v>
      </c>
      <c r="CK188" s="53">
        <f t="shared" si="219"/>
        <v>38438465.880000003</v>
      </c>
      <c r="CL188" s="53">
        <f t="shared" si="219"/>
        <v>10801711.800000001</v>
      </c>
      <c r="CM188" s="53">
        <f t="shared" si="219"/>
        <v>6866935.0499999998</v>
      </c>
      <c r="CN188" s="53">
        <f t="shared" si="219"/>
        <v>221571073.77000001</v>
      </c>
      <c r="CO188" s="53">
        <f t="shared" si="219"/>
        <v>115976776.91</v>
      </c>
      <c r="CP188" s="53">
        <f t="shared" si="219"/>
        <v>9081256.2100000009</v>
      </c>
      <c r="CQ188" s="53">
        <f t="shared" si="219"/>
        <v>9992437.1199999992</v>
      </c>
      <c r="CR188" s="53">
        <f t="shared" si="219"/>
        <v>2400500.89</v>
      </c>
      <c r="CS188" s="53">
        <f t="shared" si="219"/>
        <v>3510055.57</v>
      </c>
      <c r="CT188" s="53">
        <f t="shared" si="219"/>
        <v>1706097.24</v>
      </c>
      <c r="CU188" s="53">
        <f t="shared" si="219"/>
        <v>3233399.16</v>
      </c>
      <c r="CV188" s="53">
        <f t="shared" si="219"/>
        <v>769970.47</v>
      </c>
      <c r="CW188" s="53">
        <f t="shared" si="219"/>
        <v>2170896.9900000002</v>
      </c>
      <c r="CX188" s="53">
        <f t="shared" si="219"/>
        <v>4204498.0599999996</v>
      </c>
      <c r="CY188" s="53">
        <f t="shared" si="219"/>
        <v>536183.81000000006</v>
      </c>
      <c r="CZ188" s="53">
        <f t="shared" si="219"/>
        <v>16893000.699999999</v>
      </c>
      <c r="DA188" s="53">
        <f t="shared" si="219"/>
        <v>2426364.98</v>
      </c>
      <c r="DB188" s="53">
        <f t="shared" si="219"/>
        <v>3276096.45</v>
      </c>
      <c r="DC188" s="53">
        <f t="shared" si="219"/>
        <v>2342456.75</v>
      </c>
      <c r="DD188" s="53">
        <f t="shared" si="219"/>
        <v>2029297.81</v>
      </c>
      <c r="DE188" s="53">
        <f t="shared" si="219"/>
        <v>3977759.13</v>
      </c>
      <c r="DF188" s="53">
        <f t="shared" si="219"/>
        <v>166265660.66</v>
      </c>
      <c r="DG188" s="53">
        <f t="shared" si="219"/>
        <v>1329987.68</v>
      </c>
      <c r="DH188" s="53">
        <f t="shared" si="219"/>
        <v>16456001.800000001</v>
      </c>
      <c r="DI188" s="53">
        <f t="shared" si="219"/>
        <v>21138820.550000001</v>
      </c>
      <c r="DJ188" s="53">
        <f t="shared" si="219"/>
        <v>6182177.7800000003</v>
      </c>
      <c r="DK188" s="53">
        <f t="shared" si="219"/>
        <v>4117264.73</v>
      </c>
      <c r="DL188" s="53">
        <f t="shared" si="219"/>
        <v>47175841.789999999</v>
      </c>
      <c r="DM188" s="53">
        <f t="shared" si="219"/>
        <v>3219632.92</v>
      </c>
      <c r="DN188" s="53">
        <f t="shared" si="219"/>
        <v>11921248.050000001</v>
      </c>
      <c r="DO188" s="53">
        <f t="shared" si="219"/>
        <v>24262160.48</v>
      </c>
      <c r="DP188" s="53">
        <f t="shared" si="219"/>
        <v>2891109.43</v>
      </c>
      <c r="DQ188" s="53">
        <f t="shared" si="219"/>
        <v>4707668.8099999996</v>
      </c>
      <c r="DR188" s="53">
        <f t="shared" si="219"/>
        <v>11151848.310000001</v>
      </c>
      <c r="DS188" s="53">
        <f t="shared" si="219"/>
        <v>7052661.9199999999</v>
      </c>
      <c r="DT188" s="53">
        <f t="shared" si="219"/>
        <v>2092828</v>
      </c>
      <c r="DU188" s="53">
        <f t="shared" si="219"/>
        <v>3791454.4</v>
      </c>
      <c r="DV188" s="53">
        <f t="shared" si="219"/>
        <v>2618193.62</v>
      </c>
      <c r="DW188" s="53">
        <f t="shared" si="219"/>
        <v>3457205.39</v>
      </c>
      <c r="DX188" s="53">
        <f t="shared" si="219"/>
        <v>2655172.17</v>
      </c>
      <c r="DY188" s="53">
        <f t="shared" si="219"/>
        <v>3843606.42</v>
      </c>
      <c r="DZ188" s="53">
        <f t="shared" si="219"/>
        <v>8465560.2200000007</v>
      </c>
      <c r="EA188" s="53">
        <f t="shared" ref="EA188:FX188" si="220">ROUND((EA184)*(1+EA185+EA186),2)</f>
        <v>5346092.59</v>
      </c>
      <c r="EB188" s="53">
        <f t="shared" si="220"/>
        <v>4985220.59</v>
      </c>
      <c r="EC188" s="53">
        <f t="shared" si="220"/>
        <v>3078357.24</v>
      </c>
      <c r="ED188" s="53">
        <f t="shared" si="220"/>
        <v>17536277.039999999</v>
      </c>
      <c r="EE188" s="53">
        <f t="shared" si="220"/>
        <v>2496840.9900000002</v>
      </c>
      <c r="EF188" s="53">
        <f t="shared" si="220"/>
        <v>12426816.66</v>
      </c>
      <c r="EG188" s="53">
        <f t="shared" si="220"/>
        <v>2907591.24</v>
      </c>
      <c r="EH188" s="53">
        <f t="shared" si="220"/>
        <v>2708497.8</v>
      </c>
      <c r="EI188" s="53">
        <f t="shared" si="220"/>
        <v>137604012.77000001</v>
      </c>
      <c r="EJ188" s="53">
        <f t="shared" si="220"/>
        <v>68401962.659999996</v>
      </c>
      <c r="EK188" s="53">
        <f t="shared" si="220"/>
        <v>5390204.6799999997</v>
      </c>
      <c r="EL188" s="53">
        <f t="shared" si="220"/>
        <v>4193186.36</v>
      </c>
      <c r="EM188" s="53">
        <f t="shared" si="220"/>
        <v>4360366.1399999997</v>
      </c>
      <c r="EN188" s="53">
        <f t="shared" si="220"/>
        <v>8965761.2200000007</v>
      </c>
      <c r="EO188" s="53">
        <f t="shared" si="220"/>
        <v>3851661.64</v>
      </c>
      <c r="EP188" s="53">
        <f t="shared" si="220"/>
        <v>3991450.04</v>
      </c>
      <c r="EQ188" s="53">
        <f t="shared" si="220"/>
        <v>19450319.18</v>
      </c>
      <c r="ER188" s="53">
        <f t="shared" si="220"/>
        <v>3910307.7</v>
      </c>
      <c r="ES188" s="53">
        <f t="shared" si="220"/>
        <v>1907386.17</v>
      </c>
      <c r="ET188" s="53">
        <f t="shared" si="220"/>
        <v>2729765.03</v>
      </c>
      <c r="EU188" s="53">
        <f t="shared" si="220"/>
        <v>5972313.8600000003</v>
      </c>
      <c r="EV188" s="53">
        <f t="shared" si="220"/>
        <v>1120061.8999999999</v>
      </c>
      <c r="EW188" s="53">
        <f t="shared" si="220"/>
        <v>9490643.4199999999</v>
      </c>
      <c r="EX188" s="53">
        <f t="shared" si="220"/>
        <v>3276119.25</v>
      </c>
      <c r="EY188" s="53">
        <f t="shared" si="220"/>
        <v>6061146.5899999999</v>
      </c>
      <c r="EZ188" s="53">
        <f t="shared" si="220"/>
        <v>1754057.35</v>
      </c>
      <c r="FA188" s="53">
        <f t="shared" si="220"/>
        <v>26461236.469999999</v>
      </c>
      <c r="FB188" s="53">
        <f t="shared" si="220"/>
        <v>3573762.53</v>
      </c>
      <c r="FC188" s="53">
        <f t="shared" si="220"/>
        <v>19284849.57</v>
      </c>
      <c r="FD188" s="53">
        <f t="shared" si="220"/>
        <v>3477559.82</v>
      </c>
      <c r="FE188" s="53">
        <f t="shared" si="220"/>
        <v>1646174.41</v>
      </c>
      <c r="FF188" s="53">
        <f t="shared" si="220"/>
        <v>2745397.62</v>
      </c>
      <c r="FG188" s="53">
        <f t="shared" si="220"/>
        <v>1669344.61</v>
      </c>
      <c r="FH188" s="53">
        <f t="shared" si="220"/>
        <v>1379724.35</v>
      </c>
      <c r="FI188" s="53">
        <f t="shared" si="220"/>
        <v>14926783.289999999</v>
      </c>
      <c r="FJ188" s="53">
        <f t="shared" si="220"/>
        <v>14665311.060000001</v>
      </c>
      <c r="FK188" s="53">
        <f t="shared" si="220"/>
        <v>17712852.079999998</v>
      </c>
      <c r="FL188" s="53">
        <f t="shared" si="220"/>
        <v>37123944.920000002</v>
      </c>
      <c r="FM188" s="53">
        <f t="shared" si="220"/>
        <v>26902067.390000001</v>
      </c>
      <c r="FN188" s="53">
        <f t="shared" si="220"/>
        <v>163886480.13</v>
      </c>
      <c r="FO188" s="53">
        <f t="shared" si="220"/>
        <v>9273687.8399999999</v>
      </c>
      <c r="FP188" s="53">
        <f t="shared" si="220"/>
        <v>18410410.41</v>
      </c>
      <c r="FQ188" s="53">
        <f t="shared" si="220"/>
        <v>6723383.9100000001</v>
      </c>
      <c r="FR188" s="53">
        <f t="shared" si="220"/>
        <v>2320915.1800000002</v>
      </c>
      <c r="FS188" s="53">
        <f t="shared" si="220"/>
        <v>2384480.48</v>
      </c>
      <c r="FT188" s="54">
        <f t="shared" si="220"/>
        <v>1301154.76</v>
      </c>
      <c r="FU188" s="53">
        <f t="shared" si="220"/>
        <v>6975358.5300000003</v>
      </c>
      <c r="FV188" s="53">
        <f t="shared" si="220"/>
        <v>5738699.4299999997</v>
      </c>
      <c r="FW188" s="53">
        <f t="shared" si="220"/>
        <v>2464645.46</v>
      </c>
      <c r="FX188" s="53">
        <f t="shared" si="220"/>
        <v>1215199.1599999999</v>
      </c>
      <c r="FY188" s="35"/>
      <c r="FZ188" s="53">
        <f>SUM(C188:FX188)</f>
        <v>6823942440.5900059</v>
      </c>
      <c r="GA188" s="53"/>
      <c r="GB188" s="53"/>
      <c r="GC188" s="53"/>
      <c r="GD188" s="53"/>
      <c r="GE188" s="5"/>
      <c r="GF188" s="5"/>
      <c r="GG188" s="5"/>
      <c r="GH188" s="5"/>
      <c r="GI188" s="5"/>
      <c r="GJ188" s="5"/>
      <c r="GK188" s="5"/>
      <c r="GL188" s="5"/>
      <c r="GM188" s="5"/>
    </row>
    <row r="189" spans="1:256" x14ac:dyDescent="0.2">
      <c r="A189" s="55"/>
      <c r="B189" s="2" t="s">
        <v>536</v>
      </c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4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  <c r="BF189" s="53"/>
      <c r="BG189" s="53"/>
      <c r="BH189" s="53"/>
      <c r="BI189" s="53"/>
      <c r="BJ189" s="53"/>
      <c r="BK189" s="53"/>
      <c r="BL189" s="53"/>
      <c r="BM189" s="53"/>
      <c r="BN189" s="53"/>
      <c r="BO189" s="53"/>
      <c r="BP189" s="53"/>
      <c r="BQ189" s="53"/>
      <c r="BR189" s="53"/>
      <c r="BS189" s="53"/>
      <c r="BT189" s="53"/>
      <c r="BU189" s="53"/>
      <c r="BV189" s="53"/>
      <c r="BW189" s="53"/>
      <c r="BX189" s="53"/>
      <c r="BY189" s="53"/>
      <c r="BZ189" s="53"/>
      <c r="CA189" s="53"/>
      <c r="CB189" s="53"/>
      <c r="CC189" s="53"/>
      <c r="CD189" s="53"/>
      <c r="CE189" s="53"/>
      <c r="CF189" s="53"/>
      <c r="CG189" s="53"/>
      <c r="CH189" s="53"/>
      <c r="CI189" s="53"/>
      <c r="CJ189" s="53"/>
      <c r="CK189" s="53"/>
      <c r="CL189" s="53"/>
      <c r="CM189" s="53"/>
      <c r="CN189" s="53"/>
      <c r="CO189" s="53"/>
      <c r="CP189" s="53"/>
      <c r="CQ189" s="53"/>
      <c r="CR189" s="53"/>
      <c r="CS189" s="53"/>
      <c r="CT189" s="53"/>
      <c r="CU189" s="53"/>
      <c r="CV189" s="53"/>
      <c r="CW189" s="53"/>
      <c r="CX189" s="53"/>
      <c r="CY189" s="53"/>
      <c r="CZ189" s="53"/>
      <c r="DA189" s="53"/>
      <c r="DB189" s="53"/>
      <c r="DC189" s="53"/>
      <c r="DD189" s="53"/>
      <c r="DE189" s="53"/>
      <c r="DF189" s="53"/>
      <c r="DG189" s="53"/>
      <c r="DH189" s="53"/>
      <c r="DI189" s="53"/>
      <c r="DJ189" s="53"/>
      <c r="DK189" s="53"/>
      <c r="DL189" s="53"/>
      <c r="DM189" s="53"/>
      <c r="DN189" s="53"/>
      <c r="DO189" s="53"/>
      <c r="DP189" s="53"/>
      <c r="DQ189" s="53"/>
      <c r="DR189" s="53"/>
      <c r="DS189" s="53"/>
      <c r="DT189" s="53"/>
      <c r="DU189" s="53"/>
      <c r="DV189" s="53"/>
      <c r="DW189" s="53"/>
      <c r="DX189" s="53"/>
      <c r="DY189" s="53"/>
      <c r="DZ189" s="53"/>
      <c r="EA189" s="53"/>
      <c r="EB189" s="53"/>
      <c r="EC189" s="53"/>
      <c r="ED189" s="53"/>
      <c r="EE189" s="53"/>
      <c r="EF189" s="53"/>
      <c r="EG189" s="53"/>
      <c r="EH189" s="53"/>
      <c r="EI189" s="53"/>
      <c r="EJ189" s="53"/>
      <c r="EK189" s="53"/>
      <c r="EL189" s="53"/>
      <c r="EM189" s="53"/>
      <c r="EN189" s="53"/>
      <c r="EO189" s="53"/>
      <c r="EP189" s="53"/>
      <c r="EQ189" s="53"/>
      <c r="ER189" s="53"/>
      <c r="ES189" s="53"/>
      <c r="ET189" s="53"/>
      <c r="EU189" s="53"/>
      <c r="EV189" s="53"/>
      <c r="EW189" s="53"/>
      <c r="EX189" s="53"/>
      <c r="EY189" s="53"/>
      <c r="EZ189" s="53"/>
      <c r="FA189" s="53"/>
      <c r="FB189" s="53"/>
      <c r="FC189" s="53"/>
      <c r="FD189" s="53"/>
      <c r="FE189" s="53"/>
      <c r="FF189" s="53"/>
      <c r="FG189" s="53"/>
      <c r="FH189" s="53"/>
      <c r="FI189" s="53"/>
      <c r="FJ189" s="53"/>
      <c r="FK189" s="53"/>
      <c r="FL189" s="53"/>
      <c r="FM189" s="53"/>
      <c r="FN189" s="53"/>
      <c r="FO189" s="53"/>
      <c r="FP189" s="53"/>
      <c r="FQ189" s="53"/>
      <c r="FR189" s="53"/>
      <c r="FS189" s="53"/>
      <c r="FT189" s="54"/>
      <c r="FU189" s="53"/>
      <c r="FV189" s="53"/>
      <c r="FW189" s="53"/>
      <c r="FX189" s="53"/>
      <c r="FY189" s="53"/>
      <c r="FZ189" s="53"/>
      <c r="GA189" s="53"/>
      <c r="GB189" s="59"/>
      <c r="GC189" s="59"/>
      <c r="GD189" s="59"/>
      <c r="GE189" s="88"/>
      <c r="GF189" s="88"/>
      <c r="GG189" s="5"/>
      <c r="GH189" s="5"/>
      <c r="GI189" s="5"/>
      <c r="GJ189" s="5"/>
      <c r="GK189" s="5"/>
      <c r="GL189" s="5"/>
      <c r="GM189" s="5"/>
    </row>
    <row r="190" spans="1:256" x14ac:dyDescent="0.2">
      <c r="A190" s="55"/>
      <c r="B190" s="2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4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  <c r="BD190" s="53"/>
      <c r="BE190" s="53"/>
      <c r="BF190" s="53"/>
      <c r="BG190" s="53"/>
      <c r="BH190" s="53"/>
      <c r="BI190" s="53"/>
      <c r="BJ190" s="53"/>
      <c r="BK190" s="53"/>
      <c r="BL190" s="53"/>
      <c r="BM190" s="53"/>
      <c r="BN190" s="53"/>
      <c r="BO190" s="53"/>
      <c r="BP190" s="53"/>
      <c r="BQ190" s="53"/>
      <c r="BR190" s="53"/>
      <c r="BS190" s="53"/>
      <c r="BT190" s="53"/>
      <c r="BU190" s="53"/>
      <c r="BV190" s="53"/>
      <c r="BW190" s="53"/>
      <c r="BX190" s="53"/>
      <c r="BY190" s="53"/>
      <c r="BZ190" s="53"/>
      <c r="CA190" s="53"/>
      <c r="CB190" s="53"/>
      <c r="CC190" s="53"/>
      <c r="CD190" s="53"/>
      <c r="CE190" s="53"/>
      <c r="CF190" s="53"/>
      <c r="CG190" s="53"/>
      <c r="CH190" s="53"/>
      <c r="CI190" s="53"/>
      <c r="CJ190" s="53"/>
      <c r="CK190" s="53"/>
      <c r="CL190" s="53"/>
      <c r="CM190" s="53"/>
      <c r="CN190" s="53"/>
      <c r="CO190" s="53"/>
      <c r="CP190" s="53"/>
      <c r="CQ190" s="53"/>
      <c r="CR190" s="53"/>
      <c r="CS190" s="53"/>
      <c r="CT190" s="53"/>
      <c r="CU190" s="53"/>
      <c r="CV190" s="53"/>
      <c r="CW190" s="53"/>
      <c r="CX190" s="53"/>
      <c r="CY190" s="53"/>
      <c r="CZ190" s="53"/>
      <c r="DA190" s="53"/>
      <c r="DB190" s="53"/>
      <c r="DC190" s="53"/>
      <c r="DD190" s="53"/>
      <c r="DE190" s="53"/>
      <c r="DF190" s="53"/>
      <c r="DG190" s="53"/>
      <c r="DH190" s="53"/>
      <c r="DI190" s="53"/>
      <c r="DJ190" s="53"/>
      <c r="DK190" s="53"/>
      <c r="DL190" s="53"/>
      <c r="DM190" s="53"/>
      <c r="DN190" s="53"/>
      <c r="DO190" s="53"/>
      <c r="DP190" s="53"/>
      <c r="DQ190" s="53"/>
      <c r="DR190" s="53"/>
      <c r="DS190" s="53"/>
      <c r="DT190" s="53"/>
      <c r="DU190" s="53"/>
      <c r="DV190" s="53"/>
      <c r="DW190" s="53"/>
      <c r="DX190" s="53"/>
      <c r="DY190" s="53"/>
      <c r="DZ190" s="53"/>
      <c r="EA190" s="53"/>
      <c r="EB190" s="53"/>
      <c r="EC190" s="53"/>
      <c r="ED190" s="53"/>
      <c r="EE190" s="53"/>
      <c r="EF190" s="53"/>
      <c r="EG190" s="53"/>
      <c r="EH190" s="53"/>
      <c r="EI190" s="53"/>
      <c r="EJ190" s="53"/>
      <c r="EK190" s="53"/>
      <c r="EL190" s="53"/>
      <c r="EM190" s="53"/>
      <c r="EN190" s="53"/>
      <c r="EO190" s="53"/>
      <c r="EP190" s="53"/>
      <c r="EQ190" s="53"/>
      <c r="ER190" s="53"/>
      <c r="ES190" s="53"/>
      <c r="ET190" s="53"/>
      <c r="EU190" s="53"/>
      <c r="EV190" s="53"/>
      <c r="EW190" s="53"/>
      <c r="EX190" s="53"/>
      <c r="EY190" s="53"/>
      <c r="EZ190" s="53"/>
      <c r="FA190" s="53"/>
      <c r="FB190" s="53"/>
      <c r="FC190" s="53"/>
      <c r="FD190" s="53"/>
      <c r="FE190" s="53"/>
      <c r="FF190" s="53"/>
      <c r="FG190" s="53"/>
      <c r="FH190" s="53"/>
      <c r="FI190" s="53"/>
      <c r="FJ190" s="53"/>
      <c r="FK190" s="53"/>
      <c r="FL190" s="53"/>
      <c r="FM190" s="53"/>
      <c r="FN190" s="53"/>
      <c r="FO190" s="53"/>
      <c r="FP190" s="53"/>
      <c r="FQ190" s="53"/>
      <c r="FR190" s="53"/>
      <c r="FS190" s="53"/>
      <c r="FT190" s="54"/>
      <c r="FU190" s="53"/>
      <c r="FV190" s="53"/>
      <c r="FW190" s="53"/>
      <c r="FX190" s="53"/>
      <c r="FY190" s="53"/>
      <c r="FZ190" s="53"/>
      <c r="GA190" s="53"/>
      <c r="GB190" s="53"/>
      <c r="GC190" s="53"/>
      <c r="GD190" s="53"/>
      <c r="GE190" s="5"/>
      <c r="GF190" s="5"/>
      <c r="GG190" s="5"/>
      <c r="GH190" s="5"/>
      <c r="GI190" s="5"/>
      <c r="GJ190" s="5"/>
      <c r="GK190" s="5"/>
      <c r="GL190" s="5"/>
      <c r="GM190" s="5"/>
    </row>
    <row r="191" spans="1:256" ht="15.75" x14ac:dyDescent="0.25">
      <c r="A191" s="55"/>
      <c r="B191" s="51" t="s">
        <v>537</v>
      </c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4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3"/>
      <c r="AV191" s="53"/>
      <c r="AW191" s="53"/>
      <c r="AX191" s="53"/>
      <c r="AY191" s="53"/>
      <c r="AZ191" s="53"/>
      <c r="BA191" s="53"/>
      <c r="BB191" s="53"/>
      <c r="BC191" s="53"/>
      <c r="BD191" s="53"/>
      <c r="BE191" s="53"/>
      <c r="BF191" s="53"/>
      <c r="BG191" s="53"/>
      <c r="BH191" s="53"/>
      <c r="BI191" s="53"/>
      <c r="BJ191" s="53"/>
      <c r="BK191" s="53"/>
      <c r="BL191" s="53"/>
      <c r="BM191" s="53"/>
      <c r="BN191" s="53"/>
      <c r="BO191" s="53"/>
      <c r="BP191" s="53"/>
      <c r="BQ191" s="53"/>
      <c r="BR191" s="53"/>
      <c r="BS191" s="53"/>
      <c r="BT191" s="53"/>
      <c r="BU191" s="53"/>
      <c r="BV191" s="53"/>
      <c r="BW191" s="53"/>
      <c r="BX191" s="53"/>
      <c r="BY191" s="53"/>
      <c r="BZ191" s="53"/>
      <c r="CA191" s="53"/>
      <c r="CB191" s="53"/>
      <c r="CC191" s="53"/>
      <c r="CD191" s="53"/>
      <c r="CE191" s="53"/>
      <c r="CF191" s="53"/>
      <c r="CG191" s="53"/>
      <c r="CH191" s="53"/>
      <c r="CI191" s="53"/>
      <c r="CJ191" s="53"/>
      <c r="CK191" s="53"/>
      <c r="CL191" s="53"/>
      <c r="CM191" s="53"/>
      <c r="CN191" s="53"/>
      <c r="CO191" s="53"/>
      <c r="CP191" s="53"/>
      <c r="CQ191" s="53"/>
      <c r="CR191" s="53"/>
      <c r="CS191" s="53"/>
      <c r="CT191" s="53"/>
      <c r="CU191" s="53"/>
      <c r="CV191" s="53"/>
      <c r="CW191" s="53"/>
      <c r="CX191" s="53"/>
      <c r="CY191" s="53"/>
      <c r="CZ191" s="53"/>
      <c r="DA191" s="53"/>
      <c r="DB191" s="53"/>
      <c r="DC191" s="53"/>
      <c r="DD191" s="53"/>
      <c r="DE191" s="53"/>
      <c r="DF191" s="53"/>
      <c r="DG191" s="53"/>
      <c r="DH191" s="53"/>
      <c r="DI191" s="53"/>
      <c r="DJ191" s="53"/>
      <c r="DK191" s="53"/>
      <c r="DL191" s="53"/>
      <c r="DM191" s="53"/>
      <c r="DN191" s="53"/>
      <c r="DO191" s="53"/>
      <c r="DP191" s="53"/>
      <c r="DQ191" s="53"/>
      <c r="DR191" s="53"/>
      <c r="DS191" s="53"/>
      <c r="DT191" s="53"/>
      <c r="DU191" s="53"/>
      <c r="DV191" s="53"/>
      <c r="DW191" s="53"/>
      <c r="DX191" s="53"/>
      <c r="DY191" s="53"/>
      <c r="DZ191" s="53"/>
      <c r="EA191" s="53"/>
      <c r="EB191" s="53"/>
      <c r="EC191" s="53"/>
      <c r="ED191" s="53"/>
      <c r="EE191" s="53"/>
      <c r="EF191" s="53"/>
      <c r="EG191" s="53"/>
      <c r="EH191" s="53"/>
      <c r="EI191" s="53"/>
      <c r="EJ191" s="53"/>
      <c r="EK191" s="53"/>
      <c r="EL191" s="53"/>
      <c r="EM191" s="53"/>
      <c r="EN191" s="53"/>
      <c r="EO191" s="53"/>
      <c r="EP191" s="53"/>
      <c r="EQ191" s="53"/>
      <c r="ER191" s="53"/>
      <c r="ES191" s="53"/>
      <c r="ET191" s="53"/>
      <c r="EU191" s="53"/>
      <c r="EV191" s="53"/>
      <c r="EW191" s="53"/>
      <c r="EX191" s="53"/>
      <c r="EY191" s="53"/>
      <c r="EZ191" s="53"/>
      <c r="FA191" s="53"/>
      <c r="FB191" s="53"/>
      <c r="FC191" s="53"/>
      <c r="FD191" s="53"/>
      <c r="FE191" s="53"/>
      <c r="FF191" s="53"/>
      <c r="FG191" s="53"/>
      <c r="FH191" s="53"/>
      <c r="FI191" s="53"/>
      <c r="FJ191" s="53"/>
      <c r="FK191" s="53"/>
      <c r="FL191" s="53"/>
      <c r="FM191" s="53"/>
      <c r="FN191" s="53"/>
      <c r="FO191" s="53"/>
      <c r="FP191" s="53"/>
      <c r="FQ191" s="53"/>
      <c r="FR191" s="53"/>
      <c r="FS191" s="53"/>
      <c r="FT191" s="54"/>
      <c r="FU191" s="53"/>
      <c r="FV191" s="53"/>
      <c r="FW191" s="53"/>
      <c r="FX191" s="53"/>
      <c r="FY191" s="53"/>
      <c r="FZ191" s="53"/>
      <c r="GA191" s="53"/>
      <c r="GB191" s="53"/>
      <c r="GC191" s="53"/>
      <c r="GD191" s="53"/>
      <c r="GE191" s="5"/>
      <c r="GF191" s="5"/>
      <c r="GG191" s="5"/>
      <c r="GH191" s="5"/>
      <c r="GI191" s="5"/>
      <c r="GJ191" s="5"/>
      <c r="GK191" s="5"/>
      <c r="GL191" s="5"/>
      <c r="GM191" s="5"/>
    </row>
    <row r="192" spans="1:256" x14ac:dyDescent="0.2">
      <c r="A192" s="3" t="s">
        <v>538</v>
      </c>
      <c r="B192" s="2" t="s">
        <v>539</v>
      </c>
      <c r="C192" s="53">
        <f t="shared" ref="C192:BN192" si="221">(C32)</f>
        <v>7660.52</v>
      </c>
      <c r="D192" s="53">
        <f t="shared" si="221"/>
        <v>7660.52</v>
      </c>
      <c r="E192" s="53">
        <f t="shared" si="221"/>
        <v>7660.52</v>
      </c>
      <c r="F192" s="53">
        <f t="shared" si="221"/>
        <v>7660.52</v>
      </c>
      <c r="G192" s="53">
        <f t="shared" si="221"/>
        <v>7660.52</v>
      </c>
      <c r="H192" s="53">
        <f t="shared" si="221"/>
        <v>7660.52</v>
      </c>
      <c r="I192" s="53">
        <f t="shared" si="221"/>
        <v>7660.52</v>
      </c>
      <c r="J192" s="53">
        <f t="shared" si="221"/>
        <v>7660.52</v>
      </c>
      <c r="K192" s="53">
        <f t="shared" si="221"/>
        <v>7660.52</v>
      </c>
      <c r="L192" s="53">
        <f t="shared" si="221"/>
        <v>7660.52</v>
      </c>
      <c r="M192" s="53">
        <f t="shared" si="221"/>
        <v>7660.52</v>
      </c>
      <c r="N192" s="53">
        <f t="shared" si="221"/>
        <v>7660.52</v>
      </c>
      <c r="O192" s="53">
        <f t="shared" si="221"/>
        <v>7660.52</v>
      </c>
      <c r="P192" s="53">
        <f t="shared" si="221"/>
        <v>7660.52</v>
      </c>
      <c r="Q192" s="53">
        <f t="shared" si="221"/>
        <v>7660.52</v>
      </c>
      <c r="R192" s="53">
        <f t="shared" si="221"/>
        <v>7660.52</v>
      </c>
      <c r="S192" s="53">
        <f t="shared" si="221"/>
        <v>7660.52</v>
      </c>
      <c r="T192" s="53">
        <f t="shared" si="221"/>
        <v>7660.52</v>
      </c>
      <c r="U192" s="53">
        <f t="shared" si="221"/>
        <v>7660.52</v>
      </c>
      <c r="V192" s="53">
        <f t="shared" si="221"/>
        <v>7660.52</v>
      </c>
      <c r="W192" s="53">
        <f t="shared" si="221"/>
        <v>7660.52</v>
      </c>
      <c r="X192" s="53">
        <f t="shared" si="221"/>
        <v>7660.52</v>
      </c>
      <c r="Y192" s="53">
        <f t="shared" si="221"/>
        <v>7660.52</v>
      </c>
      <c r="Z192" s="53">
        <f t="shared" si="221"/>
        <v>7660.52</v>
      </c>
      <c r="AA192" s="53">
        <f t="shared" si="221"/>
        <v>7660.52</v>
      </c>
      <c r="AB192" s="53">
        <f t="shared" si="221"/>
        <v>7660.52</v>
      </c>
      <c r="AC192" s="53">
        <f t="shared" si="221"/>
        <v>7660.52</v>
      </c>
      <c r="AD192" s="53">
        <f t="shared" si="221"/>
        <v>7660.52</v>
      </c>
      <c r="AE192" s="53">
        <f t="shared" si="221"/>
        <v>7660.52</v>
      </c>
      <c r="AF192" s="53">
        <f t="shared" si="221"/>
        <v>7660.52</v>
      </c>
      <c r="AG192" s="53">
        <f t="shared" si="221"/>
        <v>7660.52</v>
      </c>
      <c r="AH192" s="53">
        <f t="shared" si="221"/>
        <v>7660.52</v>
      </c>
      <c r="AI192" s="53">
        <f t="shared" si="221"/>
        <v>7660.52</v>
      </c>
      <c r="AJ192" s="53">
        <f t="shared" si="221"/>
        <v>7660.52</v>
      </c>
      <c r="AK192" s="53">
        <f t="shared" si="221"/>
        <v>7660.52</v>
      </c>
      <c r="AL192" s="53">
        <f t="shared" si="221"/>
        <v>7660.52</v>
      </c>
      <c r="AM192" s="53">
        <f t="shared" si="221"/>
        <v>7660.52</v>
      </c>
      <c r="AN192" s="53">
        <f t="shared" si="221"/>
        <v>7660.52</v>
      </c>
      <c r="AO192" s="53">
        <f t="shared" si="221"/>
        <v>7660.52</v>
      </c>
      <c r="AP192" s="53">
        <f t="shared" si="221"/>
        <v>7660.52</v>
      </c>
      <c r="AQ192" s="53">
        <f t="shared" si="221"/>
        <v>7660.52</v>
      </c>
      <c r="AR192" s="53">
        <f t="shared" si="221"/>
        <v>7660.52</v>
      </c>
      <c r="AS192" s="53">
        <f t="shared" si="221"/>
        <v>7660.52</v>
      </c>
      <c r="AT192" s="53">
        <f t="shared" si="221"/>
        <v>7660.52</v>
      </c>
      <c r="AU192" s="53">
        <f t="shared" si="221"/>
        <v>7660.52</v>
      </c>
      <c r="AV192" s="53">
        <f t="shared" si="221"/>
        <v>7660.52</v>
      </c>
      <c r="AW192" s="53">
        <f t="shared" si="221"/>
        <v>7660.52</v>
      </c>
      <c r="AX192" s="53">
        <f t="shared" si="221"/>
        <v>7660.52</v>
      </c>
      <c r="AY192" s="53">
        <f t="shared" si="221"/>
        <v>7660.52</v>
      </c>
      <c r="AZ192" s="53">
        <f t="shared" si="221"/>
        <v>7660.52</v>
      </c>
      <c r="BA192" s="53">
        <f t="shared" si="221"/>
        <v>7660.52</v>
      </c>
      <c r="BB192" s="53">
        <f t="shared" si="221"/>
        <v>7660.52</v>
      </c>
      <c r="BC192" s="53">
        <f t="shared" si="221"/>
        <v>7660.52</v>
      </c>
      <c r="BD192" s="53">
        <f t="shared" si="221"/>
        <v>7660.52</v>
      </c>
      <c r="BE192" s="53">
        <f t="shared" si="221"/>
        <v>7660.52</v>
      </c>
      <c r="BF192" s="53">
        <f t="shared" si="221"/>
        <v>7660.52</v>
      </c>
      <c r="BG192" s="53">
        <f t="shared" si="221"/>
        <v>7660.52</v>
      </c>
      <c r="BH192" s="53">
        <f t="shared" si="221"/>
        <v>7660.52</v>
      </c>
      <c r="BI192" s="53">
        <f t="shared" si="221"/>
        <v>7660.52</v>
      </c>
      <c r="BJ192" s="53">
        <f t="shared" si="221"/>
        <v>7660.52</v>
      </c>
      <c r="BK192" s="53">
        <f t="shared" si="221"/>
        <v>7660.52</v>
      </c>
      <c r="BL192" s="53">
        <f t="shared" si="221"/>
        <v>7660.52</v>
      </c>
      <c r="BM192" s="53">
        <f t="shared" si="221"/>
        <v>7660.52</v>
      </c>
      <c r="BN192" s="53">
        <f t="shared" si="221"/>
        <v>7660.52</v>
      </c>
      <c r="BO192" s="53">
        <f t="shared" ref="BO192:DZ192" si="222">(BO32)</f>
        <v>7660.52</v>
      </c>
      <c r="BP192" s="53">
        <f t="shared" si="222"/>
        <v>7660.52</v>
      </c>
      <c r="BQ192" s="53">
        <f t="shared" si="222"/>
        <v>7660.52</v>
      </c>
      <c r="BR192" s="53">
        <f t="shared" si="222"/>
        <v>7660.52</v>
      </c>
      <c r="BS192" s="53">
        <f t="shared" si="222"/>
        <v>7660.52</v>
      </c>
      <c r="BT192" s="53">
        <f t="shared" si="222"/>
        <v>7660.52</v>
      </c>
      <c r="BU192" s="53">
        <f t="shared" si="222"/>
        <v>7660.52</v>
      </c>
      <c r="BV192" s="53">
        <f t="shared" si="222"/>
        <v>7660.52</v>
      </c>
      <c r="BW192" s="53">
        <f t="shared" si="222"/>
        <v>7660.52</v>
      </c>
      <c r="BX192" s="53">
        <f t="shared" si="222"/>
        <v>7660.52</v>
      </c>
      <c r="BY192" s="53">
        <f t="shared" si="222"/>
        <v>7660.52</v>
      </c>
      <c r="BZ192" s="53">
        <f t="shared" si="222"/>
        <v>7660.52</v>
      </c>
      <c r="CA192" s="53">
        <f t="shared" si="222"/>
        <v>7660.52</v>
      </c>
      <c r="CB192" s="53">
        <f t="shared" si="222"/>
        <v>7660.52</v>
      </c>
      <c r="CC192" s="53">
        <f t="shared" si="222"/>
        <v>7660.52</v>
      </c>
      <c r="CD192" s="53">
        <f t="shared" si="222"/>
        <v>7660.52</v>
      </c>
      <c r="CE192" s="53">
        <f t="shared" si="222"/>
        <v>7660.52</v>
      </c>
      <c r="CF192" s="53">
        <f t="shared" si="222"/>
        <v>7660.52</v>
      </c>
      <c r="CG192" s="53">
        <f t="shared" si="222"/>
        <v>7660.52</v>
      </c>
      <c r="CH192" s="53">
        <f t="shared" si="222"/>
        <v>7660.52</v>
      </c>
      <c r="CI192" s="53">
        <f t="shared" si="222"/>
        <v>7660.52</v>
      </c>
      <c r="CJ192" s="53">
        <f t="shared" si="222"/>
        <v>7660.52</v>
      </c>
      <c r="CK192" s="53">
        <f t="shared" si="222"/>
        <v>7660.52</v>
      </c>
      <c r="CL192" s="53">
        <f t="shared" si="222"/>
        <v>7660.52</v>
      </c>
      <c r="CM192" s="53">
        <f t="shared" si="222"/>
        <v>7660.52</v>
      </c>
      <c r="CN192" s="53">
        <f t="shared" si="222"/>
        <v>7660.52</v>
      </c>
      <c r="CO192" s="53">
        <f t="shared" si="222"/>
        <v>7660.52</v>
      </c>
      <c r="CP192" s="53">
        <f t="shared" si="222"/>
        <v>7660.52</v>
      </c>
      <c r="CQ192" s="53">
        <f t="shared" si="222"/>
        <v>7660.52</v>
      </c>
      <c r="CR192" s="53">
        <f t="shared" si="222"/>
        <v>7660.52</v>
      </c>
      <c r="CS192" s="53">
        <f t="shared" si="222"/>
        <v>7660.52</v>
      </c>
      <c r="CT192" s="53">
        <f t="shared" si="222"/>
        <v>7660.52</v>
      </c>
      <c r="CU192" s="53">
        <f t="shared" si="222"/>
        <v>7660.52</v>
      </c>
      <c r="CV192" s="53">
        <f t="shared" si="222"/>
        <v>7660.52</v>
      </c>
      <c r="CW192" s="53">
        <f t="shared" si="222"/>
        <v>7660.52</v>
      </c>
      <c r="CX192" s="53">
        <f t="shared" si="222"/>
        <v>7660.52</v>
      </c>
      <c r="CY192" s="53">
        <f t="shared" si="222"/>
        <v>7660.52</v>
      </c>
      <c r="CZ192" s="53">
        <f t="shared" si="222"/>
        <v>7660.52</v>
      </c>
      <c r="DA192" s="53">
        <f t="shared" si="222"/>
        <v>7660.52</v>
      </c>
      <c r="DB192" s="53">
        <f t="shared" si="222"/>
        <v>7660.52</v>
      </c>
      <c r="DC192" s="53">
        <f t="shared" si="222"/>
        <v>7660.52</v>
      </c>
      <c r="DD192" s="53">
        <f t="shared" si="222"/>
        <v>7660.52</v>
      </c>
      <c r="DE192" s="53">
        <f t="shared" si="222"/>
        <v>7660.52</v>
      </c>
      <c r="DF192" s="53">
        <f t="shared" si="222"/>
        <v>7660.52</v>
      </c>
      <c r="DG192" s="53">
        <f t="shared" si="222"/>
        <v>7660.52</v>
      </c>
      <c r="DH192" s="53">
        <f t="shared" si="222"/>
        <v>7660.52</v>
      </c>
      <c r="DI192" s="53">
        <f t="shared" si="222"/>
        <v>7660.52</v>
      </c>
      <c r="DJ192" s="53">
        <f t="shared" si="222"/>
        <v>7660.52</v>
      </c>
      <c r="DK192" s="53">
        <f t="shared" si="222"/>
        <v>7660.52</v>
      </c>
      <c r="DL192" s="53">
        <f t="shared" si="222"/>
        <v>7660.52</v>
      </c>
      <c r="DM192" s="53">
        <f t="shared" si="222"/>
        <v>7660.52</v>
      </c>
      <c r="DN192" s="53">
        <f t="shared" si="222"/>
        <v>7660.52</v>
      </c>
      <c r="DO192" s="53">
        <f t="shared" si="222"/>
        <v>7660.52</v>
      </c>
      <c r="DP192" s="53">
        <f t="shared" si="222"/>
        <v>7660.52</v>
      </c>
      <c r="DQ192" s="53">
        <f t="shared" si="222"/>
        <v>7660.52</v>
      </c>
      <c r="DR192" s="53">
        <f t="shared" si="222"/>
        <v>7660.52</v>
      </c>
      <c r="DS192" s="53">
        <f t="shared" si="222"/>
        <v>7660.52</v>
      </c>
      <c r="DT192" s="53">
        <f t="shared" si="222"/>
        <v>7660.52</v>
      </c>
      <c r="DU192" s="53">
        <f t="shared" si="222"/>
        <v>7660.52</v>
      </c>
      <c r="DV192" s="53">
        <f t="shared" si="222"/>
        <v>7660.52</v>
      </c>
      <c r="DW192" s="53">
        <f t="shared" si="222"/>
        <v>7660.52</v>
      </c>
      <c r="DX192" s="53">
        <f t="shared" si="222"/>
        <v>7660.52</v>
      </c>
      <c r="DY192" s="53">
        <f t="shared" si="222"/>
        <v>7660.52</v>
      </c>
      <c r="DZ192" s="53">
        <f t="shared" si="222"/>
        <v>7660.52</v>
      </c>
      <c r="EA192" s="53">
        <f t="shared" ref="EA192:FX192" si="223">(EA32)</f>
        <v>7660.52</v>
      </c>
      <c r="EB192" s="53">
        <f t="shared" si="223"/>
        <v>7660.52</v>
      </c>
      <c r="EC192" s="53">
        <f t="shared" si="223"/>
        <v>7660.52</v>
      </c>
      <c r="ED192" s="53">
        <f t="shared" si="223"/>
        <v>7660.52</v>
      </c>
      <c r="EE192" s="53">
        <f t="shared" si="223"/>
        <v>7660.52</v>
      </c>
      <c r="EF192" s="53">
        <f t="shared" si="223"/>
        <v>7660.52</v>
      </c>
      <c r="EG192" s="53">
        <f t="shared" si="223"/>
        <v>7660.52</v>
      </c>
      <c r="EH192" s="53">
        <f t="shared" si="223"/>
        <v>7660.52</v>
      </c>
      <c r="EI192" s="53">
        <f t="shared" si="223"/>
        <v>7660.52</v>
      </c>
      <c r="EJ192" s="53">
        <f t="shared" si="223"/>
        <v>7660.52</v>
      </c>
      <c r="EK192" s="53">
        <f t="shared" si="223"/>
        <v>7660.52</v>
      </c>
      <c r="EL192" s="53">
        <f t="shared" si="223"/>
        <v>7660.52</v>
      </c>
      <c r="EM192" s="53">
        <f t="shared" si="223"/>
        <v>7660.52</v>
      </c>
      <c r="EN192" s="53">
        <f t="shared" si="223"/>
        <v>7660.52</v>
      </c>
      <c r="EO192" s="53">
        <f t="shared" si="223"/>
        <v>7660.52</v>
      </c>
      <c r="EP192" s="53">
        <f t="shared" si="223"/>
        <v>7660.52</v>
      </c>
      <c r="EQ192" s="53">
        <f t="shared" si="223"/>
        <v>7660.52</v>
      </c>
      <c r="ER192" s="53">
        <f t="shared" si="223"/>
        <v>7660.52</v>
      </c>
      <c r="ES192" s="53">
        <f t="shared" si="223"/>
        <v>7660.52</v>
      </c>
      <c r="ET192" s="53">
        <f t="shared" si="223"/>
        <v>7660.52</v>
      </c>
      <c r="EU192" s="53">
        <f t="shared" si="223"/>
        <v>7660.52</v>
      </c>
      <c r="EV192" s="53">
        <f t="shared" si="223"/>
        <v>7660.52</v>
      </c>
      <c r="EW192" s="53">
        <f t="shared" si="223"/>
        <v>7660.52</v>
      </c>
      <c r="EX192" s="53">
        <f t="shared" si="223"/>
        <v>7660.52</v>
      </c>
      <c r="EY192" s="53">
        <f t="shared" si="223"/>
        <v>7660.52</v>
      </c>
      <c r="EZ192" s="53">
        <f t="shared" si="223"/>
        <v>7660.52</v>
      </c>
      <c r="FA192" s="53">
        <f t="shared" si="223"/>
        <v>7660.52</v>
      </c>
      <c r="FB192" s="53">
        <f t="shared" si="223"/>
        <v>7660.52</v>
      </c>
      <c r="FC192" s="53">
        <f t="shared" si="223"/>
        <v>7660.52</v>
      </c>
      <c r="FD192" s="53">
        <f t="shared" si="223"/>
        <v>7660.52</v>
      </c>
      <c r="FE192" s="53">
        <f t="shared" si="223"/>
        <v>7660.52</v>
      </c>
      <c r="FF192" s="53">
        <f t="shared" si="223"/>
        <v>7660.52</v>
      </c>
      <c r="FG192" s="53">
        <f t="shared" si="223"/>
        <v>7660.52</v>
      </c>
      <c r="FH192" s="53">
        <f t="shared" si="223"/>
        <v>7660.52</v>
      </c>
      <c r="FI192" s="53">
        <f t="shared" si="223"/>
        <v>7660.52</v>
      </c>
      <c r="FJ192" s="53">
        <f t="shared" si="223"/>
        <v>7660.52</v>
      </c>
      <c r="FK192" s="53">
        <f t="shared" si="223"/>
        <v>7660.52</v>
      </c>
      <c r="FL192" s="53">
        <f t="shared" si="223"/>
        <v>7660.52</v>
      </c>
      <c r="FM192" s="53">
        <f t="shared" si="223"/>
        <v>7660.52</v>
      </c>
      <c r="FN192" s="53">
        <f t="shared" si="223"/>
        <v>7660.52</v>
      </c>
      <c r="FO192" s="53">
        <f t="shared" si="223"/>
        <v>7660.52</v>
      </c>
      <c r="FP192" s="53">
        <f t="shared" si="223"/>
        <v>7660.52</v>
      </c>
      <c r="FQ192" s="53">
        <f t="shared" si="223"/>
        <v>7660.52</v>
      </c>
      <c r="FR192" s="53">
        <f t="shared" si="223"/>
        <v>7660.52</v>
      </c>
      <c r="FS192" s="53">
        <f t="shared" si="223"/>
        <v>7660.52</v>
      </c>
      <c r="FT192" s="54">
        <f t="shared" si="223"/>
        <v>7660.52</v>
      </c>
      <c r="FU192" s="53">
        <f t="shared" si="223"/>
        <v>7660.52</v>
      </c>
      <c r="FV192" s="53">
        <f t="shared" si="223"/>
        <v>7660.52</v>
      </c>
      <c r="FW192" s="53">
        <f t="shared" si="223"/>
        <v>7660.52</v>
      </c>
      <c r="FX192" s="53">
        <f t="shared" si="223"/>
        <v>7660.52</v>
      </c>
      <c r="FY192" s="53"/>
      <c r="FZ192" s="53"/>
      <c r="GA192" s="53"/>
      <c r="GB192" s="53"/>
      <c r="GC192" s="53"/>
      <c r="GD192" s="53"/>
      <c r="GE192" s="5"/>
      <c r="GF192" s="5"/>
      <c r="GG192" s="5"/>
      <c r="GH192" s="5"/>
      <c r="GI192" s="5"/>
      <c r="GJ192" s="5"/>
      <c r="GK192" s="5"/>
      <c r="GL192" s="5"/>
      <c r="GM192" s="5"/>
    </row>
    <row r="193" spans="1:195" x14ac:dyDescent="0.2">
      <c r="A193" s="3" t="s">
        <v>540</v>
      </c>
      <c r="B193" s="2" t="s">
        <v>541</v>
      </c>
      <c r="C193" s="18">
        <f t="shared" ref="C193:BN193" si="224">(C91)</f>
        <v>5875.4</v>
      </c>
      <c r="D193" s="18">
        <f t="shared" si="224"/>
        <v>41180.9</v>
      </c>
      <c r="E193" s="18">
        <f t="shared" si="224"/>
        <v>8063.8</v>
      </c>
      <c r="F193" s="18">
        <f t="shared" si="224"/>
        <v>17149.199999999997</v>
      </c>
      <c r="G193" s="18">
        <f t="shared" si="224"/>
        <v>994.6</v>
      </c>
      <c r="H193" s="18">
        <f t="shared" si="224"/>
        <v>979.3</v>
      </c>
      <c r="I193" s="18">
        <f t="shared" si="224"/>
        <v>10525.199999999999</v>
      </c>
      <c r="J193" s="18">
        <f t="shared" si="224"/>
        <v>2152.3000000000002</v>
      </c>
      <c r="K193" s="18">
        <f t="shared" si="224"/>
        <v>321.39999999999998</v>
      </c>
      <c r="L193" s="18">
        <f t="shared" si="224"/>
        <v>2742</v>
      </c>
      <c r="M193" s="18">
        <f t="shared" si="224"/>
        <v>1459.6999999999998</v>
      </c>
      <c r="N193" s="18">
        <f t="shared" si="224"/>
        <v>51424.2</v>
      </c>
      <c r="O193" s="18">
        <f t="shared" si="224"/>
        <v>14799.8</v>
      </c>
      <c r="P193" s="18">
        <f t="shared" si="224"/>
        <v>164.1</v>
      </c>
      <c r="Q193" s="18">
        <f t="shared" si="224"/>
        <v>39468</v>
      </c>
      <c r="R193" s="18">
        <f t="shared" si="224"/>
        <v>452.6</v>
      </c>
      <c r="S193" s="18">
        <f t="shared" si="224"/>
        <v>1377.3999999999999</v>
      </c>
      <c r="T193" s="18">
        <f t="shared" si="224"/>
        <v>137.69999999999999</v>
      </c>
      <c r="U193" s="18">
        <f t="shared" si="224"/>
        <v>50.5</v>
      </c>
      <c r="V193" s="18">
        <f t="shared" si="224"/>
        <v>271</v>
      </c>
      <c r="W193" s="18">
        <f t="shared" si="224"/>
        <v>52.6</v>
      </c>
      <c r="X193" s="18">
        <f t="shared" si="224"/>
        <v>50</v>
      </c>
      <c r="Y193" s="18">
        <f t="shared" si="224"/>
        <v>482.5</v>
      </c>
      <c r="Z193" s="18">
        <f t="shared" si="224"/>
        <v>263.5</v>
      </c>
      <c r="AA193" s="18">
        <f t="shared" si="224"/>
        <v>28740.5</v>
      </c>
      <c r="AB193" s="18">
        <f t="shared" si="224"/>
        <v>29271.8</v>
      </c>
      <c r="AC193" s="18">
        <f t="shared" si="224"/>
        <v>900.59999999999991</v>
      </c>
      <c r="AD193" s="18">
        <f t="shared" si="224"/>
        <v>1114.3</v>
      </c>
      <c r="AE193" s="18">
        <f t="shared" si="224"/>
        <v>108.7</v>
      </c>
      <c r="AF193" s="18">
        <f t="shared" si="224"/>
        <v>170.4</v>
      </c>
      <c r="AG193" s="18">
        <f t="shared" si="224"/>
        <v>866.9</v>
      </c>
      <c r="AH193" s="18">
        <f t="shared" si="224"/>
        <v>1012.6</v>
      </c>
      <c r="AI193" s="18">
        <f t="shared" si="224"/>
        <v>375.90000000000003</v>
      </c>
      <c r="AJ193" s="18">
        <f t="shared" si="224"/>
        <v>219.2</v>
      </c>
      <c r="AK193" s="18">
        <f t="shared" si="224"/>
        <v>223.9</v>
      </c>
      <c r="AL193" s="18">
        <f t="shared" si="224"/>
        <v>264.39999999999998</v>
      </c>
      <c r="AM193" s="18">
        <f t="shared" si="224"/>
        <v>470.2</v>
      </c>
      <c r="AN193" s="18">
        <f t="shared" si="224"/>
        <v>391.1</v>
      </c>
      <c r="AO193" s="18">
        <f t="shared" si="224"/>
        <v>4896.3</v>
      </c>
      <c r="AP193" s="18">
        <f t="shared" si="224"/>
        <v>83824.7</v>
      </c>
      <c r="AQ193" s="18">
        <f t="shared" si="224"/>
        <v>259.29999999999995</v>
      </c>
      <c r="AR193" s="18">
        <f t="shared" si="224"/>
        <v>60579.7</v>
      </c>
      <c r="AS193" s="18">
        <f t="shared" si="224"/>
        <v>6710.5</v>
      </c>
      <c r="AT193" s="18">
        <f t="shared" si="224"/>
        <v>2448.4</v>
      </c>
      <c r="AU193" s="18">
        <f t="shared" si="224"/>
        <v>322.10000000000002</v>
      </c>
      <c r="AV193" s="18">
        <f t="shared" si="224"/>
        <v>293</v>
      </c>
      <c r="AW193" s="18">
        <f t="shared" si="224"/>
        <v>209.6</v>
      </c>
      <c r="AX193" s="18">
        <f t="shared" si="224"/>
        <v>50</v>
      </c>
      <c r="AY193" s="18">
        <f t="shared" si="224"/>
        <v>532.5</v>
      </c>
      <c r="AZ193" s="18">
        <f t="shared" si="224"/>
        <v>11147.2</v>
      </c>
      <c r="BA193" s="18">
        <f t="shared" si="224"/>
        <v>8689.4</v>
      </c>
      <c r="BB193" s="18">
        <f t="shared" si="224"/>
        <v>7639.2</v>
      </c>
      <c r="BC193" s="18">
        <f t="shared" si="224"/>
        <v>29884.700000000004</v>
      </c>
      <c r="BD193" s="18">
        <f t="shared" si="224"/>
        <v>4877.2</v>
      </c>
      <c r="BE193" s="18">
        <f t="shared" si="224"/>
        <v>1429.8999999999999</v>
      </c>
      <c r="BF193" s="18">
        <f t="shared" si="224"/>
        <v>22914.399999999998</v>
      </c>
      <c r="BG193" s="18">
        <f t="shared" si="224"/>
        <v>1003.6</v>
      </c>
      <c r="BH193" s="18">
        <f t="shared" si="224"/>
        <v>616.30000000000007</v>
      </c>
      <c r="BI193" s="18">
        <f t="shared" si="224"/>
        <v>239</v>
      </c>
      <c r="BJ193" s="18">
        <f t="shared" si="224"/>
        <v>5853.5</v>
      </c>
      <c r="BK193" s="18">
        <f t="shared" si="224"/>
        <v>14831</v>
      </c>
      <c r="BL193" s="18">
        <f t="shared" si="224"/>
        <v>193.1</v>
      </c>
      <c r="BM193" s="18">
        <f t="shared" si="224"/>
        <v>273.89999999999998</v>
      </c>
      <c r="BN193" s="18">
        <f t="shared" si="224"/>
        <v>3715.6</v>
      </c>
      <c r="BO193" s="18">
        <f t="shared" ref="BO193:DZ193" si="225">(BO91)</f>
        <v>1513</v>
      </c>
      <c r="BP193" s="18">
        <f t="shared" si="225"/>
        <v>207.1</v>
      </c>
      <c r="BQ193" s="18">
        <f t="shared" si="225"/>
        <v>5832.5</v>
      </c>
      <c r="BR193" s="18">
        <f t="shared" si="225"/>
        <v>4663</v>
      </c>
      <c r="BS193" s="18">
        <f t="shared" si="225"/>
        <v>1027.9000000000001</v>
      </c>
      <c r="BT193" s="18">
        <f t="shared" si="225"/>
        <v>393.4</v>
      </c>
      <c r="BU193" s="18">
        <f t="shared" si="225"/>
        <v>433.3</v>
      </c>
      <c r="BV193" s="18">
        <f t="shared" si="225"/>
        <v>1222.5</v>
      </c>
      <c r="BW193" s="18">
        <f t="shared" si="225"/>
        <v>1817.3</v>
      </c>
      <c r="BX193" s="18">
        <f t="shared" si="225"/>
        <v>87.9</v>
      </c>
      <c r="BY193" s="18">
        <f t="shared" si="225"/>
        <v>510.3</v>
      </c>
      <c r="BZ193" s="18">
        <f t="shared" si="225"/>
        <v>204.1</v>
      </c>
      <c r="CA193" s="18">
        <f t="shared" si="225"/>
        <v>181.89999999999998</v>
      </c>
      <c r="CB193" s="18">
        <f t="shared" si="225"/>
        <v>80750.3</v>
      </c>
      <c r="CC193" s="18">
        <f t="shared" si="225"/>
        <v>162.5</v>
      </c>
      <c r="CD193" s="18">
        <f t="shared" si="225"/>
        <v>70</v>
      </c>
      <c r="CE193" s="18">
        <f t="shared" si="225"/>
        <v>169.1</v>
      </c>
      <c r="CF193" s="18">
        <f t="shared" si="225"/>
        <v>111.69999999999999</v>
      </c>
      <c r="CG193" s="18">
        <f t="shared" si="225"/>
        <v>174.4</v>
      </c>
      <c r="CH193" s="18">
        <f t="shared" si="225"/>
        <v>121</v>
      </c>
      <c r="CI193" s="18">
        <f t="shared" si="225"/>
        <v>722.6</v>
      </c>
      <c r="CJ193" s="18">
        <f t="shared" si="225"/>
        <v>1035.7</v>
      </c>
      <c r="CK193" s="18">
        <f t="shared" si="225"/>
        <v>4821.3999999999996</v>
      </c>
      <c r="CL193" s="18">
        <f t="shared" si="225"/>
        <v>1297.6000000000001</v>
      </c>
      <c r="CM193" s="18">
        <f t="shared" si="225"/>
        <v>766.2</v>
      </c>
      <c r="CN193" s="18">
        <f t="shared" si="225"/>
        <v>28251</v>
      </c>
      <c r="CO193" s="18">
        <f t="shared" si="225"/>
        <v>15109.8</v>
      </c>
      <c r="CP193" s="18">
        <f t="shared" si="225"/>
        <v>1070.7</v>
      </c>
      <c r="CQ193" s="18">
        <f t="shared" si="225"/>
        <v>1212.8999999999999</v>
      </c>
      <c r="CR193" s="18">
        <f t="shared" si="225"/>
        <v>183.6</v>
      </c>
      <c r="CS193" s="18">
        <f t="shared" si="225"/>
        <v>358.2</v>
      </c>
      <c r="CT193" s="18">
        <f t="shared" si="225"/>
        <v>115.5</v>
      </c>
      <c r="CU193" s="18">
        <f t="shared" si="225"/>
        <v>51.4</v>
      </c>
      <c r="CV193" s="18">
        <f t="shared" si="225"/>
        <v>50</v>
      </c>
      <c r="CW193" s="18">
        <f t="shared" si="225"/>
        <v>157.20000000000002</v>
      </c>
      <c r="CX193" s="18">
        <f t="shared" si="225"/>
        <v>476.7</v>
      </c>
      <c r="CY193" s="18">
        <f t="shared" si="225"/>
        <v>50</v>
      </c>
      <c r="CZ193" s="18">
        <f t="shared" si="225"/>
        <v>2182.9</v>
      </c>
      <c r="DA193" s="18">
        <f t="shared" si="225"/>
        <v>187.7</v>
      </c>
      <c r="DB193" s="18">
        <f t="shared" si="225"/>
        <v>314.89999999999998</v>
      </c>
      <c r="DC193" s="18">
        <f t="shared" si="225"/>
        <v>177.7</v>
      </c>
      <c r="DD193" s="18">
        <f t="shared" si="225"/>
        <v>139</v>
      </c>
      <c r="DE193" s="18">
        <f t="shared" si="225"/>
        <v>449.4</v>
      </c>
      <c r="DF193" s="18">
        <f t="shared" si="225"/>
        <v>21666.2</v>
      </c>
      <c r="DG193" s="18">
        <f t="shared" si="225"/>
        <v>81.8</v>
      </c>
      <c r="DH193" s="18">
        <f t="shared" si="225"/>
        <v>2144.5</v>
      </c>
      <c r="DI193" s="18">
        <f t="shared" si="225"/>
        <v>2722.9</v>
      </c>
      <c r="DJ193" s="18">
        <f t="shared" si="225"/>
        <v>719.2</v>
      </c>
      <c r="DK193" s="18">
        <f t="shared" si="225"/>
        <v>421.5</v>
      </c>
      <c r="DL193" s="18">
        <f t="shared" si="225"/>
        <v>5888.1</v>
      </c>
      <c r="DM193" s="18">
        <f t="shared" si="225"/>
        <v>273.7</v>
      </c>
      <c r="DN193" s="18">
        <f t="shared" si="225"/>
        <v>1453.6</v>
      </c>
      <c r="DO193" s="18">
        <f t="shared" si="225"/>
        <v>2991.2</v>
      </c>
      <c r="DP193" s="18">
        <f t="shared" si="225"/>
        <v>219.4</v>
      </c>
      <c r="DQ193" s="18">
        <f t="shared" si="225"/>
        <v>524.9</v>
      </c>
      <c r="DR193" s="18">
        <f t="shared" si="225"/>
        <v>1322.5</v>
      </c>
      <c r="DS193" s="18">
        <f t="shared" si="225"/>
        <v>800.1</v>
      </c>
      <c r="DT193" s="18">
        <f t="shared" si="225"/>
        <v>144</v>
      </c>
      <c r="DU193" s="18">
        <f t="shared" si="225"/>
        <v>408.40000000000003</v>
      </c>
      <c r="DV193" s="18">
        <f t="shared" si="225"/>
        <v>208.4</v>
      </c>
      <c r="DW193" s="18">
        <f t="shared" si="225"/>
        <v>343.9</v>
      </c>
      <c r="DX193" s="18">
        <f t="shared" si="225"/>
        <v>180.79999999999998</v>
      </c>
      <c r="DY193" s="18">
        <f t="shared" si="225"/>
        <v>339.6</v>
      </c>
      <c r="DZ193" s="18">
        <f t="shared" si="225"/>
        <v>998.3</v>
      </c>
      <c r="EA193" s="18">
        <f t="shared" ref="EA193:FX193" si="226">(EA91)</f>
        <v>580.29999999999995</v>
      </c>
      <c r="EB193" s="18">
        <f t="shared" si="226"/>
        <v>588.5</v>
      </c>
      <c r="EC193" s="18">
        <f t="shared" si="226"/>
        <v>302.2</v>
      </c>
      <c r="ED193" s="18">
        <f t="shared" si="226"/>
        <v>1678.3</v>
      </c>
      <c r="EE193" s="18">
        <f t="shared" si="226"/>
        <v>205</v>
      </c>
      <c r="EF193" s="18">
        <f t="shared" si="226"/>
        <v>1538.6000000000001</v>
      </c>
      <c r="EG193" s="18">
        <f t="shared" si="226"/>
        <v>278.3</v>
      </c>
      <c r="EH193" s="18">
        <f t="shared" si="226"/>
        <v>226.2</v>
      </c>
      <c r="EI193" s="18">
        <f t="shared" si="226"/>
        <v>17221.2</v>
      </c>
      <c r="EJ193" s="18">
        <f t="shared" si="226"/>
        <v>8910.9</v>
      </c>
      <c r="EK193" s="18">
        <f t="shared" si="226"/>
        <v>643.79999999999995</v>
      </c>
      <c r="EL193" s="18">
        <f t="shared" si="226"/>
        <v>496.7</v>
      </c>
      <c r="EM193" s="18">
        <f t="shared" si="226"/>
        <v>492.7</v>
      </c>
      <c r="EN193" s="18">
        <f t="shared" si="226"/>
        <v>1004</v>
      </c>
      <c r="EO193" s="18">
        <f t="shared" si="226"/>
        <v>451.1</v>
      </c>
      <c r="EP193" s="18">
        <f t="shared" si="226"/>
        <v>379.2</v>
      </c>
      <c r="EQ193" s="18">
        <f t="shared" si="226"/>
        <v>2413.6999999999998</v>
      </c>
      <c r="ER193" s="18">
        <f t="shared" si="226"/>
        <v>373.5</v>
      </c>
      <c r="ES193" s="18">
        <f t="shared" si="226"/>
        <v>128.19999999999999</v>
      </c>
      <c r="ET193" s="18">
        <f t="shared" si="226"/>
        <v>187.79999999999998</v>
      </c>
      <c r="EU193" s="18">
        <f t="shared" si="226"/>
        <v>645.4</v>
      </c>
      <c r="EV193" s="18">
        <f t="shared" si="226"/>
        <v>65.699999999999989</v>
      </c>
      <c r="EW193" s="18">
        <f t="shared" si="226"/>
        <v>868.8</v>
      </c>
      <c r="EX193" s="18">
        <f t="shared" si="226"/>
        <v>264</v>
      </c>
      <c r="EY193" s="18">
        <f t="shared" si="226"/>
        <v>244.5</v>
      </c>
      <c r="EZ193" s="18">
        <f t="shared" si="226"/>
        <v>119.1</v>
      </c>
      <c r="FA193" s="18">
        <f t="shared" si="226"/>
        <v>3141.9</v>
      </c>
      <c r="FB193" s="18">
        <f t="shared" si="226"/>
        <v>354.6</v>
      </c>
      <c r="FC193" s="18">
        <f t="shared" si="226"/>
        <v>2481.6999999999998</v>
      </c>
      <c r="FD193" s="18">
        <f t="shared" si="226"/>
        <v>345.7</v>
      </c>
      <c r="FE193" s="18">
        <f t="shared" si="226"/>
        <v>108.6</v>
      </c>
      <c r="FF193" s="18">
        <f t="shared" si="226"/>
        <v>211.2</v>
      </c>
      <c r="FG193" s="18">
        <f t="shared" si="226"/>
        <v>109.8</v>
      </c>
      <c r="FH193" s="18">
        <f t="shared" si="226"/>
        <v>89.8</v>
      </c>
      <c r="FI193" s="18">
        <f t="shared" si="226"/>
        <v>1861.5</v>
      </c>
      <c r="FJ193" s="18">
        <f t="shared" si="226"/>
        <v>1884.9</v>
      </c>
      <c r="FK193" s="18">
        <f t="shared" si="226"/>
        <v>2250</v>
      </c>
      <c r="FL193" s="18">
        <f t="shared" si="226"/>
        <v>4847.1000000000004</v>
      </c>
      <c r="FM193" s="18">
        <f t="shared" si="226"/>
        <v>3512.2</v>
      </c>
      <c r="FN193" s="18">
        <f t="shared" si="226"/>
        <v>20466.5</v>
      </c>
      <c r="FO193" s="18">
        <f t="shared" si="226"/>
        <v>1135.9000000000001</v>
      </c>
      <c r="FP193" s="18">
        <f t="shared" si="226"/>
        <v>2236.8000000000002</v>
      </c>
      <c r="FQ193" s="18">
        <f t="shared" si="226"/>
        <v>784</v>
      </c>
      <c r="FR193" s="18">
        <f t="shared" si="226"/>
        <v>164.2</v>
      </c>
      <c r="FS193" s="18">
        <f t="shared" si="226"/>
        <v>182.4</v>
      </c>
      <c r="FT193" s="21">
        <f t="shared" si="226"/>
        <v>80.399999999999991</v>
      </c>
      <c r="FU193" s="18">
        <f t="shared" si="226"/>
        <v>773.4</v>
      </c>
      <c r="FV193" s="18">
        <f t="shared" si="226"/>
        <v>664.5</v>
      </c>
      <c r="FW193" s="18">
        <f t="shared" si="226"/>
        <v>172.8</v>
      </c>
      <c r="FX193" s="18">
        <f t="shared" si="226"/>
        <v>73.400000000000006</v>
      </c>
      <c r="FY193" s="53"/>
      <c r="FZ193" s="53"/>
      <c r="GA193" s="53"/>
      <c r="GB193" s="53"/>
      <c r="GC193" s="53"/>
      <c r="GD193" s="53"/>
      <c r="GE193" s="5"/>
      <c r="GF193" s="5"/>
      <c r="GG193" s="5"/>
      <c r="GH193" s="5"/>
      <c r="GI193" s="5"/>
      <c r="GJ193" s="5"/>
      <c r="GK193" s="5"/>
      <c r="GL193" s="5"/>
      <c r="GM193" s="5"/>
    </row>
    <row r="194" spans="1:195" x14ac:dyDescent="0.2">
      <c r="A194" s="3" t="s">
        <v>542</v>
      </c>
      <c r="B194" s="2" t="s">
        <v>543</v>
      </c>
      <c r="C194" s="18">
        <f t="shared" ref="C194:BN194" si="227">C33</f>
        <v>7381</v>
      </c>
      <c r="D194" s="18">
        <f t="shared" si="227"/>
        <v>7381</v>
      </c>
      <c r="E194" s="18">
        <f t="shared" si="227"/>
        <v>7381</v>
      </c>
      <c r="F194" s="18">
        <f t="shared" si="227"/>
        <v>7381</v>
      </c>
      <c r="G194" s="18">
        <f t="shared" si="227"/>
        <v>7381</v>
      </c>
      <c r="H194" s="18">
        <f t="shared" si="227"/>
        <v>7381</v>
      </c>
      <c r="I194" s="18">
        <f t="shared" si="227"/>
        <v>7381</v>
      </c>
      <c r="J194" s="18">
        <f t="shared" si="227"/>
        <v>7381</v>
      </c>
      <c r="K194" s="18">
        <f t="shared" si="227"/>
        <v>7381</v>
      </c>
      <c r="L194" s="18">
        <f t="shared" si="227"/>
        <v>7381</v>
      </c>
      <c r="M194" s="18">
        <f t="shared" si="227"/>
        <v>7381</v>
      </c>
      <c r="N194" s="18">
        <f t="shared" si="227"/>
        <v>7381</v>
      </c>
      <c r="O194" s="18">
        <f t="shared" si="227"/>
        <v>7381</v>
      </c>
      <c r="P194" s="18">
        <f t="shared" si="227"/>
        <v>7381</v>
      </c>
      <c r="Q194" s="18">
        <f t="shared" si="227"/>
        <v>7381</v>
      </c>
      <c r="R194" s="18">
        <f t="shared" si="227"/>
        <v>7381</v>
      </c>
      <c r="S194" s="18">
        <f t="shared" si="227"/>
        <v>7381</v>
      </c>
      <c r="T194" s="18">
        <f t="shared" si="227"/>
        <v>7381</v>
      </c>
      <c r="U194" s="18">
        <f t="shared" si="227"/>
        <v>7381</v>
      </c>
      <c r="V194" s="18">
        <f t="shared" si="227"/>
        <v>7381</v>
      </c>
      <c r="W194" s="18">
        <f t="shared" si="227"/>
        <v>7381</v>
      </c>
      <c r="X194" s="18">
        <f t="shared" si="227"/>
        <v>7381</v>
      </c>
      <c r="Y194" s="18">
        <f t="shared" si="227"/>
        <v>7381</v>
      </c>
      <c r="Z194" s="18">
        <f t="shared" si="227"/>
        <v>7381</v>
      </c>
      <c r="AA194" s="18">
        <f t="shared" si="227"/>
        <v>7381</v>
      </c>
      <c r="AB194" s="18">
        <f t="shared" si="227"/>
        <v>7381</v>
      </c>
      <c r="AC194" s="18">
        <f t="shared" si="227"/>
        <v>7381</v>
      </c>
      <c r="AD194" s="18">
        <f t="shared" si="227"/>
        <v>7381</v>
      </c>
      <c r="AE194" s="18">
        <f t="shared" si="227"/>
        <v>7381</v>
      </c>
      <c r="AF194" s="18">
        <f t="shared" si="227"/>
        <v>7381</v>
      </c>
      <c r="AG194" s="18">
        <f t="shared" si="227"/>
        <v>7381</v>
      </c>
      <c r="AH194" s="18">
        <f t="shared" si="227"/>
        <v>7381</v>
      </c>
      <c r="AI194" s="18">
        <f t="shared" si="227"/>
        <v>7381</v>
      </c>
      <c r="AJ194" s="18">
        <f t="shared" si="227"/>
        <v>7381</v>
      </c>
      <c r="AK194" s="18">
        <f t="shared" si="227"/>
        <v>7381</v>
      </c>
      <c r="AL194" s="18">
        <f t="shared" si="227"/>
        <v>7381</v>
      </c>
      <c r="AM194" s="18">
        <f t="shared" si="227"/>
        <v>7381</v>
      </c>
      <c r="AN194" s="18">
        <f t="shared" si="227"/>
        <v>7381</v>
      </c>
      <c r="AO194" s="18">
        <f t="shared" si="227"/>
        <v>7381</v>
      </c>
      <c r="AP194" s="18">
        <f t="shared" si="227"/>
        <v>7381</v>
      </c>
      <c r="AQ194" s="18">
        <f t="shared" si="227"/>
        <v>7381</v>
      </c>
      <c r="AR194" s="18">
        <f t="shared" si="227"/>
        <v>7381</v>
      </c>
      <c r="AS194" s="18">
        <f t="shared" si="227"/>
        <v>7381</v>
      </c>
      <c r="AT194" s="18">
        <f t="shared" si="227"/>
        <v>7381</v>
      </c>
      <c r="AU194" s="18">
        <f t="shared" si="227"/>
        <v>7381</v>
      </c>
      <c r="AV194" s="18">
        <f t="shared" si="227"/>
        <v>7381</v>
      </c>
      <c r="AW194" s="18">
        <f t="shared" si="227"/>
        <v>7381</v>
      </c>
      <c r="AX194" s="18">
        <f t="shared" si="227"/>
        <v>7381</v>
      </c>
      <c r="AY194" s="18">
        <f t="shared" si="227"/>
        <v>7381</v>
      </c>
      <c r="AZ194" s="18">
        <f t="shared" si="227"/>
        <v>7381</v>
      </c>
      <c r="BA194" s="18">
        <f t="shared" si="227"/>
        <v>7381</v>
      </c>
      <c r="BB194" s="18">
        <f t="shared" si="227"/>
        <v>7381</v>
      </c>
      <c r="BC194" s="18">
        <f t="shared" si="227"/>
        <v>7381</v>
      </c>
      <c r="BD194" s="18">
        <f t="shared" si="227"/>
        <v>7381</v>
      </c>
      <c r="BE194" s="18">
        <f t="shared" si="227"/>
        <v>7381</v>
      </c>
      <c r="BF194" s="18">
        <f t="shared" si="227"/>
        <v>7381</v>
      </c>
      <c r="BG194" s="18">
        <f t="shared" si="227"/>
        <v>7381</v>
      </c>
      <c r="BH194" s="18">
        <f t="shared" si="227"/>
        <v>7381</v>
      </c>
      <c r="BI194" s="18">
        <f t="shared" si="227"/>
        <v>7381</v>
      </c>
      <c r="BJ194" s="18">
        <f t="shared" si="227"/>
        <v>7381</v>
      </c>
      <c r="BK194" s="18">
        <f t="shared" si="227"/>
        <v>7381</v>
      </c>
      <c r="BL194" s="18">
        <f t="shared" si="227"/>
        <v>7381</v>
      </c>
      <c r="BM194" s="18">
        <f t="shared" si="227"/>
        <v>7381</v>
      </c>
      <c r="BN194" s="18">
        <f t="shared" si="227"/>
        <v>7381</v>
      </c>
      <c r="BO194" s="18">
        <f t="shared" ref="BO194:DZ194" si="228">BO33</f>
        <v>7381</v>
      </c>
      <c r="BP194" s="18">
        <f t="shared" si="228"/>
        <v>7381</v>
      </c>
      <c r="BQ194" s="18">
        <f t="shared" si="228"/>
        <v>7381</v>
      </c>
      <c r="BR194" s="18">
        <f t="shared" si="228"/>
        <v>7381</v>
      </c>
      <c r="BS194" s="18">
        <f t="shared" si="228"/>
        <v>7381</v>
      </c>
      <c r="BT194" s="18">
        <f t="shared" si="228"/>
        <v>7381</v>
      </c>
      <c r="BU194" s="18">
        <f t="shared" si="228"/>
        <v>7381</v>
      </c>
      <c r="BV194" s="18">
        <f t="shared" si="228"/>
        <v>7381</v>
      </c>
      <c r="BW194" s="18">
        <f t="shared" si="228"/>
        <v>7381</v>
      </c>
      <c r="BX194" s="18">
        <f t="shared" si="228"/>
        <v>7381</v>
      </c>
      <c r="BY194" s="18">
        <f t="shared" si="228"/>
        <v>7381</v>
      </c>
      <c r="BZ194" s="18">
        <f t="shared" si="228"/>
        <v>7381</v>
      </c>
      <c r="CA194" s="18">
        <f t="shared" si="228"/>
        <v>7381</v>
      </c>
      <c r="CB194" s="18">
        <f t="shared" si="228"/>
        <v>7381</v>
      </c>
      <c r="CC194" s="18">
        <f t="shared" si="228"/>
        <v>7381</v>
      </c>
      <c r="CD194" s="18">
        <f t="shared" si="228"/>
        <v>7381</v>
      </c>
      <c r="CE194" s="18">
        <f t="shared" si="228"/>
        <v>7381</v>
      </c>
      <c r="CF194" s="18">
        <f t="shared" si="228"/>
        <v>7381</v>
      </c>
      <c r="CG194" s="18">
        <f t="shared" si="228"/>
        <v>7381</v>
      </c>
      <c r="CH194" s="18">
        <f t="shared" si="228"/>
        <v>7381</v>
      </c>
      <c r="CI194" s="18">
        <f t="shared" si="228"/>
        <v>7381</v>
      </c>
      <c r="CJ194" s="18">
        <f t="shared" si="228"/>
        <v>7381</v>
      </c>
      <c r="CK194" s="18">
        <f t="shared" si="228"/>
        <v>7381</v>
      </c>
      <c r="CL194" s="18">
        <f t="shared" si="228"/>
        <v>7381</v>
      </c>
      <c r="CM194" s="18">
        <f t="shared" si="228"/>
        <v>7381</v>
      </c>
      <c r="CN194" s="18">
        <f t="shared" si="228"/>
        <v>7381</v>
      </c>
      <c r="CO194" s="18">
        <f t="shared" si="228"/>
        <v>7381</v>
      </c>
      <c r="CP194" s="18">
        <f t="shared" si="228"/>
        <v>7381</v>
      </c>
      <c r="CQ194" s="18">
        <f t="shared" si="228"/>
        <v>7381</v>
      </c>
      <c r="CR194" s="18">
        <f t="shared" si="228"/>
        <v>7381</v>
      </c>
      <c r="CS194" s="18">
        <f t="shared" si="228"/>
        <v>7381</v>
      </c>
      <c r="CT194" s="18">
        <f t="shared" si="228"/>
        <v>7381</v>
      </c>
      <c r="CU194" s="18">
        <f t="shared" si="228"/>
        <v>7381</v>
      </c>
      <c r="CV194" s="18">
        <f t="shared" si="228"/>
        <v>7381</v>
      </c>
      <c r="CW194" s="18">
        <f t="shared" si="228"/>
        <v>7381</v>
      </c>
      <c r="CX194" s="18">
        <f t="shared" si="228"/>
        <v>7381</v>
      </c>
      <c r="CY194" s="18">
        <f t="shared" si="228"/>
        <v>7381</v>
      </c>
      <c r="CZ194" s="18">
        <f t="shared" si="228"/>
        <v>7381</v>
      </c>
      <c r="DA194" s="18">
        <f t="shared" si="228"/>
        <v>7381</v>
      </c>
      <c r="DB194" s="18">
        <f t="shared" si="228"/>
        <v>7381</v>
      </c>
      <c r="DC194" s="18">
        <f t="shared" si="228"/>
        <v>7381</v>
      </c>
      <c r="DD194" s="18">
        <f t="shared" si="228"/>
        <v>7381</v>
      </c>
      <c r="DE194" s="18">
        <f t="shared" si="228"/>
        <v>7381</v>
      </c>
      <c r="DF194" s="18">
        <f t="shared" si="228"/>
        <v>7381</v>
      </c>
      <c r="DG194" s="18">
        <f t="shared" si="228"/>
        <v>7381</v>
      </c>
      <c r="DH194" s="18">
        <f t="shared" si="228"/>
        <v>7381</v>
      </c>
      <c r="DI194" s="18">
        <f t="shared" si="228"/>
        <v>7381</v>
      </c>
      <c r="DJ194" s="18">
        <f t="shared" si="228"/>
        <v>7381</v>
      </c>
      <c r="DK194" s="18">
        <f t="shared" si="228"/>
        <v>7381</v>
      </c>
      <c r="DL194" s="18">
        <f t="shared" si="228"/>
        <v>7381</v>
      </c>
      <c r="DM194" s="18">
        <f t="shared" si="228"/>
        <v>7381</v>
      </c>
      <c r="DN194" s="18">
        <f t="shared" si="228"/>
        <v>7381</v>
      </c>
      <c r="DO194" s="18">
        <f t="shared" si="228"/>
        <v>7381</v>
      </c>
      <c r="DP194" s="18">
        <f t="shared" si="228"/>
        <v>7381</v>
      </c>
      <c r="DQ194" s="18">
        <f t="shared" si="228"/>
        <v>7381</v>
      </c>
      <c r="DR194" s="18">
        <f t="shared" si="228"/>
        <v>7381</v>
      </c>
      <c r="DS194" s="18">
        <f t="shared" si="228"/>
        <v>7381</v>
      </c>
      <c r="DT194" s="18">
        <f t="shared" si="228"/>
        <v>7381</v>
      </c>
      <c r="DU194" s="18">
        <f t="shared" si="228"/>
        <v>7381</v>
      </c>
      <c r="DV194" s="18">
        <f t="shared" si="228"/>
        <v>7381</v>
      </c>
      <c r="DW194" s="18">
        <f t="shared" si="228"/>
        <v>7381</v>
      </c>
      <c r="DX194" s="18">
        <f t="shared" si="228"/>
        <v>7381</v>
      </c>
      <c r="DY194" s="18">
        <f t="shared" si="228"/>
        <v>7381</v>
      </c>
      <c r="DZ194" s="18">
        <f t="shared" si="228"/>
        <v>7381</v>
      </c>
      <c r="EA194" s="18">
        <f t="shared" ref="EA194:FX194" si="229">EA33</f>
        <v>7381</v>
      </c>
      <c r="EB194" s="18">
        <f t="shared" si="229"/>
        <v>7381</v>
      </c>
      <c r="EC194" s="18">
        <f t="shared" si="229"/>
        <v>7381</v>
      </c>
      <c r="ED194" s="18">
        <f t="shared" si="229"/>
        <v>7381</v>
      </c>
      <c r="EE194" s="18">
        <f t="shared" si="229"/>
        <v>7381</v>
      </c>
      <c r="EF194" s="18">
        <f t="shared" si="229"/>
        <v>7381</v>
      </c>
      <c r="EG194" s="18">
        <f t="shared" si="229"/>
        <v>7381</v>
      </c>
      <c r="EH194" s="18">
        <f t="shared" si="229"/>
        <v>7381</v>
      </c>
      <c r="EI194" s="18">
        <f t="shared" si="229"/>
        <v>7381</v>
      </c>
      <c r="EJ194" s="18">
        <f t="shared" si="229"/>
        <v>7381</v>
      </c>
      <c r="EK194" s="18">
        <f t="shared" si="229"/>
        <v>7381</v>
      </c>
      <c r="EL194" s="18">
        <f t="shared" si="229"/>
        <v>7381</v>
      </c>
      <c r="EM194" s="18">
        <f t="shared" si="229"/>
        <v>7381</v>
      </c>
      <c r="EN194" s="18">
        <f t="shared" si="229"/>
        <v>7381</v>
      </c>
      <c r="EO194" s="18">
        <f t="shared" si="229"/>
        <v>7381</v>
      </c>
      <c r="EP194" s="18">
        <f t="shared" si="229"/>
        <v>7381</v>
      </c>
      <c r="EQ194" s="18">
        <f t="shared" si="229"/>
        <v>7381</v>
      </c>
      <c r="ER194" s="18">
        <f t="shared" si="229"/>
        <v>7381</v>
      </c>
      <c r="ES194" s="18">
        <f t="shared" si="229"/>
        <v>7381</v>
      </c>
      <c r="ET194" s="18">
        <f t="shared" si="229"/>
        <v>7381</v>
      </c>
      <c r="EU194" s="18">
        <f t="shared" si="229"/>
        <v>7381</v>
      </c>
      <c r="EV194" s="18">
        <f t="shared" si="229"/>
        <v>7381</v>
      </c>
      <c r="EW194" s="18">
        <f t="shared" si="229"/>
        <v>7381</v>
      </c>
      <c r="EX194" s="18">
        <f t="shared" si="229"/>
        <v>7381</v>
      </c>
      <c r="EY194" s="18">
        <f t="shared" si="229"/>
        <v>7381</v>
      </c>
      <c r="EZ194" s="18">
        <f t="shared" si="229"/>
        <v>7381</v>
      </c>
      <c r="FA194" s="18">
        <f t="shared" si="229"/>
        <v>7381</v>
      </c>
      <c r="FB194" s="18">
        <f t="shared" si="229"/>
        <v>7381</v>
      </c>
      <c r="FC194" s="18">
        <f t="shared" si="229"/>
        <v>7381</v>
      </c>
      <c r="FD194" s="18">
        <f t="shared" si="229"/>
        <v>7381</v>
      </c>
      <c r="FE194" s="18">
        <f t="shared" si="229"/>
        <v>7381</v>
      </c>
      <c r="FF194" s="18">
        <f t="shared" si="229"/>
        <v>7381</v>
      </c>
      <c r="FG194" s="18">
        <f t="shared" si="229"/>
        <v>7381</v>
      </c>
      <c r="FH194" s="18">
        <f t="shared" si="229"/>
        <v>7381</v>
      </c>
      <c r="FI194" s="18">
        <f t="shared" si="229"/>
        <v>7381</v>
      </c>
      <c r="FJ194" s="18">
        <f t="shared" si="229"/>
        <v>7381</v>
      </c>
      <c r="FK194" s="18">
        <f t="shared" si="229"/>
        <v>7381</v>
      </c>
      <c r="FL194" s="18">
        <f t="shared" si="229"/>
        <v>7381</v>
      </c>
      <c r="FM194" s="18">
        <f t="shared" si="229"/>
        <v>7381</v>
      </c>
      <c r="FN194" s="18">
        <f t="shared" si="229"/>
        <v>7381</v>
      </c>
      <c r="FO194" s="18">
        <f t="shared" si="229"/>
        <v>7381</v>
      </c>
      <c r="FP194" s="18">
        <f t="shared" si="229"/>
        <v>7381</v>
      </c>
      <c r="FQ194" s="18">
        <f t="shared" si="229"/>
        <v>7381</v>
      </c>
      <c r="FR194" s="18">
        <f t="shared" si="229"/>
        <v>7381</v>
      </c>
      <c r="FS194" s="18">
        <f t="shared" si="229"/>
        <v>7381</v>
      </c>
      <c r="FT194" s="21">
        <f t="shared" si="229"/>
        <v>7381</v>
      </c>
      <c r="FU194" s="18">
        <f t="shared" si="229"/>
        <v>7381</v>
      </c>
      <c r="FV194" s="18">
        <f t="shared" si="229"/>
        <v>7381</v>
      </c>
      <c r="FW194" s="18">
        <f t="shared" si="229"/>
        <v>7381</v>
      </c>
      <c r="FX194" s="18">
        <f t="shared" si="229"/>
        <v>7381</v>
      </c>
      <c r="FY194" s="53"/>
      <c r="FZ194" s="53"/>
      <c r="GA194" s="53"/>
      <c r="GB194" s="53"/>
      <c r="GC194" s="53"/>
      <c r="GD194" s="53"/>
      <c r="GE194" s="5"/>
      <c r="GF194" s="5"/>
      <c r="GG194" s="5"/>
      <c r="GH194" s="5"/>
      <c r="GI194" s="5"/>
      <c r="GJ194" s="5"/>
      <c r="GK194" s="5"/>
      <c r="GL194" s="5"/>
      <c r="GM194" s="5"/>
    </row>
    <row r="195" spans="1:195" x14ac:dyDescent="0.2">
      <c r="A195" s="3" t="s">
        <v>544</v>
      </c>
      <c r="B195" s="2" t="s">
        <v>545</v>
      </c>
      <c r="C195" s="18">
        <f t="shared" ref="C195:BN195" si="230">C94+C95+C92+C93</f>
        <v>2328.5</v>
      </c>
      <c r="D195" s="18">
        <f t="shared" si="230"/>
        <v>1</v>
      </c>
      <c r="E195" s="18">
        <f t="shared" si="230"/>
        <v>2</v>
      </c>
      <c r="F195" s="18">
        <f t="shared" si="230"/>
        <v>1</v>
      </c>
      <c r="G195" s="18">
        <f t="shared" si="230"/>
        <v>0</v>
      </c>
      <c r="H195" s="18">
        <f t="shared" si="230"/>
        <v>0</v>
      </c>
      <c r="I195" s="18">
        <f t="shared" si="230"/>
        <v>3.5</v>
      </c>
      <c r="J195" s="18">
        <f t="shared" si="230"/>
        <v>0</v>
      </c>
      <c r="K195" s="18">
        <f t="shared" si="230"/>
        <v>0</v>
      </c>
      <c r="L195" s="18">
        <f t="shared" si="230"/>
        <v>2</v>
      </c>
      <c r="M195" s="18">
        <f t="shared" si="230"/>
        <v>0.5</v>
      </c>
      <c r="N195" s="18">
        <f t="shared" si="230"/>
        <v>8.5</v>
      </c>
      <c r="O195" s="18">
        <f t="shared" si="230"/>
        <v>0</v>
      </c>
      <c r="P195" s="18">
        <f t="shared" si="230"/>
        <v>0</v>
      </c>
      <c r="Q195" s="18">
        <f t="shared" si="230"/>
        <v>132</v>
      </c>
      <c r="R195" s="18">
        <f t="shared" si="230"/>
        <v>1605.5</v>
      </c>
      <c r="S195" s="18">
        <f t="shared" si="230"/>
        <v>1</v>
      </c>
      <c r="T195" s="18">
        <f t="shared" si="230"/>
        <v>0</v>
      </c>
      <c r="U195" s="18">
        <f t="shared" si="230"/>
        <v>0</v>
      </c>
      <c r="V195" s="18">
        <f t="shared" si="230"/>
        <v>0</v>
      </c>
      <c r="W195" s="18">
        <f t="shared" si="230"/>
        <v>49.5</v>
      </c>
      <c r="X195" s="18">
        <f t="shared" si="230"/>
        <v>0</v>
      </c>
      <c r="Y195" s="18">
        <f t="shared" si="230"/>
        <v>0</v>
      </c>
      <c r="Z195" s="18">
        <f t="shared" si="230"/>
        <v>0</v>
      </c>
      <c r="AA195" s="18">
        <f t="shared" si="230"/>
        <v>0</v>
      </c>
      <c r="AB195" s="18">
        <f t="shared" si="230"/>
        <v>126.5</v>
      </c>
      <c r="AC195" s="18">
        <f t="shared" si="230"/>
        <v>0</v>
      </c>
      <c r="AD195" s="18">
        <f t="shared" si="230"/>
        <v>0</v>
      </c>
      <c r="AE195" s="18">
        <f t="shared" si="230"/>
        <v>1</v>
      </c>
      <c r="AF195" s="18">
        <f t="shared" si="230"/>
        <v>0</v>
      </c>
      <c r="AG195" s="18">
        <f t="shared" si="230"/>
        <v>0</v>
      </c>
      <c r="AH195" s="18">
        <f t="shared" si="230"/>
        <v>0</v>
      </c>
      <c r="AI195" s="18">
        <f t="shared" si="230"/>
        <v>0</v>
      </c>
      <c r="AJ195" s="18">
        <f t="shared" si="230"/>
        <v>0</v>
      </c>
      <c r="AK195" s="18">
        <f t="shared" si="230"/>
        <v>0</v>
      </c>
      <c r="AL195" s="18">
        <f t="shared" si="230"/>
        <v>0</v>
      </c>
      <c r="AM195" s="18">
        <f t="shared" si="230"/>
        <v>0</v>
      </c>
      <c r="AN195" s="18">
        <f t="shared" si="230"/>
        <v>0</v>
      </c>
      <c r="AO195" s="18">
        <f t="shared" si="230"/>
        <v>3</v>
      </c>
      <c r="AP195" s="18">
        <f t="shared" si="230"/>
        <v>219.5</v>
      </c>
      <c r="AQ195" s="18">
        <f t="shared" si="230"/>
        <v>7</v>
      </c>
      <c r="AR195" s="18">
        <f t="shared" si="230"/>
        <v>2774.5</v>
      </c>
      <c r="AS195" s="18">
        <f t="shared" si="230"/>
        <v>13</v>
      </c>
      <c r="AT195" s="18">
        <f t="shared" si="230"/>
        <v>1</v>
      </c>
      <c r="AU195" s="18">
        <f t="shared" si="230"/>
        <v>0</v>
      </c>
      <c r="AV195" s="18">
        <f t="shared" si="230"/>
        <v>0</v>
      </c>
      <c r="AW195" s="18">
        <f t="shared" si="230"/>
        <v>0</v>
      </c>
      <c r="AX195" s="18">
        <f t="shared" si="230"/>
        <v>0</v>
      </c>
      <c r="AY195" s="18">
        <f t="shared" si="230"/>
        <v>0</v>
      </c>
      <c r="AZ195" s="18">
        <f t="shared" si="230"/>
        <v>1</v>
      </c>
      <c r="BA195" s="18">
        <f t="shared" si="230"/>
        <v>4</v>
      </c>
      <c r="BB195" s="18">
        <f t="shared" si="230"/>
        <v>0</v>
      </c>
      <c r="BC195" s="18">
        <f t="shared" si="230"/>
        <v>246</v>
      </c>
      <c r="BD195" s="18">
        <f t="shared" si="230"/>
        <v>0</v>
      </c>
      <c r="BE195" s="18">
        <f t="shared" si="230"/>
        <v>0</v>
      </c>
      <c r="BF195" s="18">
        <f t="shared" si="230"/>
        <v>392</v>
      </c>
      <c r="BG195" s="18">
        <f t="shared" si="230"/>
        <v>1</v>
      </c>
      <c r="BH195" s="18">
        <f t="shared" si="230"/>
        <v>0</v>
      </c>
      <c r="BI195" s="18">
        <f t="shared" si="230"/>
        <v>0</v>
      </c>
      <c r="BJ195" s="18">
        <f t="shared" si="230"/>
        <v>0</v>
      </c>
      <c r="BK195" s="18">
        <f t="shared" si="230"/>
        <v>5391.5</v>
      </c>
      <c r="BL195" s="18">
        <f t="shared" si="230"/>
        <v>10</v>
      </c>
      <c r="BM195" s="18">
        <f t="shared" si="230"/>
        <v>0</v>
      </c>
      <c r="BN195" s="18">
        <f t="shared" si="230"/>
        <v>0</v>
      </c>
      <c r="BO195" s="18">
        <f t="shared" ref="BO195:DZ195" si="231">BO94+BO95+BO92+BO93</f>
        <v>0</v>
      </c>
      <c r="BP195" s="18">
        <f t="shared" si="231"/>
        <v>0</v>
      </c>
      <c r="BQ195" s="18">
        <f t="shared" si="231"/>
        <v>0</v>
      </c>
      <c r="BR195" s="18">
        <f t="shared" si="231"/>
        <v>0</v>
      </c>
      <c r="BS195" s="18">
        <f t="shared" si="231"/>
        <v>0</v>
      </c>
      <c r="BT195" s="18">
        <f t="shared" si="231"/>
        <v>0</v>
      </c>
      <c r="BU195" s="18">
        <f t="shared" si="231"/>
        <v>0</v>
      </c>
      <c r="BV195" s="18">
        <f t="shared" si="231"/>
        <v>0</v>
      </c>
      <c r="BW195" s="18">
        <f t="shared" si="231"/>
        <v>0</v>
      </c>
      <c r="BX195" s="18">
        <f t="shared" si="231"/>
        <v>0</v>
      </c>
      <c r="BY195" s="18">
        <f t="shared" si="231"/>
        <v>0</v>
      </c>
      <c r="BZ195" s="18">
        <f t="shared" si="231"/>
        <v>0</v>
      </c>
      <c r="CA195" s="18">
        <f t="shared" si="231"/>
        <v>0</v>
      </c>
      <c r="CB195" s="18">
        <f t="shared" si="231"/>
        <v>380</v>
      </c>
      <c r="CC195" s="18">
        <f t="shared" si="231"/>
        <v>0</v>
      </c>
      <c r="CD195" s="18">
        <f t="shared" si="231"/>
        <v>0</v>
      </c>
      <c r="CE195" s="18">
        <f t="shared" si="231"/>
        <v>0</v>
      </c>
      <c r="CF195" s="18">
        <f t="shared" si="231"/>
        <v>0</v>
      </c>
      <c r="CG195" s="18">
        <f t="shared" si="231"/>
        <v>0</v>
      </c>
      <c r="CH195" s="18">
        <f t="shared" si="231"/>
        <v>0</v>
      </c>
      <c r="CI195" s="18">
        <f t="shared" si="231"/>
        <v>0</v>
      </c>
      <c r="CJ195" s="18">
        <f t="shared" si="231"/>
        <v>0</v>
      </c>
      <c r="CK195" s="18">
        <f t="shared" si="231"/>
        <v>19.5</v>
      </c>
      <c r="CL195" s="18">
        <f t="shared" si="231"/>
        <v>2</v>
      </c>
      <c r="CM195" s="18">
        <f t="shared" si="231"/>
        <v>2</v>
      </c>
      <c r="CN195" s="18">
        <f t="shared" si="231"/>
        <v>684</v>
      </c>
      <c r="CO195" s="18">
        <f t="shared" si="231"/>
        <v>12.5</v>
      </c>
      <c r="CP195" s="18">
        <f t="shared" si="231"/>
        <v>0</v>
      </c>
      <c r="CQ195" s="18">
        <f t="shared" si="231"/>
        <v>0</v>
      </c>
      <c r="CR195" s="18">
        <f t="shared" si="231"/>
        <v>0</v>
      </c>
      <c r="CS195" s="18">
        <f t="shared" si="231"/>
        <v>0</v>
      </c>
      <c r="CT195" s="18">
        <f t="shared" si="231"/>
        <v>0</v>
      </c>
      <c r="CU195" s="18">
        <f t="shared" si="231"/>
        <v>376</v>
      </c>
      <c r="CV195" s="18">
        <f t="shared" si="231"/>
        <v>0</v>
      </c>
      <c r="CW195" s="18">
        <f t="shared" si="231"/>
        <v>0</v>
      </c>
      <c r="CX195" s="18">
        <f t="shared" si="231"/>
        <v>0</v>
      </c>
      <c r="CY195" s="18">
        <f t="shared" si="231"/>
        <v>0</v>
      </c>
      <c r="CZ195" s="18">
        <f t="shared" si="231"/>
        <v>0</v>
      </c>
      <c r="DA195" s="18">
        <f t="shared" si="231"/>
        <v>0</v>
      </c>
      <c r="DB195" s="18">
        <f t="shared" si="231"/>
        <v>0</v>
      </c>
      <c r="DC195" s="18">
        <f t="shared" si="231"/>
        <v>0</v>
      </c>
      <c r="DD195" s="18">
        <f t="shared" si="231"/>
        <v>0</v>
      </c>
      <c r="DE195" s="18">
        <f t="shared" si="231"/>
        <v>0</v>
      </c>
      <c r="DF195" s="18">
        <f t="shared" si="231"/>
        <v>11</v>
      </c>
      <c r="DG195" s="18">
        <f t="shared" si="231"/>
        <v>0</v>
      </c>
      <c r="DH195" s="18">
        <f t="shared" si="231"/>
        <v>0</v>
      </c>
      <c r="DI195" s="18">
        <f t="shared" si="231"/>
        <v>6</v>
      </c>
      <c r="DJ195" s="18">
        <f t="shared" si="231"/>
        <v>6</v>
      </c>
      <c r="DK195" s="18">
        <f t="shared" si="231"/>
        <v>0</v>
      </c>
      <c r="DL195" s="18">
        <f t="shared" si="231"/>
        <v>0</v>
      </c>
      <c r="DM195" s="18">
        <f t="shared" si="231"/>
        <v>0</v>
      </c>
      <c r="DN195" s="18">
        <f t="shared" si="231"/>
        <v>0</v>
      </c>
      <c r="DO195" s="18">
        <f t="shared" si="231"/>
        <v>0</v>
      </c>
      <c r="DP195" s="18">
        <f t="shared" si="231"/>
        <v>0</v>
      </c>
      <c r="DQ195" s="18">
        <f t="shared" si="231"/>
        <v>0</v>
      </c>
      <c r="DR195" s="18">
        <f t="shared" si="231"/>
        <v>0</v>
      </c>
      <c r="DS195" s="18">
        <f t="shared" si="231"/>
        <v>0</v>
      </c>
      <c r="DT195" s="18">
        <f t="shared" si="231"/>
        <v>0</v>
      </c>
      <c r="DU195" s="18">
        <f t="shared" si="231"/>
        <v>0</v>
      </c>
      <c r="DV195" s="18">
        <f t="shared" si="231"/>
        <v>0</v>
      </c>
      <c r="DW195" s="18">
        <f t="shared" si="231"/>
        <v>0</v>
      </c>
      <c r="DX195" s="18">
        <f t="shared" si="231"/>
        <v>0</v>
      </c>
      <c r="DY195" s="18">
        <f t="shared" si="231"/>
        <v>0</v>
      </c>
      <c r="DZ195" s="18">
        <f t="shared" si="231"/>
        <v>1</v>
      </c>
      <c r="EA195" s="18">
        <f t="shared" ref="EA195:FX195" si="232">EA94+EA95+EA92+EA93</f>
        <v>0</v>
      </c>
      <c r="EB195" s="18">
        <f t="shared" si="232"/>
        <v>0</v>
      </c>
      <c r="EC195" s="18">
        <f t="shared" si="232"/>
        <v>0</v>
      </c>
      <c r="ED195" s="18">
        <f t="shared" si="232"/>
        <v>0</v>
      </c>
      <c r="EE195" s="18">
        <f t="shared" si="232"/>
        <v>1</v>
      </c>
      <c r="EF195" s="18">
        <f t="shared" si="232"/>
        <v>6</v>
      </c>
      <c r="EG195" s="18">
        <f t="shared" si="232"/>
        <v>0</v>
      </c>
      <c r="EH195" s="18">
        <f t="shared" si="232"/>
        <v>2</v>
      </c>
      <c r="EI195" s="18">
        <f t="shared" si="232"/>
        <v>0</v>
      </c>
      <c r="EJ195" s="18">
        <f t="shared" si="232"/>
        <v>9</v>
      </c>
      <c r="EK195" s="18">
        <f t="shared" si="232"/>
        <v>0</v>
      </c>
      <c r="EL195" s="18">
        <f t="shared" si="232"/>
        <v>0</v>
      </c>
      <c r="EM195" s="18">
        <f t="shared" si="232"/>
        <v>2</v>
      </c>
      <c r="EN195" s="18">
        <f t="shared" si="232"/>
        <v>87</v>
      </c>
      <c r="EO195" s="18">
        <f t="shared" si="232"/>
        <v>0</v>
      </c>
      <c r="EP195" s="18">
        <f t="shared" si="232"/>
        <v>0</v>
      </c>
      <c r="EQ195" s="18">
        <f t="shared" si="232"/>
        <v>0</v>
      </c>
      <c r="ER195" s="18">
        <f t="shared" si="232"/>
        <v>0</v>
      </c>
      <c r="ES195" s="18">
        <f t="shared" si="232"/>
        <v>0</v>
      </c>
      <c r="ET195" s="18">
        <f t="shared" si="232"/>
        <v>0</v>
      </c>
      <c r="EU195" s="18">
        <f t="shared" si="232"/>
        <v>1</v>
      </c>
      <c r="EV195" s="18">
        <f t="shared" si="232"/>
        <v>0</v>
      </c>
      <c r="EW195" s="18">
        <f t="shared" si="232"/>
        <v>0</v>
      </c>
      <c r="EX195" s="18">
        <f t="shared" si="232"/>
        <v>0</v>
      </c>
      <c r="EY195" s="18">
        <f t="shared" si="232"/>
        <v>522</v>
      </c>
      <c r="EZ195" s="18">
        <f t="shared" si="232"/>
        <v>0</v>
      </c>
      <c r="FA195" s="18">
        <f t="shared" si="232"/>
        <v>0</v>
      </c>
      <c r="FB195" s="18">
        <f t="shared" si="232"/>
        <v>0</v>
      </c>
      <c r="FC195" s="18">
        <f t="shared" si="232"/>
        <v>3</v>
      </c>
      <c r="FD195" s="18">
        <f t="shared" si="232"/>
        <v>0</v>
      </c>
      <c r="FE195" s="18">
        <f t="shared" si="232"/>
        <v>0</v>
      </c>
      <c r="FF195" s="18">
        <f t="shared" si="232"/>
        <v>0</v>
      </c>
      <c r="FG195" s="18">
        <f t="shared" si="232"/>
        <v>0</v>
      </c>
      <c r="FH195" s="18">
        <f t="shared" si="232"/>
        <v>0</v>
      </c>
      <c r="FI195" s="18">
        <f t="shared" si="232"/>
        <v>0</v>
      </c>
      <c r="FJ195" s="18">
        <f t="shared" si="232"/>
        <v>0</v>
      </c>
      <c r="FK195" s="18">
        <f t="shared" si="232"/>
        <v>0</v>
      </c>
      <c r="FL195" s="18">
        <f t="shared" si="232"/>
        <v>0</v>
      </c>
      <c r="FM195" s="18">
        <f t="shared" si="232"/>
        <v>0</v>
      </c>
      <c r="FN195" s="18">
        <f t="shared" si="232"/>
        <v>137</v>
      </c>
      <c r="FO195" s="18">
        <f t="shared" si="232"/>
        <v>0</v>
      </c>
      <c r="FP195" s="18">
        <f t="shared" si="232"/>
        <v>0</v>
      </c>
      <c r="FQ195" s="18">
        <f t="shared" si="232"/>
        <v>0</v>
      </c>
      <c r="FR195" s="18">
        <f t="shared" si="232"/>
        <v>0</v>
      </c>
      <c r="FS195" s="18">
        <f t="shared" si="232"/>
        <v>0</v>
      </c>
      <c r="FT195" s="21">
        <f t="shared" si="232"/>
        <v>0</v>
      </c>
      <c r="FU195" s="18">
        <f t="shared" si="232"/>
        <v>0</v>
      </c>
      <c r="FV195" s="18">
        <f t="shared" si="232"/>
        <v>0</v>
      </c>
      <c r="FW195" s="18">
        <f t="shared" si="232"/>
        <v>0</v>
      </c>
      <c r="FX195" s="18">
        <f t="shared" si="232"/>
        <v>0</v>
      </c>
      <c r="FY195" s="18"/>
      <c r="FZ195" s="53"/>
      <c r="GA195" s="53"/>
      <c r="GB195" s="53"/>
      <c r="GC195" s="53"/>
      <c r="GD195" s="53"/>
      <c r="GE195" s="5"/>
      <c r="GF195" s="5"/>
      <c r="GG195" s="5"/>
      <c r="GH195" s="5"/>
      <c r="GI195" s="5"/>
      <c r="GJ195" s="5"/>
      <c r="GK195" s="5"/>
      <c r="GL195" s="5"/>
      <c r="GM195" s="5"/>
    </row>
    <row r="196" spans="1:195" x14ac:dyDescent="0.2">
      <c r="A196" s="3" t="s">
        <v>546</v>
      </c>
      <c r="B196" s="2" t="s">
        <v>547</v>
      </c>
      <c r="C196" s="53">
        <f>(C192*C193)+(C194*C195)</f>
        <v>62195277.707999997</v>
      </c>
      <c r="D196" s="53">
        <f t="shared" ref="D196:BO196" si="233">(D192*D193)+(D194*D195)</f>
        <v>315474489.06800002</v>
      </c>
      <c r="E196" s="53">
        <f t="shared" si="233"/>
        <v>61787663.176000006</v>
      </c>
      <c r="F196" s="53">
        <f t="shared" si="233"/>
        <v>131379170.58399999</v>
      </c>
      <c r="G196" s="53">
        <f t="shared" si="233"/>
        <v>7619153.1920000007</v>
      </c>
      <c r="H196" s="53">
        <f t="shared" si="233"/>
        <v>7501947.2360000005</v>
      </c>
      <c r="I196" s="53">
        <f t="shared" si="233"/>
        <v>80654338.604000002</v>
      </c>
      <c r="J196" s="53">
        <f t="shared" si="233"/>
        <v>16487737.196000002</v>
      </c>
      <c r="K196" s="53">
        <f t="shared" si="233"/>
        <v>2462091.128</v>
      </c>
      <c r="L196" s="53">
        <f t="shared" si="233"/>
        <v>21019907.84</v>
      </c>
      <c r="M196" s="53">
        <f t="shared" si="233"/>
        <v>11185751.544</v>
      </c>
      <c r="N196" s="53">
        <f t="shared" si="233"/>
        <v>393998851.08399999</v>
      </c>
      <c r="O196" s="53">
        <f t="shared" si="233"/>
        <v>113374163.896</v>
      </c>
      <c r="P196" s="53">
        <f t="shared" si="233"/>
        <v>1257091.3319999999</v>
      </c>
      <c r="Q196" s="53">
        <f t="shared" si="233"/>
        <v>303319695.36000001</v>
      </c>
      <c r="R196" s="53">
        <f t="shared" si="233"/>
        <v>15317346.852</v>
      </c>
      <c r="S196" s="53">
        <f t="shared" si="233"/>
        <v>10558981.248</v>
      </c>
      <c r="T196" s="53">
        <f t="shared" si="233"/>
        <v>1054853.6040000001</v>
      </c>
      <c r="U196" s="53">
        <f t="shared" si="233"/>
        <v>386856.26</v>
      </c>
      <c r="V196" s="53">
        <f t="shared" si="233"/>
        <v>2076000.9200000002</v>
      </c>
      <c r="W196" s="53">
        <f t="shared" si="233"/>
        <v>768302.85199999996</v>
      </c>
      <c r="X196" s="53">
        <f t="shared" si="233"/>
        <v>383026</v>
      </c>
      <c r="Y196" s="53">
        <f t="shared" si="233"/>
        <v>3696200.9000000004</v>
      </c>
      <c r="Z196" s="53">
        <f t="shared" si="233"/>
        <v>2018547.02</v>
      </c>
      <c r="AA196" s="53">
        <f t="shared" si="233"/>
        <v>220167175.06</v>
      </c>
      <c r="AB196" s="53">
        <f t="shared" si="233"/>
        <v>225170905.836</v>
      </c>
      <c r="AC196" s="53">
        <f t="shared" si="233"/>
        <v>6899064.3119999999</v>
      </c>
      <c r="AD196" s="53">
        <f t="shared" si="233"/>
        <v>8536117.4360000007</v>
      </c>
      <c r="AE196" s="53">
        <f t="shared" si="233"/>
        <v>840079.52400000009</v>
      </c>
      <c r="AF196" s="53">
        <f t="shared" si="233"/>
        <v>1305352.608</v>
      </c>
      <c r="AG196" s="53">
        <f t="shared" si="233"/>
        <v>6640904.7880000006</v>
      </c>
      <c r="AH196" s="53">
        <f t="shared" si="233"/>
        <v>7757042.5520000011</v>
      </c>
      <c r="AI196" s="53">
        <f t="shared" si="233"/>
        <v>2879589.4680000003</v>
      </c>
      <c r="AJ196" s="53">
        <f t="shared" si="233"/>
        <v>1679185.9839999999</v>
      </c>
      <c r="AK196" s="53">
        <f t="shared" si="233"/>
        <v>1715190.4280000001</v>
      </c>
      <c r="AL196" s="53">
        <f t="shared" si="233"/>
        <v>2025441.4879999999</v>
      </c>
      <c r="AM196" s="53">
        <f t="shared" si="233"/>
        <v>3601976.5040000002</v>
      </c>
      <c r="AN196" s="53">
        <f t="shared" si="233"/>
        <v>2996029.3720000004</v>
      </c>
      <c r="AO196" s="53">
        <f t="shared" si="233"/>
        <v>37530347.076000005</v>
      </c>
      <c r="AP196" s="53">
        <f t="shared" si="233"/>
        <v>643760920.34399998</v>
      </c>
      <c r="AQ196" s="53">
        <f t="shared" si="233"/>
        <v>2038039.8359999997</v>
      </c>
      <c r="AR196" s="53">
        <f t="shared" si="233"/>
        <v>484550587.94400001</v>
      </c>
      <c r="AS196" s="53">
        <f t="shared" si="233"/>
        <v>51501872.460000001</v>
      </c>
      <c r="AT196" s="53">
        <f t="shared" si="233"/>
        <v>18763398.168000001</v>
      </c>
      <c r="AU196" s="53">
        <f t="shared" si="233"/>
        <v>2467453.4920000001</v>
      </c>
      <c r="AV196" s="53">
        <f t="shared" si="233"/>
        <v>2244532.3600000003</v>
      </c>
      <c r="AW196" s="53">
        <f t="shared" si="233"/>
        <v>1605644.9920000001</v>
      </c>
      <c r="AX196" s="53">
        <f t="shared" si="233"/>
        <v>383026</v>
      </c>
      <c r="AY196" s="53">
        <f t="shared" si="233"/>
        <v>4079226.9000000004</v>
      </c>
      <c r="AZ196" s="53">
        <f t="shared" si="233"/>
        <v>85400729.544000015</v>
      </c>
      <c r="BA196" s="53">
        <f t="shared" si="233"/>
        <v>66594846.487999998</v>
      </c>
      <c r="BB196" s="53">
        <f t="shared" si="233"/>
        <v>58520244.384000003</v>
      </c>
      <c r="BC196" s="53">
        <f t="shared" si="233"/>
        <v>230748068.04400006</v>
      </c>
      <c r="BD196" s="53">
        <f t="shared" si="233"/>
        <v>37361888.144000001</v>
      </c>
      <c r="BE196" s="53">
        <f t="shared" si="233"/>
        <v>10953777.548</v>
      </c>
      <c r="BF196" s="53">
        <f t="shared" si="233"/>
        <v>178429571.48800001</v>
      </c>
      <c r="BG196" s="53">
        <f t="shared" si="233"/>
        <v>7695478.8720000004</v>
      </c>
      <c r="BH196" s="53">
        <f t="shared" si="233"/>
        <v>4721178.4760000007</v>
      </c>
      <c r="BI196" s="53">
        <f t="shared" si="233"/>
        <v>1830864.28</v>
      </c>
      <c r="BJ196" s="53">
        <f t="shared" si="233"/>
        <v>44840853.82</v>
      </c>
      <c r="BK196" s="53">
        <f t="shared" si="233"/>
        <v>153407833.62</v>
      </c>
      <c r="BL196" s="53">
        <f t="shared" si="233"/>
        <v>1553056.412</v>
      </c>
      <c r="BM196" s="53">
        <f t="shared" si="233"/>
        <v>2098216.4279999998</v>
      </c>
      <c r="BN196" s="53">
        <f t="shared" si="233"/>
        <v>28463428.112</v>
      </c>
      <c r="BO196" s="53">
        <f t="shared" si="233"/>
        <v>11590366.76</v>
      </c>
      <c r="BP196" s="53">
        <f t="shared" ref="BP196:EA196" si="234">(BP192*BP193)+(BP194*BP195)</f>
        <v>1586493.692</v>
      </c>
      <c r="BQ196" s="53">
        <f t="shared" si="234"/>
        <v>44679982.900000006</v>
      </c>
      <c r="BR196" s="53">
        <f t="shared" si="234"/>
        <v>35721004.760000005</v>
      </c>
      <c r="BS196" s="53">
        <f t="shared" si="234"/>
        <v>7874248.5080000013</v>
      </c>
      <c r="BT196" s="53">
        <f t="shared" si="234"/>
        <v>3013648.568</v>
      </c>
      <c r="BU196" s="53">
        <f t="shared" si="234"/>
        <v>3319303.3160000001</v>
      </c>
      <c r="BV196" s="53">
        <f t="shared" si="234"/>
        <v>9364985.7000000011</v>
      </c>
      <c r="BW196" s="53">
        <f t="shared" si="234"/>
        <v>13921462.996000001</v>
      </c>
      <c r="BX196" s="53">
        <f t="shared" si="234"/>
        <v>673359.7080000001</v>
      </c>
      <c r="BY196" s="53">
        <f t="shared" si="234"/>
        <v>3909163.3560000001</v>
      </c>
      <c r="BZ196" s="53">
        <f t="shared" si="234"/>
        <v>1563512.132</v>
      </c>
      <c r="CA196" s="53">
        <f t="shared" si="234"/>
        <v>1393448.588</v>
      </c>
      <c r="CB196" s="53">
        <f t="shared" si="234"/>
        <v>621394068.15600002</v>
      </c>
      <c r="CC196" s="53">
        <f t="shared" si="234"/>
        <v>1244834.5</v>
      </c>
      <c r="CD196" s="53">
        <f t="shared" si="234"/>
        <v>536236.4</v>
      </c>
      <c r="CE196" s="53">
        <f t="shared" si="234"/>
        <v>1295393.932</v>
      </c>
      <c r="CF196" s="53">
        <f t="shared" si="234"/>
        <v>855680.08399999992</v>
      </c>
      <c r="CG196" s="53">
        <f t="shared" si="234"/>
        <v>1335994.6880000001</v>
      </c>
      <c r="CH196" s="53">
        <f t="shared" si="234"/>
        <v>926922.92</v>
      </c>
      <c r="CI196" s="53">
        <f t="shared" si="234"/>
        <v>5535491.7520000003</v>
      </c>
      <c r="CJ196" s="53">
        <f t="shared" si="234"/>
        <v>7934000.5640000012</v>
      </c>
      <c r="CK196" s="53">
        <f t="shared" si="234"/>
        <v>37078360.627999999</v>
      </c>
      <c r="CL196" s="53">
        <f t="shared" si="234"/>
        <v>9955052.7520000022</v>
      </c>
      <c r="CM196" s="53">
        <f t="shared" si="234"/>
        <v>5884252.4240000006</v>
      </c>
      <c r="CN196" s="53">
        <f t="shared" si="234"/>
        <v>221465954.52000001</v>
      </c>
      <c r="CO196" s="53">
        <f t="shared" si="234"/>
        <v>115841187.596</v>
      </c>
      <c r="CP196" s="53">
        <f t="shared" si="234"/>
        <v>8202118.7640000004</v>
      </c>
      <c r="CQ196" s="53">
        <f t="shared" si="234"/>
        <v>9291444.7079999987</v>
      </c>
      <c r="CR196" s="53">
        <f t="shared" si="234"/>
        <v>1406471.4720000001</v>
      </c>
      <c r="CS196" s="53">
        <f t="shared" si="234"/>
        <v>2743998.264</v>
      </c>
      <c r="CT196" s="53">
        <f t="shared" si="234"/>
        <v>884790.06</v>
      </c>
      <c r="CU196" s="53">
        <f t="shared" si="234"/>
        <v>3169006.7280000001</v>
      </c>
      <c r="CV196" s="53">
        <f t="shared" si="234"/>
        <v>383026</v>
      </c>
      <c r="CW196" s="53">
        <f t="shared" si="234"/>
        <v>1204233.7440000002</v>
      </c>
      <c r="CX196" s="53">
        <f t="shared" si="234"/>
        <v>3651769.8840000001</v>
      </c>
      <c r="CY196" s="53">
        <f t="shared" si="234"/>
        <v>383026</v>
      </c>
      <c r="CZ196" s="53">
        <f t="shared" si="234"/>
        <v>16722149.108000001</v>
      </c>
      <c r="DA196" s="53">
        <f t="shared" si="234"/>
        <v>1437879.6040000001</v>
      </c>
      <c r="DB196" s="53">
        <f t="shared" si="234"/>
        <v>2412297.7480000001</v>
      </c>
      <c r="DC196" s="53">
        <f t="shared" si="234"/>
        <v>1361274.4040000001</v>
      </c>
      <c r="DD196" s="53">
        <f t="shared" si="234"/>
        <v>1064812.28</v>
      </c>
      <c r="DE196" s="53">
        <f t="shared" si="234"/>
        <v>3442637.6880000001</v>
      </c>
      <c r="DF196" s="53">
        <f t="shared" si="234"/>
        <v>166055549.42400002</v>
      </c>
      <c r="DG196" s="53">
        <f t="shared" si="234"/>
        <v>626630.53599999996</v>
      </c>
      <c r="DH196" s="53">
        <f t="shared" si="234"/>
        <v>16427985.140000001</v>
      </c>
      <c r="DI196" s="53">
        <f t="shared" si="234"/>
        <v>20903115.908000004</v>
      </c>
      <c r="DJ196" s="53">
        <f t="shared" si="234"/>
        <v>5553731.9840000011</v>
      </c>
      <c r="DK196" s="53">
        <f t="shared" si="234"/>
        <v>3228909.18</v>
      </c>
      <c r="DL196" s="53">
        <f t="shared" si="234"/>
        <v>45105907.812000006</v>
      </c>
      <c r="DM196" s="53">
        <f t="shared" si="234"/>
        <v>2096684.324</v>
      </c>
      <c r="DN196" s="53">
        <f t="shared" si="234"/>
        <v>11135331.872</v>
      </c>
      <c r="DO196" s="53">
        <f t="shared" si="234"/>
        <v>22914147.423999999</v>
      </c>
      <c r="DP196" s="53">
        <f t="shared" si="234"/>
        <v>1680718.0880000002</v>
      </c>
      <c r="DQ196" s="53">
        <f t="shared" si="234"/>
        <v>4021006.9479999999</v>
      </c>
      <c r="DR196" s="53">
        <f t="shared" si="234"/>
        <v>10131037.700000001</v>
      </c>
      <c r="DS196" s="53">
        <f t="shared" si="234"/>
        <v>6129182.0520000001</v>
      </c>
      <c r="DT196" s="53">
        <f t="shared" si="234"/>
        <v>1103114.8800000001</v>
      </c>
      <c r="DU196" s="53">
        <f t="shared" si="234"/>
        <v>3128556.3680000002</v>
      </c>
      <c r="DV196" s="53">
        <f t="shared" si="234"/>
        <v>1596452.3680000002</v>
      </c>
      <c r="DW196" s="53">
        <f t="shared" si="234"/>
        <v>2634452.8279999997</v>
      </c>
      <c r="DX196" s="53">
        <f t="shared" si="234"/>
        <v>1385022.0160000001</v>
      </c>
      <c r="DY196" s="53">
        <f t="shared" si="234"/>
        <v>2601512.5920000002</v>
      </c>
      <c r="DZ196" s="53">
        <f t="shared" si="234"/>
        <v>7654878.1160000004</v>
      </c>
      <c r="EA196" s="53">
        <f t="shared" si="234"/>
        <v>4445399.7560000001</v>
      </c>
      <c r="EB196" s="53">
        <f t="shared" ref="EB196:FX196" si="235">(EB192*EB193)+(EB194*EB195)</f>
        <v>4508216.0200000005</v>
      </c>
      <c r="EC196" s="53">
        <f t="shared" si="235"/>
        <v>2315009.1439999999</v>
      </c>
      <c r="ED196" s="53">
        <f t="shared" si="235"/>
        <v>12856650.716</v>
      </c>
      <c r="EE196" s="53">
        <f t="shared" si="235"/>
        <v>1577787.6</v>
      </c>
      <c r="EF196" s="53">
        <f t="shared" si="235"/>
        <v>11830762.072000002</v>
      </c>
      <c r="EG196" s="53">
        <f t="shared" si="235"/>
        <v>2131922.716</v>
      </c>
      <c r="EH196" s="53">
        <f t="shared" si="235"/>
        <v>1747571.6240000001</v>
      </c>
      <c r="EI196" s="53">
        <f t="shared" si="235"/>
        <v>131923347.02400002</v>
      </c>
      <c r="EJ196" s="53">
        <f t="shared" si="235"/>
        <v>68328556.667999998</v>
      </c>
      <c r="EK196" s="53">
        <f t="shared" si="235"/>
        <v>4931842.7759999996</v>
      </c>
      <c r="EL196" s="53">
        <f t="shared" si="235"/>
        <v>3804980.284</v>
      </c>
      <c r="EM196" s="53">
        <f t="shared" si="235"/>
        <v>3789100.2039999999</v>
      </c>
      <c r="EN196" s="53">
        <f t="shared" si="235"/>
        <v>8333309.0800000001</v>
      </c>
      <c r="EO196" s="53">
        <f t="shared" si="235"/>
        <v>3455660.5720000002</v>
      </c>
      <c r="EP196" s="53">
        <f t="shared" si="235"/>
        <v>2904869.1839999999</v>
      </c>
      <c r="EQ196" s="53">
        <f t="shared" si="235"/>
        <v>18490197.123999998</v>
      </c>
      <c r="ER196" s="53">
        <f t="shared" si="235"/>
        <v>2861204.22</v>
      </c>
      <c r="ES196" s="53">
        <f t="shared" si="235"/>
        <v>982078.66399999999</v>
      </c>
      <c r="ET196" s="53">
        <f t="shared" si="235"/>
        <v>1438645.656</v>
      </c>
      <c r="EU196" s="53">
        <f t="shared" si="235"/>
        <v>4951480.608</v>
      </c>
      <c r="EV196" s="53">
        <f t="shared" si="235"/>
        <v>503296.16399999993</v>
      </c>
      <c r="EW196" s="53">
        <f t="shared" si="235"/>
        <v>6655459.7759999996</v>
      </c>
      <c r="EX196" s="53">
        <f t="shared" si="235"/>
        <v>2022377.28</v>
      </c>
      <c r="EY196" s="53">
        <f t="shared" si="235"/>
        <v>5725879.1400000006</v>
      </c>
      <c r="EZ196" s="53">
        <f t="shared" si="235"/>
        <v>912367.93200000003</v>
      </c>
      <c r="FA196" s="53">
        <f t="shared" si="235"/>
        <v>24068587.788000003</v>
      </c>
      <c r="FB196" s="53">
        <f t="shared" si="235"/>
        <v>2716420.3920000005</v>
      </c>
      <c r="FC196" s="53">
        <f t="shared" si="235"/>
        <v>19033255.484000001</v>
      </c>
      <c r="FD196" s="53">
        <f t="shared" si="235"/>
        <v>2648241.764</v>
      </c>
      <c r="FE196" s="53">
        <f t="shared" si="235"/>
        <v>831932.47199999995</v>
      </c>
      <c r="FF196" s="53">
        <f t="shared" si="235"/>
        <v>1617901.824</v>
      </c>
      <c r="FG196" s="53">
        <f t="shared" si="235"/>
        <v>841125.09600000002</v>
      </c>
      <c r="FH196" s="53">
        <f t="shared" si="235"/>
        <v>687914.696</v>
      </c>
      <c r="FI196" s="53">
        <f t="shared" si="235"/>
        <v>14260057.98</v>
      </c>
      <c r="FJ196" s="53">
        <f t="shared" si="235"/>
        <v>14439314.148000002</v>
      </c>
      <c r="FK196" s="53">
        <f t="shared" si="235"/>
        <v>17236170</v>
      </c>
      <c r="FL196" s="53">
        <f t="shared" si="235"/>
        <v>37131306.492000006</v>
      </c>
      <c r="FM196" s="53">
        <f t="shared" si="235"/>
        <v>26905278.344000001</v>
      </c>
      <c r="FN196" s="53">
        <f t="shared" si="235"/>
        <v>157795229.58000001</v>
      </c>
      <c r="FO196" s="53">
        <f t="shared" si="235"/>
        <v>8701584.6680000015</v>
      </c>
      <c r="FP196" s="53">
        <f t="shared" si="235"/>
        <v>17135051.136000004</v>
      </c>
      <c r="FQ196" s="53">
        <f t="shared" si="235"/>
        <v>6005847.6800000006</v>
      </c>
      <c r="FR196" s="53">
        <f t="shared" si="235"/>
        <v>1257857.3840000001</v>
      </c>
      <c r="FS196" s="53">
        <f t="shared" si="235"/>
        <v>1397278.8480000002</v>
      </c>
      <c r="FT196" s="54">
        <f t="shared" si="235"/>
        <v>615905.80799999996</v>
      </c>
      <c r="FU196" s="53">
        <f t="shared" si="235"/>
        <v>5924646.1680000005</v>
      </c>
      <c r="FV196" s="53">
        <f t="shared" si="235"/>
        <v>5090415.54</v>
      </c>
      <c r="FW196" s="53">
        <f t="shared" si="235"/>
        <v>1323737.8560000001</v>
      </c>
      <c r="FX196" s="53">
        <f t="shared" si="235"/>
        <v>562282.16800000006</v>
      </c>
      <c r="FY196" s="18"/>
      <c r="FZ196" s="53">
        <f>SUM(C196:FX196)</f>
        <v>6465161176.4320002</v>
      </c>
      <c r="GA196" s="53"/>
      <c r="GB196" s="53"/>
      <c r="GC196" s="53"/>
      <c r="GD196" s="53"/>
      <c r="GE196" s="5"/>
      <c r="GF196" s="5"/>
      <c r="GG196" s="5"/>
      <c r="GH196" s="5"/>
      <c r="GI196" s="5"/>
      <c r="GJ196" s="5"/>
      <c r="GK196" s="5"/>
      <c r="GL196" s="5"/>
      <c r="GM196" s="5"/>
    </row>
    <row r="197" spans="1:195" x14ac:dyDescent="0.2">
      <c r="A197" s="55"/>
      <c r="B197" s="2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24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24"/>
      <c r="FU197" s="5"/>
      <c r="FV197" s="5"/>
      <c r="FW197" s="5"/>
      <c r="FX197" s="5"/>
      <c r="FY197" s="18"/>
      <c r="FZ197" s="53"/>
      <c r="GA197" s="53"/>
      <c r="GB197" s="53"/>
      <c r="GC197" s="53"/>
      <c r="GD197" s="53"/>
      <c r="GE197" s="5"/>
      <c r="GF197" s="5"/>
      <c r="GG197" s="5"/>
      <c r="GH197" s="5"/>
      <c r="GI197" s="5"/>
      <c r="GJ197" s="5"/>
      <c r="GK197" s="5"/>
      <c r="GL197" s="5"/>
      <c r="GM197" s="5"/>
    </row>
    <row r="198" spans="1:195" ht="15.75" x14ac:dyDescent="0.25">
      <c r="A198" s="3" t="s">
        <v>414</v>
      </c>
      <c r="B198" s="51" t="s">
        <v>548</v>
      </c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4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  <c r="AW198" s="53"/>
      <c r="AX198" s="53"/>
      <c r="AY198" s="53"/>
      <c r="AZ198" s="53"/>
      <c r="BA198" s="53"/>
      <c r="BB198" s="53"/>
      <c r="BC198" s="53"/>
      <c r="BD198" s="53"/>
      <c r="BE198" s="53"/>
      <c r="BF198" s="53"/>
      <c r="BG198" s="53"/>
      <c r="BH198" s="53"/>
      <c r="BI198" s="53"/>
      <c r="BJ198" s="53"/>
      <c r="BK198" s="53"/>
      <c r="BL198" s="53"/>
      <c r="BM198" s="53"/>
      <c r="BN198" s="53"/>
      <c r="BO198" s="53"/>
      <c r="BP198" s="53"/>
      <c r="BQ198" s="53"/>
      <c r="BR198" s="53"/>
      <c r="BS198" s="53"/>
      <c r="BT198" s="53"/>
      <c r="BU198" s="53"/>
      <c r="BV198" s="53"/>
      <c r="BW198" s="53"/>
      <c r="BX198" s="53"/>
      <c r="BY198" s="53"/>
      <c r="BZ198" s="53"/>
      <c r="CA198" s="53"/>
      <c r="CB198" s="53"/>
      <c r="CC198" s="53"/>
      <c r="CD198" s="53"/>
      <c r="CE198" s="53"/>
      <c r="CF198" s="53"/>
      <c r="CG198" s="53"/>
      <c r="CH198" s="53"/>
      <c r="CI198" s="53"/>
      <c r="CJ198" s="53"/>
      <c r="CK198" s="53"/>
      <c r="CL198" s="53"/>
      <c r="CM198" s="53"/>
      <c r="CN198" s="53"/>
      <c r="CO198" s="53"/>
      <c r="CP198" s="53"/>
      <c r="CQ198" s="53"/>
      <c r="CR198" s="53"/>
      <c r="CS198" s="53"/>
      <c r="CT198" s="53"/>
      <c r="CU198" s="53"/>
      <c r="CV198" s="53"/>
      <c r="CW198" s="53"/>
      <c r="CX198" s="53"/>
      <c r="CY198" s="53"/>
      <c r="CZ198" s="53"/>
      <c r="DA198" s="53"/>
      <c r="DB198" s="53"/>
      <c r="DC198" s="53"/>
      <c r="DD198" s="53"/>
      <c r="DE198" s="53"/>
      <c r="DF198" s="53"/>
      <c r="DG198" s="53"/>
      <c r="DH198" s="53"/>
      <c r="DI198" s="53"/>
      <c r="DJ198" s="53"/>
      <c r="DK198" s="53"/>
      <c r="DL198" s="53"/>
      <c r="DM198" s="53"/>
      <c r="DN198" s="53"/>
      <c r="DO198" s="53"/>
      <c r="DP198" s="53"/>
      <c r="DQ198" s="53"/>
      <c r="DR198" s="53"/>
      <c r="DS198" s="53"/>
      <c r="DT198" s="53"/>
      <c r="DU198" s="53"/>
      <c r="DV198" s="53"/>
      <c r="DW198" s="53"/>
      <c r="DX198" s="53"/>
      <c r="DY198" s="53"/>
      <c r="DZ198" s="53"/>
      <c r="EA198" s="53"/>
      <c r="EB198" s="53"/>
      <c r="EC198" s="53"/>
      <c r="ED198" s="53"/>
      <c r="EE198" s="53"/>
      <c r="EF198" s="53"/>
      <c r="EG198" s="53"/>
      <c r="EH198" s="53"/>
      <c r="EI198" s="53"/>
      <c r="EJ198" s="53"/>
      <c r="EK198" s="53"/>
      <c r="EL198" s="53"/>
      <c r="EM198" s="53"/>
      <c r="EN198" s="53"/>
      <c r="EO198" s="53"/>
      <c r="EP198" s="53"/>
      <c r="EQ198" s="53"/>
      <c r="ER198" s="53"/>
      <c r="ES198" s="53"/>
      <c r="ET198" s="53"/>
      <c r="EU198" s="53"/>
      <c r="EV198" s="53"/>
      <c r="EW198" s="53"/>
      <c r="EX198" s="53"/>
      <c r="EY198" s="53"/>
      <c r="EZ198" s="53"/>
      <c r="FA198" s="53"/>
      <c r="FB198" s="53"/>
      <c r="FC198" s="53"/>
      <c r="FD198" s="53"/>
      <c r="FE198" s="53"/>
      <c r="FF198" s="53"/>
      <c r="FG198" s="53"/>
      <c r="FH198" s="53"/>
      <c r="FI198" s="53"/>
      <c r="FJ198" s="53"/>
      <c r="FK198" s="53"/>
      <c r="FL198" s="53"/>
      <c r="FM198" s="53"/>
      <c r="FN198" s="53"/>
      <c r="FO198" s="53"/>
      <c r="FP198" s="53"/>
      <c r="FQ198" s="53"/>
      <c r="FR198" s="53"/>
      <c r="FS198" s="53"/>
      <c r="FT198" s="54"/>
      <c r="FU198" s="53"/>
      <c r="FV198" s="53"/>
      <c r="FW198" s="53"/>
      <c r="FX198" s="53"/>
      <c r="FY198" s="53"/>
      <c r="FZ198" s="53"/>
      <c r="GA198" s="53"/>
      <c r="GB198" s="53"/>
      <c r="GC198" s="53"/>
      <c r="GD198" s="53"/>
      <c r="GE198" s="5"/>
      <c r="GF198" s="5"/>
      <c r="GG198" s="5"/>
      <c r="GH198" s="5"/>
      <c r="GI198" s="5"/>
      <c r="GJ198" s="5"/>
      <c r="GK198" s="5"/>
      <c r="GL198" s="5"/>
      <c r="GM198" s="5"/>
    </row>
    <row r="199" spans="1:195" x14ac:dyDescent="0.2">
      <c r="A199" s="3" t="s">
        <v>549</v>
      </c>
      <c r="B199" s="2" t="s">
        <v>550</v>
      </c>
      <c r="C199" s="53">
        <f t="shared" ref="C199:BN199" si="236">+C120</f>
        <v>44343075.990000002</v>
      </c>
      <c r="D199" s="53">
        <f t="shared" si="236"/>
        <v>311701855.29000002</v>
      </c>
      <c r="E199" s="53">
        <f t="shared" si="236"/>
        <v>60363386.93</v>
      </c>
      <c r="F199" s="53">
        <f t="shared" si="236"/>
        <v>128559798.72</v>
      </c>
      <c r="G199" s="53">
        <f t="shared" si="236"/>
        <v>8099806.3600000003</v>
      </c>
      <c r="H199" s="53">
        <f t="shared" si="236"/>
        <v>7945196.1799999997</v>
      </c>
      <c r="I199" s="53">
        <f t="shared" si="236"/>
        <v>78878564.980000004</v>
      </c>
      <c r="J199" s="53">
        <f t="shared" si="236"/>
        <v>15555529.890000001</v>
      </c>
      <c r="K199" s="53">
        <f t="shared" si="236"/>
        <v>3150612.61</v>
      </c>
      <c r="L199" s="53">
        <f t="shared" si="236"/>
        <v>21254401.850000001</v>
      </c>
      <c r="M199" s="53">
        <f t="shared" si="236"/>
        <v>11836918.77</v>
      </c>
      <c r="N199" s="53">
        <f t="shared" si="236"/>
        <v>400673972.81</v>
      </c>
      <c r="O199" s="53">
        <f t="shared" si="236"/>
        <v>112651832.20999999</v>
      </c>
      <c r="P199" s="53">
        <f t="shared" si="236"/>
        <v>2311513.91</v>
      </c>
      <c r="Q199" s="53">
        <f t="shared" si="236"/>
        <v>303014169.67000002</v>
      </c>
      <c r="R199" s="53">
        <f t="shared" si="236"/>
        <v>3490281.85</v>
      </c>
      <c r="S199" s="53">
        <f t="shared" si="236"/>
        <v>10732353.91</v>
      </c>
      <c r="T199" s="53">
        <f t="shared" si="236"/>
        <v>1853377.78</v>
      </c>
      <c r="U199" s="53">
        <f t="shared" si="236"/>
        <v>781968.44</v>
      </c>
      <c r="V199" s="53">
        <f t="shared" si="236"/>
        <v>2761920.56</v>
      </c>
      <c r="W199" s="54">
        <f t="shared" si="236"/>
        <v>748612.48</v>
      </c>
      <c r="X199" s="53">
        <f t="shared" si="236"/>
        <v>774254.67</v>
      </c>
      <c r="Y199" s="53">
        <f t="shared" si="236"/>
        <v>3851225.5</v>
      </c>
      <c r="Z199" s="53">
        <f t="shared" si="236"/>
        <v>2675338.2400000002</v>
      </c>
      <c r="AA199" s="53">
        <f t="shared" si="236"/>
        <v>219459985.81999999</v>
      </c>
      <c r="AB199" s="53">
        <f t="shared" si="236"/>
        <v>228549097.75</v>
      </c>
      <c r="AC199" s="53">
        <f t="shared" si="236"/>
        <v>7248917.2199999997</v>
      </c>
      <c r="AD199" s="53">
        <f t="shared" si="236"/>
        <v>8609103.0899999999</v>
      </c>
      <c r="AE199" s="53">
        <f t="shared" si="236"/>
        <v>1517765.25</v>
      </c>
      <c r="AF199" s="53">
        <f t="shared" si="236"/>
        <v>2219430.16</v>
      </c>
      <c r="AG199" s="53">
        <f t="shared" si="236"/>
        <v>7224464.1600000001</v>
      </c>
      <c r="AH199" s="53">
        <f t="shared" si="236"/>
        <v>7609692.5099999998</v>
      </c>
      <c r="AI199" s="53">
        <f t="shared" si="236"/>
        <v>3430608.69</v>
      </c>
      <c r="AJ199" s="53">
        <f t="shared" si="236"/>
        <v>2572871.84</v>
      </c>
      <c r="AK199" s="53">
        <f t="shared" si="236"/>
        <v>2559127.2799999998</v>
      </c>
      <c r="AL199" s="53">
        <f t="shared" si="236"/>
        <v>2781197.95</v>
      </c>
      <c r="AM199" s="53">
        <f t="shared" si="236"/>
        <v>3878038.12</v>
      </c>
      <c r="AN199" s="53">
        <f t="shared" si="236"/>
        <v>3617906.19</v>
      </c>
      <c r="AO199" s="53">
        <f t="shared" si="236"/>
        <v>36051428.460000001</v>
      </c>
      <c r="AP199" s="53">
        <f t="shared" si="236"/>
        <v>644517437.07000005</v>
      </c>
      <c r="AQ199" s="53">
        <f t="shared" si="236"/>
        <v>2848097.54</v>
      </c>
      <c r="AR199" s="53">
        <f t="shared" si="236"/>
        <v>466135142.35000002</v>
      </c>
      <c r="AS199" s="53">
        <f t="shared" si="236"/>
        <v>54148452.299999997</v>
      </c>
      <c r="AT199" s="53">
        <f t="shared" si="236"/>
        <v>19088002.309999999</v>
      </c>
      <c r="AU199" s="53">
        <f t="shared" si="236"/>
        <v>3400746.38</v>
      </c>
      <c r="AV199" s="53">
        <f t="shared" si="236"/>
        <v>3162174.19</v>
      </c>
      <c r="AW199" s="53">
        <f t="shared" si="236"/>
        <v>2682050.9500000002</v>
      </c>
      <c r="AX199" s="53">
        <f t="shared" si="236"/>
        <v>832854.77</v>
      </c>
      <c r="AY199" s="53">
        <f t="shared" si="236"/>
        <v>4650755.4000000004</v>
      </c>
      <c r="AZ199" s="53">
        <f t="shared" si="236"/>
        <v>83110749.170000002</v>
      </c>
      <c r="BA199" s="53">
        <f t="shared" si="236"/>
        <v>63305791.950000003</v>
      </c>
      <c r="BB199" s="53">
        <f t="shared" si="236"/>
        <v>56073098.009999998</v>
      </c>
      <c r="BC199" s="53">
        <f t="shared" si="236"/>
        <v>223302049.66</v>
      </c>
      <c r="BD199" s="53">
        <f t="shared" si="236"/>
        <v>36314128.469999999</v>
      </c>
      <c r="BE199" s="53">
        <f t="shared" si="236"/>
        <v>11329949.26</v>
      </c>
      <c r="BF199" s="53">
        <f t="shared" si="236"/>
        <v>172339871.05000001</v>
      </c>
      <c r="BG199" s="53">
        <f t="shared" si="236"/>
        <v>8036143.7999999998</v>
      </c>
      <c r="BH199" s="53">
        <f t="shared" si="236"/>
        <v>5316463.84</v>
      </c>
      <c r="BI199" s="53">
        <f t="shared" si="236"/>
        <v>2814828.62</v>
      </c>
      <c r="BJ199" s="53">
        <f t="shared" si="236"/>
        <v>44238267.009999998</v>
      </c>
      <c r="BK199" s="53">
        <f t="shared" si="236"/>
        <v>110734146.14</v>
      </c>
      <c r="BL199" s="53">
        <f t="shared" si="236"/>
        <v>2432971.6800000002</v>
      </c>
      <c r="BM199" s="53">
        <f t="shared" si="236"/>
        <v>2950056.77</v>
      </c>
      <c r="BN199" s="53">
        <f t="shared" si="236"/>
        <v>26624411.870000001</v>
      </c>
      <c r="BO199" s="53">
        <f t="shared" ref="BO199:DZ199" si="237">+BO120</f>
        <v>11309617.51</v>
      </c>
      <c r="BP199" s="53">
        <f t="shared" si="237"/>
        <v>2515754.14</v>
      </c>
      <c r="BQ199" s="53">
        <f t="shared" si="237"/>
        <v>46669057.359999999</v>
      </c>
      <c r="BR199" s="53">
        <f t="shared" si="237"/>
        <v>34609716.200000003</v>
      </c>
      <c r="BS199" s="53">
        <f t="shared" si="237"/>
        <v>8311041.1100000003</v>
      </c>
      <c r="BT199" s="53">
        <f t="shared" si="237"/>
        <v>3871459.57</v>
      </c>
      <c r="BU199" s="53">
        <f t="shared" si="237"/>
        <v>4051458.92</v>
      </c>
      <c r="BV199" s="53">
        <f t="shared" si="237"/>
        <v>9640152.9600000009</v>
      </c>
      <c r="BW199" s="53">
        <f t="shared" si="237"/>
        <v>14232538.58</v>
      </c>
      <c r="BX199" s="53">
        <f t="shared" si="237"/>
        <v>1421298.63</v>
      </c>
      <c r="BY199" s="53">
        <f t="shared" si="237"/>
        <v>4095402.14</v>
      </c>
      <c r="BZ199" s="53">
        <f t="shared" si="237"/>
        <v>2388300.2000000002</v>
      </c>
      <c r="CA199" s="53">
        <f t="shared" si="237"/>
        <v>2388455.34</v>
      </c>
      <c r="CB199" s="53">
        <f t="shared" si="237"/>
        <v>615812145.25999999</v>
      </c>
      <c r="CC199" s="53">
        <f t="shared" si="237"/>
        <v>2058586.32</v>
      </c>
      <c r="CD199" s="53">
        <f t="shared" si="237"/>
        <v>1026941.15</v>
      </c>
      <c r="CE199" s="53">
        <f t="shared" si="237"/>
        <v>2134832.5699999998</v>
      </c>
      <c r="CF199" s="53">
        <f t="shared" si="237"/>
        <v>1520943.31</v>
      </c>
      <c r="CG199" s="53">
        <f t="shared" si="237"/>
        <v>2180970.2400000002</v>
      </c>
      <c r="CH199" s="53">
        <f t="shared" si="237"/>
        <v>1670380.71</v>
      </c>
      <c r="CI199" s="53">
        <f t="shared" si="237"/>
        <v>5565104.3300000001</v>
      </c>
      <c r="CJ199" s="53">
        <f t="shared" si="237"/>
        <v>8214911.6299999999</v>
      </c>
      <c r="CK199" s="53">
        <f t="shared" si="237"/>
        <v>37148261.799999997</v>
      </c>
      <c r="CL199" s="53">
        <f t="shared" si="237"/>
        <v>10534372.08</v>
      </c>
      <c r="CM199" s="53">
        <f t="shared" si="237"/>
        <v>6526074.9000000004</v>
      </c>
      <c r="CN199" s="53">
        <f t="shared" si="237"/>
        <v>207517083.93000001</v>
      </c>
      <c r="CO199" s="53">
        <f t="shared" si="237"/>
        <v>110772590.55</v>
      </c>
      <c r="CP199" s="53">
        <f t="shared" si="237"/>
        <v>8721065.9000000004</v>
      </c>
      <c r="CQ199" s="53">
        <f t="shared" si="237"/>
        <v>9372240.2300000004</v>
      </c>
      <c r="CR199" s="53">
        <f t="shared" si="237"/>
        <v>2318503.7999999998</v>
      </c>
      <c r="CS199" s="53">
        <f t="shared" si="237"/>
        <v>3389740.1</v>
      </c>
      <c r="CT199" s="53">
        <f t="shared" si="237"/>
        <v>1606251.72</v>
      </c>
      <c r="CU199" s="53">
        <f t="shared" si="237"/>
        <v>410679.87</v>
      </c>
      <c r="CV199" s="53">
        <f t="shared" si="237"/>
        <v>739680.6</v>
      </c>
      <c r="CW199" s="53">
        <f t="shared" si="237"/>
        <v>2088878.37</v>
      </c>
      <c r="CX199" s="53">
        <f t="shared" si="237"/>
        <v>4022799.33</v>
      </c>
      <c r="CY199" s="53">
        <f t="shared" si="237"/>
        <v>780700.68</v>
      </c>
      <c r="CZ199" s="53">
        <f t="shared" si="237"/>
        <v>16093376.6</v>
      </c>
      <c r="DA199" s="53">
        <f t="shared" si="237"/>
        <v>2364867.25</v>
      </c>
      <c r="DB199" s="53">
        <f t="shared" si="237"/>
        <v>3202783.47</v>
      </c>
      <c r="DC199" s="53">
        <f t="shared" si="237"/>
        <v>2302180.16</v>
      </c>
      <c r="DD199" s="53">
        <f t="shared" si="237"/>
        <v>1928554.37</v>
      </c>
      <c r="DE199" s="53">
        <f t="shared" si="237"/>
        <v>3860969.93</v>
      </c>
      <c r="DF199" s="53">
        <f t="shared" si="237"/>
        <v>154206291.65000001</v>
      </c>
      <c r="DG199" s="53">
        <f t="shared" si="237"/>
        <v>1279395.43</v>
      </c>
      <c r="DH199" s="53">
        <f t="shared" si="237"/>
        <v>15540855.92</v>
      </c>
      <c r="DI199" s="53">
        <f t="shared" si="237"/>
        <v>19646916.079999998</v>
      </c>
      <c r="DJ199" s="53">
        <f t="shared" si="237"/>
        <v>5884041.5300000003</v>
      </c>
      <c r="DK199" s="53">
        <f t="shared" si="237"/>
        <v>3758583.6</v>
      </c>
      <c r="DL199" s="53">
        <f t="shared" si="237"/>
        <v>44369816.990000002</v>
      </c>
      <c r="DM199" s="53">
        <f t="shared" si="237"/>
        <v>3296738.86</v>
      </c>
      <c r="DN199" s="53">
        <f t="shared" si="237"/>
        <v>11321680.82</v>
      </c>
      <c r="DO199" s="53">
        <f t="shared" si="237"/>
        <v>22290546.699999999</v>
      </c>
      <c r="DP199" s="53">
        <f t="shared" si="237"/>
        <v>2692653.34</v>
      </c>
      <c r="DQ199" s="53">
        <f t="shared" si="237"/>
        <v>4485666.9000000004</v>
      </c>
      <c r="DR199" s="53">
        <f t="shared" si="237"/>
        <v>10024894.890000001</v>
      </c>
      <c r="DS199" s="53">
        <f t="shared" si="237"/>
        <v>6342709.0099999998</v>
      </c>
      <c r="DT199" s="53">
        <f t="shared" si="237"/>
        <v>1987016.11</v>
      </c>
      <c r="DU199" s="53">
        <f t="shared" si="237"/>
        <v>3637342.91</v>
      </c>
      <c r="DV199" s="53">
        <f t="shared" si="237"/>
        <v>2517240.25</v>
      </c>
      <c r="DW199" s="53">
        <f t="shared" si="237"/>
        <v>3334227.24</v>
      </c>
      <c r="DX199" s="53">
        <f t="shared" si="237"/>
        <v>2625856.54</v>
      </c>
      <c r="DY199" s="53">
        <f t="shared" si="237"/>
        <v>3683180.75</v>
      </c>
      <c r="DZ199" s="53">
        <f t="shared" si="237"/>
        <v>8244802.3700000001</v>
      </c>
      <c r="EA199" s="53">
        <f t="shared" ref="EA199:FX199" si="238">+EA120</f>
        <v>5071392.49</v>
      </c>
      <c r="EB199" s="53">
        <f t="shared" si="238"/>
        <v>4777789.24</v>
      </c>
      <c r="EC199" s="53">
        <f t="shared" si="238"/>
        <v>2940854.85</v>
      </c>
      <c r="ED199" s="53">
        <f t="shared" si="238"/>
        <v>17399142.550000001</v>
      </c>
      <c r="EE199" s="53">
        <f t="shared" si="238"/>
        <v>2398520.85</v>
      </c>
      <c r="EF199" s="53">
        <f t="shared" si="238"/>
        <v>11449126.07</v>
      </c>
      <c r="EG199" s="53">
        <f t="shared" si="238"/>
        <v>2709774.41</v>
      </c>
      <c r="EH199" s="53">
        <f t="shared" si="238"/>
        <v>2522700.2400000002</v>
      </c>
      <c r="EI199" s="53">
        <f t="shared" si="238"/>
        <v>125416535.89</v>
      </c>
      <c r="EJ199" s="53">
        <f t="shared" si="238"/>
        <v>64274594.020000003</v>
      </c>
      <c r="EK199" s="53">
        <f t="shared" si="238"/>
        <v>5217798.37</v>
      </c>
      <c r="EL199" s="53">
        <f t="shared" si="238"/>
        <v>4063241.64</v>
      </c>
      <c r="EM199" s="53">
        <f t="shared" si="238"/>
        <v>4083938.49</v>
      </c>
      <c r="EN199" s="53">
        <f t="shared" si="238"/>
        <v>7579372.9500000002</v>
      </c>
      <c r="EO199" s="53">
        <f t="shared" si="238"/>
        <v>3775747.47</v>
      </c>
      <c r="EP199" s="53">
        <f t="shared" si="238"/>
        <v>3828538.52</v>
      </c>
      <c r="EQ199" s="53">
        <f t="shared" si="238"/>
        <v>19134712.640000001</v>
      </c>
      <c r="ER199" s="53">
        <f t="shared" si="238"/>
        <v>3794189.46</v>
      </c>
      <c r="ES199" s="53">
        <f t="shared" si="238"/>
        <v>1754008.16</v>
      </c>
      <c r="ET199" s="53">
        <f t="shared" si="238"/>
        <v>2610753.02</v>
      </c>
      <c r="EU199" s="53">
        <f t="shared" si="238"/>
        <v>5094673.7</v>
      </c>
      <c r="EV199" s="53">
        <f t="shared" si="238"/>
        <v>1071340.3899999999</v>
      </c>
      <c r="EW199" s="53">
        <f t="shared" si="238"/>
        <v>9186580.3000000007</v>
      </c>
      <c r="EX199" s="53">
        <f t="shared" si="238"/>
        <v>3051269.26</v>
      </c>
      <c r="EY199" s="53">
        <f t="shared" si="238"/>
        <v>1923208.69</v>
      </c>
      <c r="EZ199" s="53">
        <f t="shared" si="238"/>
        <v>1683474.23</v>
      </c>
      <c r="FA199" s="53">
        <f t="shared" si="238"/>
        <v>25541425.91</v>
      </c>
      <c r="FB199" s="53">
        <f t="shared" si="238"/>
        <v>3425410.79</v>
      </c>
      <c r="FC199" s="53">
        <f t="shared" si="238"/>
        <v>18622112.52</v>
      </c>
      <c r="FD199" s="53">
        <f t="shared" si="238"/>
        <v>3374374.09</v>
      </c>
      <c r="FE199" s="53">
        <f t="shared" si="238"/>
        <v>1574969.86</v>
      </c>
      <c r="FF199" s="53">
        <f t="shared" si="238"/>
        <v>2556834.5499999998</v>
      </c>
      <c r="FG199" s="53">
        <f t="shared" si="238"/>
        <v>1624226.94</v>
      </c>
      <c r="FH199" s="53">
        <f t="shared" si="238"/>
        <v>1336564.6499999999</v>
      </c>
      <c r="FI199" s="53">
        <f t="shared" si="238"/>
        <v>14082171.810000001</v>
      </c>
      <c r="FJ199" s="53">
        <f t="shared" si="238"/>
        <v>14158055.970000001</v>
      </c>
      <c r="FK199" s="53">
        <f t="shared" si="238"/>
        <v>16820881.399999999</v>
      </c>
      <c r="FL199" s="53">
        <f t="shared" si="238"/>
        <v>35152290.899999999</v>
      </c>
      <c r="FM199" s="53">
        <f t="shared" si="238"/>
        <v>25638515.059999999</v>
      </c>
      <c r="FN199" s="53">
        <f t="shared" si="238"/>
        <v>149927877.34999999</v>
      </c>
      <c r="FO199" s="53">
        <f t="shared" si="238"/>
        <v>8878840.5299999993</v>
      </c>
      <c r="FP199" s="53">
        <f t="shared" si="238"/>
        <v>16982849.02</v>
      </c>
      <c r="FQ199" s="53">
        <f t="shared" si="238"/>
        <v>6387762.1699999999</v>
      </c>
      <c r="FR199" s="53">
        <f t="shared" si="238"/>
        <v>2204075.23</v>
      </c>
      <c r="FS199" s="53">
        <f t="shared" si="238"/>
        <v>2361854.2000000002</v>
      </c>
      <c r="FT199" s="54">
        <f t="shared" si="238"/>
        <v>1249631.74</v>
      </c>
      <c r="FU199" s="53">
        <f t="shared" si="238"/>
        <v>6446949.1299999999</v>
      </c>
      <c r="FV199" s="53">
        <f t="shared" si="238"/>
        <v>5443950.7000000002</v>
      </c>
      <c r="FW199" s="53">
        <f t="shared" si="238"/>
        <v>2279934.4700000002</v>
      </c>
      <c r="FX199" s="53">
        <f t="shared" si="238"/>
        <v>1195421.17</v>
      </c>
      <c r="FY199" s="5"/>
      <c r="FZ199" s="53">
        <f>SUM(C199:FX199)</f>
        <v>6362369684.420001</v>
      </c>
      <c r="GA199" s="53"/>
      <c r="GB199" s="53"/>
      <c r="GC199" s="53"/>
      <c r="GD199" s="53"/>
      <c r="GE199" s="5"/>
      <c r="GF199" s="5"/>
      <c r="GG199" s="5"/>
      <c r="GH199" s="5"/>
      <c r="GI199" s="5"/>
      <c r="GJ199" s="5"/>
      <c r="GK199" s="5"/>
      <c r="GL199" s="5"/>
      <c r="GM199" s="5"/>
    </row>
    <row r="200" spans="1:195" x14ac:dyDescent="0.2">
      <c r="A200" s="3" t="s">
        <v>551</v>
      </c>
      <c r="B200" s="2" t="s">
        <v>552</v>
      </c>
      <c r="C200" s="53">
        <f t="shared" ref="C200:BN200" si="239">+C155</f>
        <v>4450613.8</v>
      </c>
      <c r="D200" s="53">
        <f t="shared" si="239"/>
        <v>12802446.24</v>
      </c>
      <c r="E200" s="53">
        <f t="shared" si="239"/>
        <v>6530835.71</v>
      </c>
      <c r="F200" s="53">
        <f t="shared" si="239"/>
        <v>4843459.6100000003</v>
      </c>
      <c r="G200" s="53">
        <f t="shared" si="239"/>
        <v>283110.46000000002</v>
      </c>
      <c r="H200" s="53">
        <f t="shared" si="239"/>
        <v>190042.15</v>
      </c>
      <c r="I200" s="53">
        <f t="shared" si="239"/>
        <v>9027401.1500000004</v>
      </c>
      <c r="J200" s="53">
        <f t="shared" si="239"/>
        <v>1380320.37</v>
      </c>
      <c r="K200" s="53">
        <f t="shared" si="239"/>
        <v>173862.06</v>
      </c>
      <c r="L200" s="53">
        <f t="shared" si="239"/>
        <v>1545815.44</v>
      </c>
      <c r="M200" s="53">
        <f t="shared" si="239"/>
        <v>1949730.36</v>
      </c>
      <c r="N200" s="53">
        <f t="shared" si="239"/>
        <v>11888900.48</v>
      </c>
      <c r="O200" s="53">
        <f t="shared" si="239"/>
        <v>2390199.7200000002</v>
      </c>
      <c r="P200" s="53">
        <f t="shared" si="239"/>
        <v>139451.48000000001</v>
      </c>
      <c r="Q200" s="53">
        <f t="shared" si="239"/>
        <v>30392133.969999999</v>
      </c>
      <c r="R200" s="53">
        <f t="shared" si="239"/>
        <v>219781.34</v>
      </c>
      <c r="S200" s="53">
        <f t="shared" si="239"/>
        <v>536938.56000000006</v>
      </c>
      <c r="T200" s="53">
        <f t="shared" si="239"/>
        <v>73489.05</v>
      </c>
      <c r="U200" s="53">
        <f t="shared" si="239"/>
        <v>39021</v>
      </c>
      <c r="V200" s="53">
        <f t="shared" si="239"/>
        <v>157521.20000000001</v>
      </c>
      <c r="W200" s="54">
        <f t="shared" si="239"/>
        <v>93420.01</v>
      </c>
      <c r="X200" s="53">
        <f t="shared" si="239"/>
        <v>45526.17</v>
      </c>
      <c r="Y200" s="53">
        <f t="shared" si="239"/>
        <v>391462.66</v>
      </c>
      <c r="Z200" s="53">
        <f t="shared" si="239"/>
        <v>173495.94</v>
      </c>
      <c r="AA200" s="53">
        <f t="shared" si="239"/>
        <v>7121283.9199999999</v>
      </c>
      <c r="AB200" s="53">
        <f t="shared" si="239"/>
        <v>5011405.76</v>
      </c>
      <c r="AC200" s="53">
        <f t="shared" si="239"/>
        <v>216356.76</v>
      </c>
      <c r="AD200" s="53">
        <f t="shared" si="239"/>
        <v>284904.68</v>
      </c>
      <c r="AE200" s="53">
        <f t="shared" si="239"/>
        <v>51271.7</v>
      </c>
      <c r="AF200" s="53">
        <f t="shared" si="239"/>
        <v>90965.38</v>
      </c>
      <c r="AG200" s="53">
        <f t="shared" si="239"/>
        <v>179807.4</v>
      </c>
      <c r="AH200" s="53">
        <f t="shared" si="239"/>
        <v>431363</v>
      </c>
      <c r="AI200" s="53">
        <f t="shared" si="239"/>
        <v>167779.49</v>
      </c>
      <c r="AJ200" s="53">
        <f t="shared" si="239"/>
        <v>230995.06</v>
      </c>
      <c r="AK200" s="53">
        <f t="shared" si="239"/>
        <v>224252.24</v>
      </c>
      <c r="AL200" s="53">
        <f t="shared" si="239"/>
        <v>205118.61</v>
      </c>
      <c r="AM200" s="53">
        <f t="shared" si="239"/>
        <v>346730.91</v>
      </c>
      <c r="AN200" s="53">
        <f t="shared" si="239"/>
        <v>166954.67000000001</v>
      </c>
      <c r="AO200" s="53">
        <f t="shared" si="239"/>
        <v>1961015.54</v>
      </c>
      <c r="AP200" s="53">
        <f t="shared" si="239"/>
        <v>64104867.909999996</v>
      </c>
      <c r="AQ200" s="53">
        <f t="shared" si="239"/>
        <v>113220.94</v>
      </c>
      <c r="AR200" s="53">
        <f t="shared" si="239"/>
        <v>5731228.4400000004</v>
      </c>
      <c r="AS200" s="53">
        <f t="shared" si="239"/>
        <v>2146733.37</v>
      </c>
      <c r="AT200" s="53">
        <f t="shared" si="239"/>
        <v>293289.76</v>
      </c>
      <c r="AU200" s="53">
        <f t="shared" si="239"/>
        <v>89954.55</v>
      </c>
      <c r="AV200" s="53">
        <f t="shared" si="239"/>
        <v>107880.86</v>
      </c>
      <c r="AW200" s="53">
        <f t="shared" si="239"/>
        <v>83532.58</v>
      </c>
      <c r="AX200" s="53">
        <f t="shared" si="239"/>
        <v>10993.68</v>
      </c>
      <c r="AY200" s="53">
        <f t="shared" si="239"/>
        <v>204794.11</v>
      </c>
      <c r="AZ200" s="53">
        <f t="shared" si="239"/>
        <v>8141548.8799999999</v>
      </c>
      <c r="BA200" s="53">
        <f t="shared" si="239"/>
        <v>2766393.9</v>
      </c>
      <c r="BB200" s="53">
        <f t="shared" si="239"/>
        <v>2118816.17</v>
      </c>
      <c r="BC200" s="53">
        <f t="shared" si="239"/>
        <v>14836381.800000001</v>
      </c>
      <c r="BD200" s="53">
        <f t="shared" si="239"/>
        <v>548330.53</v>
      </c>
      <c r="BE200" s="53">
        <f t="shared" si="239"/>
        <v>357702.8</v>
      </c>
      <c r="BF200" s="53">
        <f t="shared" si="239"/>
        <v>2064161.5</v>
      </c>
      <c r="BG200" s="53">
        <f t="shared" si="239"/>
        <v>594629.48</v>
      </c>
      <c r="BH200" s="53">
        <f t="shared" si="239"/>
        <v>138505.82999999999</v>
      </c>
      <c r="BI200" s="53">
        <f t="shared" si="239"/>
        <v>198145.09</v>
      </c>
      <c r="BJ200" s="53">
        <f t="shared" si="239"/>
        <v>456447.32</v>
      </c>
      <c r="BK200" s="53">
        <f t="shared" si="239"/>
        <v>4882128.21</v>
      </c>
      <c r="BL200" s="53">
        <f t="shared" si="239"/>
        <v>153462.43</v>
      </c>
      <c r="BM200" s="53">
        <f t="shared" si="239"/>
        <v>182237.9</v>
      </c>
      <c r="BN200" s="53">
        <f t="shared" si="239"/>
        <v>1492251.85</v>
      </c>
      <c r="BO200" s="53">
        <f t="shared" ref="BO200:DZ200" si="240">+BO155</f>
        <v>559003.81999999995</v>
      </c>
      <c r="BP200" s="53">
        <f t="shared" si="240"/>
        <v>133379.92000000001</v>
      </c>
      <c r="BQ200" s="53">
        <f t="shared" si="240"/>
        <v>1944089.3</v>
      </c>
      <c r="BR200" s="53">
        <f t="shared" si="240"/>
        <v>1869835.53</v>
      </c>
      <c r="BS200" s="53">
        <f t="shared" si="240"/>
        <v>360509.83</v>
      </c>
      <c r="BT200" s="53">
        <f t="shared" si="240"/>
        <v>94473.85</v>
      </c>
      <c r="BU200" s="53">
        <f t="shared" si="240"/>
        <v>158542.67000000001</v>
      </c>
      <c r="BV200" s="53">
        <f t="shared" si="240"/>
        <v>263726.2</v>
      </c>
      <c r="BW200" s="53">
        <f t="shared" si="240"/>
        <v>362858.07</v>
      </c>
      <c r="BX200" s="53">
        <f t="shared" si="240"/>
        <v>38612.75</v>
      </c>
      <c r="BY200" s="53">
        <f t="shared" si="240"/>
        <v>460427.78</v>
      </c>
      <c r="BZ200" s="53">
        <f t="shared" si="240"/>
        <v>123569.08</v>
      </c>
      <c r="CA200" s="53">
        <f t="shared" si="240"/>
        <v>110139.44</v>
      </c>
      <c r="CB200" s="53">
        <f t="shared" si="240"/>
        <v>19922222.940000001</v>
      </c>
      <c r="CC200" s="53">
        <f t="shared" si="240"/>
        <v>64607.94</v>
      </c>
      <c r="CD200" s="53">
        <f t="shared" si="240"/>
        <v>30808.23</v>
      </c>
      <c r="CE200" s="53">
        <f t="shared" si="240"/>
        <v>103320.34</v>
      </c>
      <c r="CF200" s="53">
        <f t="shared" si="240"/>
        <v>53103.66</v>
      </c>
      <c r="CG200" s="53">
        <f t="shared" si="240"/>
        <v>102645.66</v>
      </c>
      <c r="CH200" s="53">
        <f t="shared" si="240"/>
        <v>90283.39</v>
      </c>
      <c r="CI200" s="53">
        <f t="shared" si="240"/>
        <v>315977.15999999997</v>
      </c>
      <c r="CJ200" s="53">
        <f t="shared" si="240"/>
        <v>679133.58</v>
      </c>
      <c r="CK200" s="53">
        <f t="shared" si="240"/>
        <v>988288.31</v>
      </c>
      <c r="CL200" s="53">
        <f t="shared" si="240"/>
        <v>259722.28</v>
      </c>
      <c r="CM200" s="53">
        <f t="shared" si="240"/>
        <v>276987.67</v>
      </c>
      <c r="CN200" s="53">
        <f t="shared" si="240"/>
        <v>6936892.6299999999</v>
      </c>
      <c r="CO200" s="53">
        <f t="shared" si="240"/>
        <v>3985226.82</v>
      </c>
      <c r="CP200" s="53">
        <f t="shared" si="240"/>
        <v>352459.1</v>
      </c>
      <c r="CQ200" s="53">
        <f t="shared" si="240"/>
        <v>749611.23</v>
      </c>
      <c r="CR200" s="53">
        <f t="shared" si="240"/>
        <v>116531.33</v>
      </c>
      <c r="CS200" s="53">
        <f t="shared" si="240"/>
        <v>104020.17</v>
      </c>
      <c r="CT200" s="53">
        <f t="shared" si="240"/>
        <v>131504.04</v>
      </c>
      <c r="CU200" s="53">
        <f t="shared" si="240"/>
        <v>70374.87</v>
      </c>
      <c r="CV200" s="53">
        <f t="shared" si="240"/>
        <v>38167.519999999997</v>
      </c>
      <c r="CW200" s="53">
        <f t="shared" si="240"/>
        <v>97268.38</v>
      </c>
      <c r="CX200" s="53">
        <f t="shared" si="240"/>
        <v>134886.56</v>
      </c>
      <c r="CY200" s="53">
        <f t="shared" si="240"/>
        <v>39909.42</v>
      </c>
      <c r="CZ200" s="53">
        <f t="shared" si="240"/>
        <v>719884.47</v>
      </c>
      <c r="DA200" s="53">
        <f t="shared" si="240"/>
        <v>72722.5</v>
      </c>
      <c r="DB200" s="53">
        <f t="shared" si="240"/>
        <v>54312.05</v>
      </c>
      <c r="DC200" s="53">
        <f t="shared" si="240"/>
        <v>60009.56</v>
      </c>
      <c r="DD200" s="53">
        <f t="shared" si="240"/>
        <v>88907.74</v>
      </c>
      <c r="DE200" s="53">
        <f t="shared" si="240"/>
        <v>150418.03</v>
      </c>
      <c r="DF200" s="53">
        <f t="shared" si="240"/>
        <v>6751934.5300000003</v>
      </c>
      <c r="DG200" s="53">
        <f t="shared" si="240"/>
        <v>50299.95</v>
      </c>
      <c r="DH200" s="53">
        <f t="shared" si="240"/>
        <v>628186.4</v>
      </c>
      <c r="DI200" s="53">
        <f t="shared" si="240"/>
        <v>1519424.05</v>
      </c>
      <c r="DJ200" s="53">
        <f t="shared" si="240"/>
        <v>304242.25</v>
      </c>
      <c r="DK200" s="53">
        <f t="shared" si="240"/>
        <v>196141.89</v>
      </c>
      <c r="DL200" s="53">
        <f t="shared" si="240"/>
        <v>2641886.2599999998</v>
      </c>
      <c r="DM200" s="53">
        <f t="shared" si="240"/>
        <v>159284.16</v>
      </c>
      <c r="DN200" s="53">
        <f t="shared" si="240"/>
        <v>613262.49</v>
      </c>
      <c r="DO200" s="53">
        <f t="shared" si="240"/>
        <v>1861650.62</v>
      </c>
      <c r="DP200" s="53">
        <f t="shared" si="240"/>
        <v>83062.34</v>
      </c>
      <c r="DQ200" s="53">
        <f t="shared" si="240"/>
        <v>191289.56</v>
      </c>
      <c r="DR200" s="53">
        <f t="shared" si="240"/>
        <v>1170043.73</v>
      </c>
      <c r="DS200" s="53">
        <f t="shared" si="240"/>
        <v>758256.23</v>
      </c>
      <c r="DT200" s="53">
        <f t="shared" si="240"/>
        <v>134289.17000000001</v>
      </c>
      <c r="DU200" s="53">
        <f t="shared" si="240"/>
        <v>178696.49</v>
      </c>
      <c r="DV200" s="53">
        <f t="shared" si="240"/>
        <v>110159.46</v>
      </c>
      <c r="DW200" s="53">
        <f t="shared" si="240"/>
        <v>145313.75</v>
      </c>
      <c r="DX200" s="53">
        <f t="shared" si="240"/>
        <v>81215.649999999994</v>
      </c>
      <c r="DY200" s="53">
        <f t="shared" si="240"/>
        <v>83945.29</v>
      </c>
      <c r="DZ200" s="53">
        <f t="shared" si="240"/>
        <v>229926.17</v>
      </c>
      <c r="EA200" s="53">
        <f t="shared" ref="EA200:FU200" si="241">+EA155</f>
        <v>228079.48</v>
      </c>
      <c r="EB200" s="53">
        <f t="shared" si="241"/>
        <v>241319.6</v>
      </c>
      <c r="EC200" s="53">
        <f t="shared" si="241"/>
        <v>116894.6</v>
      </c>
      <c r="ED200" s="53">
        <f t="shared" si="241"/>
        <v>88327.89</v>
      </c>
      <c r="EE200" s="53">
        <f t="shared" si="241"/>
        <v>124535.88</v>
      </c>
      <c r="EF200" s="53">
        <f t="shared" si="241"/>
        <v>950878.86</v>
      </c>
      <c r="EG200" s="53">
        <f t="shared" si="241"/>
        <v>184494.45</v>
      </c>
      <c r="EH200" s="53">
        <f t="shared" si="241"/>
        <v>150826.69</v>
      </c>
      <c r="EI200" s="53">
        <f t="shared" si="241"/>
        <v>13418317.01</v>
      </c>
      <c r="EJ200" s="53">
        <f t="shared" si="241"/>
        <v>3055240.67</v>
      </c>
      <c r="EK200" s="53">
        <f t="shared" si="241"/>
        <v>180507.62</v>
      </c>
      <c r="EL200" s="53">
        <f t="shared" si="241"/>
        <v>141358.6</v>
      </c>
      <c r="EM200" s="53">
        <f t="shared" si="241"/>
        <v>285904.37</v>
      </c>
      <c r="EN200" s="53">
        <f t="shared" si="241"/>
        <v>737230.81</v>
      </c>
      <c r="EO200" s="53">
        <f t="shared" si="241"/>
        <v>125852.67</v>
      </c>
      <c r="EP200" s="53">
        <f t="shared" si="241"/>
        <v>141752.85</v>
      </c>
      <c r="EQ200" s="53">
        <f t="shared" si="241"/>
        <v>318021.34999999998</v>
      </c>
      <c r="ER200" s="53">
        <f t="shared" si="241"/>
        <v>131897.60999999999</v>
      </c>
      <c r="ES200" s="53">
        <f t="shared" si="241"/>
        <v>126912.48</v>
      </c>
      <c r="ET200" s="53">
        <f t="shared" si="241"/>
        <v>217701.77</v>
      </c>
      <c r="EU200" s="53">
        <f t="shared" si="241"/>
        <v>867862.75</v>
      </c>
      <c r="EV200" s="53">
        <f t="shared" si="241"/>
        <v>53811.62</v>
      </c>
      <c r="EW200" s="53">
        <f t="shared" si="241"/>
        <v>194770.73</v>
      </c>
      <c r="EX200" s="53">
        <f t="shared" si="241"/>
        <v>136891.03</v>
      </c>
      <c r="EY200" s="53">
        <f t="shared" si="241"/>
        <v>226348.68</v>
      </c>
      <c r="EZ200" s="53">
        <f t="shared" si="241"/>
        <v>61741.52</v>
      </c>
      <c r="FA200" s="53">
        <f t="shared" si="241"/>
        <v>873964.04</v>
      </c>
      <c r="FB200" s="53">
        <f t="shared" si="241"/>
        <v>183384.09</v>
      </c>
      <c r="FC200" s="53">
        <f t="shared" si="241"/>
        <v>593038.16</v>
      </c>
      <c r="FD200" s="53">
        <f t="shared" si="241"/>
        <v>128259.4</v>
      </c>
      <c r="FE200" s="53">
        <f t="shared" si="241"/>
        <v>72570.429999999993</v>
      </c>
      <c r="FF200" s="53">
        <f t="shared" si="241"/>
        <v>101256.46</v>
      </c>
      <c r="FG200" s="53">
        <f t="shared" si="241"/>
        <v>39052.449999999997</v>
      </c>
      <c r="FH200" s="53">
        <f t="shared" si="241"/>
        <v>79479.460000000006</v>
      </c>
      <c r="FI200" s="53">
        <f t="shared" si="241"/>
        <v>901773.41</v>
      </c>
      <c r="FJ200" s="53">
        <f t="shared" si="241"/>
        <v>484388.94</v>
      </c>
      <c r="FK200" s="53">
        <f t="shared" si="241"/>
        <v>817576.77</v>
      </c>
      <c r="FL200" s="53">
        <f t="shared" si="241"/>
        <v>576726.44999999995</v>
      </c>
      <c r="FM200" s="53">
        <f t="shared" si="241"/>
        <v>664431.88</v>
      </c>
      <c r="FN200" s="53">
        <f t="shared" si="241"/>
        <v>11383333.18</v>
      </c>
      <c r="FO200" s="53">
        <f t="shared" si="241"/>
        <v>399382.74</v>
      </c>
      <c r="FP200" s="53">
        <f t="shared" si="241"/>
        <v>1569809.13</v>
      </c>
      <c r="FQ200" s="53">
        <f t="shared" si="241"/>
        <v>296931.46000000002</v>
      </c>
      <c r="FR200" s="53">
        <f t="shared" si="241"/>
        <v>76028.509999999995</v>
      </c>
      <c r="FS200" s="53">
        <f t="shared" si="241"/>
        <v>55161.73</v>
      </c>
      <c r="FT200" s="54">
        <f t="shared" si="241"/>
        <v>46814.559999999998</v>
      </c>
      <c r="FU200" s="53">
        <f t="shared" si="241"/>
        <v>468321.59</v>
      </c>
      <c r="FV200" s="53">
        <f>+FV155</f>
        <v>232319.55</v>
      </c>
      <c r="FW200" s="53">
        <f>+FW155</f>
        <v>123496.45</v>
      </c>
      <c r="FX200" s="53">
        <f>+FX155</f>
        <v>23452.400000000001</v>
      </c>
      <c r="FY200" s="53"/>
      <c r="FZ200" s="53">
        <f>SUM(C200:FX200)</f>
        <v>322087145.03000015</v>
      </c>
      <c r="GA200" s="53"/>
      <c r="GB200" s="53"/>
      <c r="GC200" s="53"/>
      <c r="GD200" s="53"/>
      <c r="GE200" s="5"/>
      <c r="GF200" s="5"/>
      <c r="GG200" s="5"/>
      <c r="GH200" s="5"/>
      <c r="GI200" s="5"/>
      <c r="GJ200" s="5"/>
      <c r="GK200" s="5"/>
      <c r="GL200" s="5"/>
      <c r="GM200" s="5"/>
    </row>
    <row r="201" spans="1:195" x14ac:dyDescent="0.2">
      <c r="A201" s="3" t="s">
        <v>553</v>
      </c>
      <c r="B201" s="2" t="s">
        <v>554</v>
      </c>
      <c r="C201" s="53">
        <f t="shared" ref="C201:BN201" si="242">+C199+C200</f>
        <v>48793689.789999999</v>
      </c>
      <c r="D201" s="53">
        <f t="shared" si="242"/>
        <v>324504301.53000003</v>
      </c>
      <c r="E201" s="53">
        <f t="shared" si="242"/>
        <v>66894222.640000001</v>
      </c>
      <c r="F201" s="53">
        <f t="shared" si="242"/>
        <v>133403258.33</v>
      </c>
      <c r="G201" s="53">
        <f t="shared" si="242"/>
        <v>8382916.8200000003</v>
      </c>
      <c r="H201" s="53">
        <f t="shared" si="242"/>
        <v>8135238.3300000001</v>
      </c>
      <c r="I201" s="53">
        <f t="shared" si="242"/>
        <v>87905966.13000001</v>
      </c>
      <c r="J201" s="53">
        <f t="shared" si="242"/>
        <v>16935850.260000002</v>
      </c>
      <c r="K201" s="53">
        <f t="shared" si="242"/>
        <v>3324474.67</v>
      </c>
      <c r="L201" s="53">
        <f t="shared" si="242"/>
        <v>22800217.290000003</v>
      </c>
      <c r="M201" s="53">
        <f t="shared" si="242"/>
        <v>13786649.129999999</v>
      </c>
      <c r="N201" s="53">
        <f t="shared" si="242"/>
        <v>412562873.29000002</v>
      </c>
      <c r="O201" s="53">
        <f t="shared" si="242"/>
        <v>115042031.92999999</v>
      </c>
      <c r="P201" s="53">
        <f t="shared" si="242"/>
        <v>2450965.39</v>
      </c>
      <c r="Q201" s="53">
        <f t="shared" si="242"/>
        <v>333406303.63999999</v>
      </c>
      <c r="R201" s="53">
        <f t="shared" si="242"/>
        <v>3710063.19</v>
      </c>
      <c r="S201" s="53">
        <f t="shared" si="242"/>
        <v>11269292.470000001</v>
      </c>
      <c r="T201" s="53">
        <f t="shared" si="242"/>
        <v>1926866.83</v>
      </c>
      <c r="U201" s="53">
        <f t="shared" si="242"/>
        <v>820989.43999999994</v>
      </c>
      <c r="V201" s="53">
        <f t="shared" si="242"/>
        <v>2919441.7600000002</v>
      </c>
      <c r="W201" s="54">
        <f t="shared" si="242"/>
        <v>842032.49</v>
      </c>
      <c r="X201" s="53">
        <f t="shared" si="242"/>
        <v>819780.84000000008</v>
      </c>
      <c r="Y201" s="53">
        <f t="shared" si="242"/>
        <v>4242688.16</v>
      </c>
      <c r="Z201" s="53">
        <f t="shared" si="242"/>
        <v>2848834.18</v>
      </c>
      <c r="AA201" s="53">
        <f t="shared" si="242"/>
        <v>226581269.73999998</v>
      </c>
      <c r="AB201" s="53">
        <f t="shared" si="242"/>
        <v>233560503.50999999</v>
      </c>
      <c r="AC201" s="53">
        <f t="shared" si="242"/>
        <v>7465273.9799999995</v>
      </c>
      <c r="AD201" s="53">
        <f t="shared" si="242"/>
        <v>8894007.7699999996</v>
      </c>
      <c r="AE201" s="53">
        <f t="shared" si="242"/>
        <v>1569036.95</v>
      </c>
      <c r="AF201" s="53">
        <f t="shared" si="242"/>
        <v>2310395.54</v>
      </c>
      <c r="AG201" s="53">
        <f t="shared" si="242"/>
        <v>7404271.5600000005</v>
      </c>
      <c r="AH201" s="53">
        <f t="shared" si="242"/>
        <v>8041055.5099999998</v>
      </c>
      <c r="AI201" s="53">
        <f t="shared" si="242"/>
        <v>3598388.1799999997</v>
      </c>
      <c r="AJ201" s="53">
        <f t="shared" si="242"/>
        <v>2803866.9</v>
      </c>
      <c r="AK201" s="53">
        <f t="shared" si="242"/>
        <v>2783379.5199999996</v>
      </c>
      <c r="AL201" s="53">
        <f t="shared" si="242"/>
        <v>2986316.56</v>
      </c>
      <c r="AM201" s="53">
        <f t="shared" si="242"/>
        <v>4224769.03</v>
      </c>
      <c r="AN201" s="53">
        <f t="shared" si="242"/>
        <v>3784860.86</v>
      </c>
      <c r="AO201" s="53">
        <f t="shared" si="242"/>
        <v>38012444</v>
      </c>
      <c r="AP201" s="53">
        <f t="shared" si="242"/>
        <v>708622304.98000002</v>
      </c>
      <c r="AQ201" s="53">
        <f t="shared" si="242"/>
        <v>2961318.48</v>
      </c>
      <c r="AR201" s="53">
        <f t="shared" si="242"/>
        <v>471866370.79000002</v>
      </c>
      <c r="AS201" s="53">
        <f t="shared" si="242"/>
        <v>56295185.669999994</v>
      </c>
      <c r="AT201" s="53">
        <f t="shared" si="242"/>
        <v>19381292.07</v>
      </c>
      <c r="AU201" s="53">
        <f t="shared" si="242"/>
        <v>3490700.9299999997</v>
      </c>
      <c r="AV201" s="53">
        <f t="shared" si="242"/>
        <v>3270055.05</v>
      </c>
      <c r="AW201" s="53">
        <f t="shared" si="242"/>
        <v>2765583.5300000003</v>
      </c>
      <c r="AX201" s="53">
        <f t="shared" si="242"/>
        <v>843848.45000000007</v>
      </c>
      <c r="AY201" s="53">
        <f t="shared" si="242"/>
        <v>4855549.5100000007</v>
      </c>
      <c r="AZ201" s="53">
        <f t="shared" si="242"/>
        <v>91252298.049999997</v>
      </c>
      <c r="BA201" s="53">
        <f t="shared" si="242"/>
        <v>66072185.850000001</v>
      </c>
      <c r="BB201" s="53">
        <f t="shared" si="242"/>
        <v>58191914.18</v>
      </c>
      <c r="BC201" s="53">
        <f t="shared" si="242"/>
        <v>238138431.46000001</v>
      </c>
      <c r="BD201" s="53">
        <f t="shared" si="242"/>
        <v>36862459</v>
      </c>
      <c r="BE201" s="53">
        <f t="shared" si="242"/>
        <v>11687652.060000001</v>
      </c>
      <c r="BF201" s="53">
        <f t="shared" si="242"/>
        <v>174404032.55000001</v>
      </c>
      <c r="BG201" s="53">
        <f t="shared" si="242"/>
        <v>8630773.2799999993</v>
      </c>
      <c r="BH201" s="53">
        <f t="shared" si="242"/>
        <v>5454969.6699999999</v>
      </c>
      <c r="BI201" s="53">
        <f t="shared" si="242"/>
        <v>3012973.71</v>
      </c>
      <c r="BJ201" s="53">
        <f t="shared" si="242"/>
        <v>44694714.329999998</v>
      </c>
      <c r="BK201" s="53">
        <f t="shared" si="242"/>
        <v>115616274.34999999</v>
      </c>
      <c r="BL201" s="53">
        <f t="shared" si="242"/>
        <v>2586434.1100000003</v>
      </c>
      <c r="BM201" s="53">
        <f t="shared" si="242"/>
        <v>3132294.67</v>
      </c>
      <c r="BN201" s="53">
        <f t="shared" si="242"/>
        <v>28116663.720000003</v>
      </c>
      <c r="BO201" s="53">
        <f t="shared" ref="BO201:DZ201" si="243">+BO199+BO200</f>
        <v>11868621.33</v>
      </c>
      <c r="BP201" s="53">
        <f t="shared" si="243"/>
        <v>2649134.06</v>
      </c>
      <c r="BQ201" s="53">
        <f t="shared" si="243"/>
        <v>48613146.659999996</v>
      </c>
      <c r="BR201" s="53">
        <f t="shared" si="243"/>
        <v>36479551.730000004</v>
      </c>
      <c r="BS201" s="53">
        <f t="shared" si="243"/>
        <v>8671550.9399999995</v>
      </c>
      <c r="BT201" s="53">
        <f t="shared" si="243"/>
        <v>3965933.42</v>
      </c>
      <c r="BU201" s="53">
        <f t="shared" si="243"/>
        <v>4210001.59</v>
      </c>
      <c r="BV201" s="53">
        <f t="shared" si="243"/>
        <v>9903879.1600000001</v>
      </c>
      <c r="BW201" s="53">
        <f t="shared" si="243"/>
        <v>14595396.65</v>
      </c>
      <c r="BX201" s="53">
        <f t="shared" si="243"/>
        <v>1459911.38</v>
      </c>
      <c r="BY201" s="53">
        <f t="shared" si="243"/>
        <v>4555829.92</v>
      </c>
      <c r="BZ201" s="53">
        <f t="shared" si="243"/>
        <v>2511869.2800000003</v>
      </c>
      <c r="CA201" s="53">
        <f t="shared" si="243"/>
        <v>2498594.7799999998</v>
      </c>
      <c r="CB201" s="53">
        <f t="shared" si="243"/>
        <v>635734368.20000005</v>
      </c>
      <c r="CC201" s="53">
        <f t="shared" si="243"/>
        <v>2123194.2600000002</v>
      </c>
      <c r="CD201" s="53">
        <f t="shared" si="243"/>
        <v>1057749.3800000001</v>
      </c>
      <c r="CE201" s="53">
        <f t="shared" si="243"/>
        <v>2238152.9099999997</v>
      </c>
      <c r="CF201" s="53">
        <f t="shared" si="243"/>
        <v>1574046.97</v>
      </c>
      <c r="CG201" s="53">
        <f t="shared" si="243"/>
        <v>2283615.9000000004</v>
      </c>
      <c r="CH201" s="53">
        <f t="shared" si="243"/>
        <v>1760664.0999999999</v>
      </c>
      <c r="CI201" s="53">
        <f t="shared" si="243"/>
        <v>5881081.4900000002</v>
      </c>
      <c r="CJ201" s="53">
        <f t="shared" si="243"/>
        <v>8894045.209999999</v>
      </c>
      <c r="CK201" s="53">
        <f t="shared" si="243"/>
        <v>38136550.109999999</v>
      </c>
      <c r="CL201" s="53">
        <f t="shared" si="243"/>
        <v>10794094.359999999</v>
      </c>
      <c r="CM201" s="53">
        <f t="shared" si="243"/>
        <v>6803062.5700000003</v>
      </c>
      <c r="CN201" s="53">
        <f t="shared" si="243"/>
        <v>214453976.56</v>
      </c>
      <c r="CO201" s="53">
        <f t="shared" si="243"/>
        <v>114757817.36999999</v>
      </c>
      <c r="CP201" s="53">
        <f t="shared" si="243"/>
        <v>9073525</v>
      </c>
      <c r="CQ201" s="53">
        <f t="shared" si="243"/>
        <v>10121851.460000001</v>
      </c>
      <c r="CR201" s="53">
        <f t="shared" si="243"/>
        <v>2435035.13</v>
      </c>
      <c r="CS201" s="53">
        <f t="shared" si="243"/>
        <v>3493760.27</v>
      </c>
      <c r="CT201" s="53">
        <f t="shared" si="243"/>
        <v>1737755.76</v>
      </c>
      <c r="CU201" s="53">
        <f t="shared" si="243"/>
        <v>481054.74</v>
      </c>
      <c r="CV201" s="53">
        <f t="shared" si="243"/>
        <v>777848.12</v>
      </c>
      <c r="CW201" s="53">
        <f t="shared" si="243"/>
        <v>2186146.75</v>
      </c>
      <c r="CX201" s="53">
        <f t="shared" si="243"/>
        <v>4157685.89</v>
      </c>
      <c r="CY201" s="53">
        <f t="shared" si="243"/>
        <v>820610.10000000009</v>
      </c>
      <c r="CZ201" s="53">
        <f t="shared" si="243"/>
        <v>16813261.07</v>
      </c>
      <c r="DA201" s="53">
        <f t="shared" si="243"/>
        <v>2437589.75</v>
      </c>
      <c r="DB201" s="53">
        <f t="shared" si="243"/>
        <v>3257095.52</v>
      </c>
      <c r="DC201" s="53">
        <f t="shared" si="243"/>
        <v>2362189.7200000002</v>
      </c>
      <c r="DD201" s="53">
        <f t="shared" si="243"/>
        <v>2017462.11</v>
      </c>
      <c r="DE201" s="53">
        <f t="shared" si="243"/>
        <v>4011387.96</v>
      </c>
      <c r="DF201" s="53">
        <f t="shared" si="243"/>
        <v>160958226.18000001</v>
      </c>
      <c r="DG201" s="53">
        <f t="shared" si="243"/>
        <v>1329695.3799999999</v>
      </c>
      <c r="DH201" s="53">
        <f t="shared" si="243"/>
        <v>16169042.32</v>
      </c>
      <c r="DI201" s="53">
        <f t="shared" si="243"/>
        <v>21166340.129999999</v>
      </c>
      <c r="DJ201" s="53">
        <f t="shared" si="243"/>
        <v>6188283.7800000003</v>
      </c>
      <c r="DK201" s="53">
        <f t="shared" si="243"/>
        <v>3954725.49</v>
      </c>
      <c r="DL201" s="53">
        <f t="shared" si="243"/>
        <v>47011703.25</v>
      </c>
      <c r="DM201" s="53">
        <f t="shared" si="243"/>
        <v>3456023.02</v>
      </c>
      <c r="DN201" s="53">
        <f t="shared" si="243"/>
        <v>11934943.310000001</v>
      </c>
      <c r="DO201" s="53">
        <f t="shared" si="243"/>
        <v>24152197.32</v>
      </c>
      <c r="DP201" s="53">
        <f t="shared" si="243"/>
        <v>2775715.6799999997</v>
      </c>
      <c r="DQ201" s="53">
        <f t="shared" si="243"/>
        <v>4676956.46</v>
      </c>
      <c r="DR201" s="53">
        <f t="shared" si="243"/>
        <v>11194938.620000001</v>
      </c>
      <c r="DS201" s="53">
        <f t="shared" si="243"/>
        <v>7100965.2400000002</v>
      </c>
      <c r="DT201" s="53">
        <f t="shared" si="243"/>
        <v>2121305.2800000003</v>
      </c>
      <c r="DU201" s="53">
        <f t="shared" si="243"/>
        <v>3816039.4000000004</v>
      </c>
      <c r="DV201" s="53">
        <f t="shared" si="243"/>
        <v>2627399.71</v>
      </c>
      <c r="DW201" s="53">
        <f t="shared" si="243"/>
        <v>3479540.99</v>
      </c>
      <c r="DX201" s="53">
        <f t="shared" si="243"/>
        <v>2707072.19</v>
      </c>
      <c r="DY201" s="53">
        <f t="shared" si="243"/>
        <v>3767126.04</v>
      </c>
      <c r="DZ201" s="53">
        <f t="shared" si="243"/>
        <v>8474728.540000001</v>
      </c>
      <c r="EA201" s="53">
        <f t="shared" ref="EA201:FU201" si="244">+EA199+EA200</f>
        <v>5299471.9700000007</v>
      </c>
      <c r="EB201" s="53">
        <f t="shared" si="244"/>
        <v>5019108.84</v>
      </c>
      <c r="EC201" s="53">
        <f t="shared" si="244"/>
        <v>3057749.45</v>
      </c>
      <c r="ED201" s="53">
        <f t="shared" si="244"/>
        <v>17487470.440000001</v>
      </c>
      <c r="EE201" s="53">
        <f t="shared" si="244"/>
        <v>2523056.73</v>
      </c>
      <c r="EF201" s="53">
        <f t="shared" si="244"/>
        <v>12400004.93</v>
      </c>
      <c r="EG201" s="53">
        <f t="shared" si="244"/>
        <v>2894268.8600000003</v>
      </c>
      <c r="EH201" s="53">
        <f t="shared" si="244"/>
        <v>2673526.9300000002</v>
      </c>
      <c r="EI201" s="53">
        <f t="shared" si="244"/>
        <v>138834852.90000001</v>
      </c>
      <c r="EJ201" s="53">
        <f t="shared" si="244"/>
        <v>67329834.689999998</v>
      </c>
      <c r="EK201" s="53">
        <f t="shared" si="244"/>
        <v>5398305.9900000002</v>
      </c>
      <c r="EL201" s="53">
        <f t="shared" si="244"/>
        <v>4204600.24</v>
      </c>
      <c r="EM201" s="53">
        <f t="shared" si="244"/>
        <v>4369842.8600000003</v>
      </c>
      <c r="EN201" s="53">
        <f t="shared" si="244"/>
        <v>8316603.7599999998</v>
      </c>
      <c r="EO201" s="53">
        <f t="shared" si="244"/>
        <v>3901600.14</v>
      </c>
      <c r="EP201" s="53">
        <f t="shared" si="244"/>
        <v>3970291.37</v>
      </c>
      <c r="EQ201" s="53">
        <f t="shared" si="244"/>
        <v>19452733.990000002</v>
      </c>
      <c r="ER201" s="53">
        <f t="shared" si="244"/>
        <v>3926087.07</v>
      </c>
      <c r="ES201" s="53">
        <f t="shared" si="244"/>
        <v>1880920.64</v>
      </c>
      <c r="ET201" s="53">
        <f t="shared" si="244"/>
        <v>2828454.79</v>
      </c>
      <c r="EU201" s="53">
        <f t="shared" si="244"/>
        <v>5962536.4500000002</v>
      </c>
      <c r="EV201" s="53">
        <f t="shared" si="244"/>
        <v>1125152.01</v>
      </c>
      <c r="EW201" s="53">
        <f t="shared" si="244"/>
        <v>9381351.0300000012</v>
      </c>
      <c r="EX201" s="53">
        <f t="shared" si="244"/>
        <v>3188160.2899999996</v>
      </c>
      <c r="EY201" s="53">
        <f t="shared" si="244"/>
        <v>2149557.37</v>
      </c>
      <c r="EZ201" s="53">
        <f t="shared" si="244"/>
        <v>1745215.75</v>
      </c>
      <c r="FA201" s="53">
        <f t="shared" si="244"/>
        <v>26415389.949999999</v>
      </c>
      <c r="FB201" s="53">
        <f t="shared" si="244"/>
        <v>3608794.88</v>
      </c>
      <c r="FC201" s="53">
        <f t="shared" si="244"/>
        <v>19215150.68</v>
      </c>
      <c r="FD201" s="53">
        <f t="shared" si="244"/>
        <v>3502633.4899999998</v>
      </c>
      <c r="FE201" s="53">
        <f t="shared" si="244"/>
        <v>1647540.29</v>
      </c>
      <c r="FF201" s="53">
        <f t="shared" si="244"/>
        <v>2658091.0099999998</v>
      </c>
      <c r="FG201" s="53">
        <f t="shared" si="244"/>
        <v>1663279.39</v>
      </c>
      <c r="FH201" s="53">
        <f t="shared" si="244"/>
        <v>1416044.1099999999</v>
      </c>
      <c r="FI201" s="53">
        <f t="shared" si="244"/>
        <v>14983945.220000001</v>
      </c>
      <c r="FJ201" s="53">
        <f t="shared" si="244"/>
        <v>14642444.91</v>
      </c>
      <c r="FK201" s="53">
        <f t="shared" si="244"/>
        <v>17638458.169999998</v>
      </c>
      <c r="FL201" s="53">
        <f t="shared" si="244"/>
        <v>35729017.350000001</v>
      </c>
      <c r="FM201" s="53">
        <f t="shared" si="244"/>
        <v>26302946.939999998</v>
      </c>
      <c r="FN201" s="53">
        <f t="shared" si="244"/>
        <v>161311210.53</v>
      </c>
      <c r="FO201" s="53">
        <f t="shared" si="244"/>
        <v>9278223.2699999996</v>
      </c>
      <c r="FP201" s="53">
        <f t="shared" si="244"/>
        <v>18552658.149999999</v>
      </c>
      <c r="FQ201" s="53">
        <f t="shared" si="244"/>
        <v>6684693.6299999999</v>
      </c>
      <c r="FR201" s="53">
        <f t="shared" si="244"/>
        <v>2280103.7399999998</v>
      </c>
      <c r="FS201" s="53">
        <f t="shared" si="244"/>
        <v>2417015.9300000002</v>
      </c>
      <c r="FT201" s="54">
        <f t="shared" si="244"/>
        <v>1296446.3</v>
      </c>
      <c r="FU201" s="53">
        <f t="shared" si="244"/>
        <v>6915270.7199999997</v>
      </c>
      <c r="FV201" s="53">
        <f>+FV199+FV200</f>
        <v>5676270.25</v>
      </c>
      <c r="FW201" s="53">
        <f>+FW199+FW200</f>
        <v>2403430.9200000004</v>
      </c>
      <c r="FX201" s="53">
        <f>+FX199+FX200</f>
        <v>1218873.5699999998</v>
      </c>
      <c r="FY201" s="53"/>
      <c r="FZ201" s="53">
        <f>SUM(C201:FX201)</f>
        <v>6684456829.4499979</v>
      </c>
      <c r="GA201" s="53"/>
      <c r="GB201" s="53"/>
      <c r="GC201" s="53"/>
      <c r="GD201" s="53"/>
      <c r="GE201" s="55"/>
      <c r="GF201" s="55"/>
      <c r="GG201" s="53"/>
      <c r="GH201" s="53"/>
      <c r="GI201" s="53"/>
      <c r="GJ201" s="53"/>
      <c r="GK201" s="5"/>
      <c r="GL201" s="5"/>
      <c r="GM201" s="5"/>
    </row>
    <row r="202" spans="1:195" x14ac:dyDescent="0.2">
      <c r="A202" s="3" t="s">
        <v>555</v>
      </c>
      <c r="B202" s="2" t="s">
        <v>556</v>
      </c>
      <c r="C202" s="53">
        <f>C166</f>
        <v>17186658.5</v>
      </c>
      <c r="D202" s="53">
        <f t="shared" ref="D202:BO202" si="245">D166</f>
        <v>7381</v>
      </c>
      <c r="E202" s="53">
        <f t="shared" si="245"/>
        <v>14762</v>
      </c>
      <c r="F202" s="53">
        <f t="shared" si="245"/>
        <v>7381</v>
      </c>
      <c r="G202" s="53">
        <f t="shared" si="245"/>
        <v>0</v>
      </c>
      <c r="H202" s="53">
        <f t="shared" si="245"/>
        <v>0</v>
      </c>
      <c r="I202" s="53">
        <f t="shared" si="245"/>
        <v>25833.5</v>
      </c>
      <c r="J202" s="53">
        <f t="shared" si="245"/>
        <v>0</v>
      </c>
      <c r="K202" s="53">
        <f t="shared" si="245"/>
        <v>0</v>
      </c>
      <c r="L202" s="53">
        <f t="shared" si="245"/>
        <v>14762</v>
      </c>
      <c r="M202" s="53">
        <f t="shared" si="245"/>
        <v>3690.5</v>
      </c>
      <c r="N202" s="53">
        <f t="shared" si="245"/>
        <v>62738.5</v>
      </c>
      <c r="O202" s="53">
        <f t="shared" si="245"/>
        <v>0</v>
      </c>
      <c r="P202" s="53">
        <f t="shared" si="245"/>
        <v>0</v>
      </c>
      <c r="Q202" s="53">
        <f t="shared" si="245"/>
        <v>974292</v>
      </c>
      <c r="R202" s="53">
        <f t="shared" si="245"/>
        <v>11850195.5</v>
      </c>
      <c r="S202" s="53">
        <f t="shared" si="245"/>
        <v>7381</v>
      </c>
      <c r="T202" s="53">
        <f t="shared" si="245"/>
        <v>0</v>
      </c>
      <c r="U202" s="53">
        <f t="shared" si="245"/>
        <v>0</v>
      </c>
      <c r="V202" s="53">
        <f t="shared" si="245"/>
        <v>0</v>
      </c>
      <c r="W202" s="53">
        <f t="shared" si="245"/>
        <v>365359.5</v>
      </c>
      <c r="X202" s="53">
        <f t="shared" si="245"/>
        <v>0</v>
      </c>
      <c r="Y202" s="53">
        <f t="shared" si="245"/>
        <v>0</v>
      </c>
      <c r="Z202" s="53">
        <f t="shared" si="245"/>
        <v>0</v>
      </c>
      <c r="AA202" s="53">
        <f t="shared" si="245"/>
        <v>0</v>
      </c>
      <c r="AB202" s="53">
        <f t="shared" si="245"/>
        <v>933696.5</v>
      </c>
      <c r="AC202" s="53">
        <f t="shared" si="245"/>
        <v>0</v>
      </c>
      <c r="AD202" s="53">
        <f t="shared" si="245"/>
        <v>0</v>
      </c>
      <c r="AE202" s="53">
        <f t="shared" si="245"/>
        <v>7381</v>
      </c>
      <c r="AF202" s="53">
        <f t="shared" si="245"/>
        <v>0</v>
      </c>
      <c r="AG202" s="53">
        <f t="shared" si="245"/>
        <v>0</v>
      </c>
      <c r="AH202" s="53">
        <f t="shared" si="245"/>
        <v>0</v>
      </c>
      <c r="AI202" s="53">
        <f t="shared" si="245"/>
        <v>0</v>
      </c>
      <c r="AJ202" s="53">
        <f t="shared" si="245"/>
        <v>0</v>
      </c>
      <c r="AK202" s="53">
        <f t="shared" si="245"/>
        <v>0</v>
      </c>
      <c r="AL202" s="53">
        <f t="shared" si="245"/>
        <v>0</v>
      </c>
      <c r="AM202" s="53">
        <f t="shared" si="245"/>
        <v>0</v>
      </c>
      <c r="AN202" s="53">
        <f t="shared" si="245"/>
        <v>0</v>
      </c>
      <c r="AO202" s="53">
        <f t="shared" si="245"/>
        <v>22143</v>
      </c>
      <c r="AP202" s="53">
        <f t="shared" si="245"/>
        <v>1620129.5</v>
      </c>
      <c r="AQ202" s="53">
        <f t="shared" si="245"/>
        <v>51667</v>
      </c>
      <c r="AR202" s="53">
        <f t="shared" si="245"/>
        <v>20478584.5</v>
      </c>
      <c r="AS202" s="53">
        <f t="shared" si="245"/>
        <v>95953</v>
      </c>
      <c r="AT202" s="53">
        <f t="shared" si="245"/>
        <v>7381</v>
      </c>
      <c r="AU202" s="53">
        <f t="shared" si="245"/>
        <v>0</v>
      </c>
      <c r="AV202" s="53">
        <f t="shared" si="245"/>
        <v>0</v>
      </c>
      <c r="AW202" s="53">
        <f t="shared" si="245"/>
        <v>0</v>
      </c>
      <c r="AX202" s="53">
        <f t="shared" si="245"/>
        <v>0</v>
      </c>
      <c r="AY202" s="53">
        <f t="shared" si="245"/>
        <v>0</v>
      </c>
      <c r="AZ202" s="53">
        <f t="shared" si="245"/>
        <v>7381</v>
      </c>
      <c r="BA202" s="53">
        <f t="shared" si="245"/>
        <v>29524</v>
      </c>
      <c r="BB202" s="53">
        <f t="shared" si="245"/>
        <v>0</v>
      </c>
      <c r="BC202" s="53">
        <f t="shared" si="245"/>
        <v>1815726</v>
      </c>
      <c r="BD202" s="53">
        <f t="shared" si="245"/>
        <v>0</v>
      </c>
      <c r="BE202" s="53">
        <f t="shared" si="245"/>
        <v>0</v>
      </c>
      <c r="BF202" s="53">
        <f t="shared" si="245"/>
        <v>2893352</v>
      </c>
      <c r="BG202" s="53">
        <f t="shared" si="245"/>
        <v>7381</v>
      </c>
      <c r="BH202" s="53">
        <f t="shared" si="245"/>
        <v>0</v>
      </c>
      <c r="BI202" s="53">
        <f t="shared" si="245"/>
        <v>0</v>
      </c>
      <c r="BJ202" s="53">
        <f t="shared" si="245"/>
        <v>0</v>
      </c>
      <c r="BK202" s="53">
        <f t="shared" si="245"/>
        <v>39794661.5</v>
      </c>
      <c r="BL202" s="53">
        <f t="shared" si="245"/>
        <v>73810</v>
      </c>
      <c r="BM202" s="53">
        <f t="shared" si="245"/>
        <v>0</v>
      </c>
      <c r="BN202" s="53">
        <f t="shared" si="245"/>
        <v>0</v>
      </c>
      <c r="BO202" s="53">
        <f t="shared" si="245"/>
        <v>0</v>
      </c>
      <c r="BP202" s="53">
        <f t="shared" ref="BP202:EA202" si="246">BP166</f>
        <v>0</v>
      </c>
      <c r="BQ202" s="53">
        <f t="shared" si="246"/>
        <v>0</v>
      </c>
      <c r="BR202" s="53">
        <f t="shared" si="246"/>
        <v>0</v>
      </c>
      <c r="BS202" s="53">
        <f t="shared" si="246"/>
        <v>0</v>
      </c>
      <c r="BT202" s="53">
        <f t="shared" si="246"/>
        <v>0</v>
      </c>
      <c r="BU202" s="53">
        <f t="shared" si="246"/>
        <v>0</v>
      </c>
      <c r="BV202" s="53">
        <f t="shared" si="246"/>
        <v>0</v>
      </c>
      <c r="BW202" s="53">
        <f t="shared" si="246"/>
        <v>0</v>
      </c>
      <c r="BX202" s="53">
        <f t="shared" si="246"/>
        <v>0</v>
      </c>
      <c r="BY202" s="53">
        <f t="shared" si="246"/>
        <v>0</v>
      </c>
      <c r="BZ202" s="53">
        <f t="shared" si="246"/>
        <v>0</v>
      </c>
      <c r="CA202" s="53">
        <f t="shared" si="246"/>
        <v>0</v>
      </c>
      <c r="CB202" s="53">
        <f t="shared" si="246"/>
        <v>2804780</v>
      </c>
      <c r="CC202" s="53">
        <f t="shared" si="246"/>
        <v>0</v>
      </c>
      <c r="CD202" s="53">
        <f t="shared" si="246"/>
        <v>0</v>
      </c>
      <c r="CE202" s="53">
        <f t="shared" si="246"/>
        <v>0</v>
      </c>
      <c r="CF202" s="53">
        <f t="shared" si="246"/>
        <v>0</v>
      </c>
      <c r="CG202" s="53">
        <f t="shared" si="246"/>
        <v>0</v>
      </c>
      <c r="CH202" s="53">
        <f t="shared" si="246"/>
        <v>0</v>
      </c>
      <c r="CI202" s="53">
        <f t="shared" si="246"/>
        <v>0</v>
      </c>
      <c r="CJ202" s="53">
        <f t="shared" si="246"/>
        <v>0</v>
      </c>
      <c r="CK202" s="53">
        <f t="shared" si="246"/>
        <v>143929.5</v>
      </c>
      <c r="CL202" s="53">
        <f t="shared" si="246"/>
        <v>14762</v>
      </c>
      <c r="CM202" s="53">
        <f t="shared" si="246"/>
        <v>14762</v>
      </c>
      <c r="CN202" s="53">
        <f t="shared" si="246"/>
        <v>5048604</v>
      </c>
      <c r="CO202" s="53">
        <f t="shared" si="246"/>
        <v>92262.5</v>
      </c>
      <c r="CP202" s="53">
        <f t="shared" si="246"/>
        <v>0</v>
      </c>
      <c r="CQ202" s="53">
        <f t="shared" si="246"/>
        <v>0</v>
      </c>
      <c r="CR202" s="53">
        <f t="shared" si="246"/>
        <v>0</v>
      </c>
      <c r="CS202" s="53">
        <f t="shared" si="246"/>
        <v>0</v>
      </c>
      <c r="CT202" s="53">
        <f t="shared" si="246"/>
        <v>0</v>
      </c>
      <c r="CU202" s="53">
        <f t="shared" si="246"/>
        <v>2775256</v>
      </c>
      <c r="CV202" s="53">
        <f t="shared" si="246"/>
        <v>0</v>
      </c>
      <c r="CW202" s="53">
        <f t="shared" si="246"/>
        <v>0</v>
      </c>
      <c r="CX202" s="53">
        <f t="shared" si="246"/>
        <v>0</v>
      </c>
      <c r="CY202" s="53">
        <f t="shared" si="246"/>
        <v>0</v>
      </c>
      <c r="CZ202" s="53">
        <f t="shared" si="246"/>
        <v>0</v>
      </c>
      <c r="DA202" s="53">
        <f t="shared" si="246"/>
        <v>0</v>
      </c>
      <c r="DB202" s="53">
        <f t="shared" si="246"/>
        <v>0</v>
      </c>
      <c r="DC202" s="53">
        <f t="shared" si="246"/>
        <v>0</v>
      </c>
      <c r="DD202" s="53">
        <f t="shared" si="246"/>
        <v>0</v>
      </c>
      <c r="DE202" s="53">
        <f t="shared" si="246"/>
        <v>0</v>
      </c>
      <c r="DF202" s="53">
        <f t="shared" si="246"/>
        <v>81191</v>
      </c>
      <c r="DG202" s="53">
        <f t="shared" si="246"/>
        <v>0</v>
      </c>
      <c r="DH202" s="53">
        <f t="shared" si="246"/>
        <v>0</v>
      </c>
      <c r="DI202" s="53">
        <f t="shared" si="246"/>
        <v>44286</v>
      </c>
      <c r="DJ202" s="53">
        <f t="shared" si="246"/>
        <v>44286</v>
      </c>
      <c r="DK202" s="53">
        <f t="shared" si="246"/>
        <v>0</v>
      </c>
      <c r="DL202" s="53">
        <f t="shared" si="246"/>
        <v>0</v>
      </c>
      <c r="DM202" s="53">
        <f t="shared" si="246"/>
        <v>0</v>
      </c>
      <c r="DN202" s="53">
        <f t="shared" si="246"/>
        <v>0</v>
      </c>
      <c r="DO202" s="53">
        <f t="shared" si="246"/>
        <v>0</v>
      </c>
      <c r="DP202" s="53">
        <f t="shared" si="246"/>
        <v>0</v>
      </c>
      <c r="DQ202" s="53">
        <f t="shared" si="246"/>
        <v>0</v>
      </c>
      <c r="DR202" s="53">
        <f t="shared" si="246"/>
        <v>0</v>
      </c>
      <c r="DS202" s="53">
        <f t="shared" si="246"/>
        <v>0</v>
      </c>
      <c r="DT202" s="53">
        <f t="shared" si="246"/>
        <v>0</v>
      </c>
      <c r="DU202" s="53">
        <f t="shared" si="246"/>
        <v>0</v>
      </c>
      <c r="DV202" s="53">
        <f t="shared" si="246"/>
        <v>0</v>
      </c>
      <c r="DW202" s="53">
        <f t="shared" si="246"/>
        <v>0</v>
      </c>
      <c r="DX202" s="53">
        <f t="shared" si="246"/>
        <v>0</v>
      </c>
      <c r="DY202" s="53">
        <f t="shared" si="246"/>
        <v>0</v>
      </c>
      <c r="DZ202" s="53">
        <f t="shared" si="246"/>
        <v>7381</v>
      </c>
      <c r="EA202" s="53">
        <f t="shared" si="246"/>
        <v>0</v>
      </c>
      <c r="EB202" s="53">
        <f t="shared" ref="EB202:FX202" si="247">EB166</f>
        <v>0</v>
      </c>
      <c r="EC202" s="53">
        <f t="shared" si="247"/>
        <v>0</v>
      </c>
      <c r="ED202" s="53">
        <f t="shared" si="247"/>
        <v>0</v>
      </c>
      <c r="EE202" s="53">
        <f t="shared" si="247"/>
        <v>7381</v>
      </c>
      <c r="EF202" s="53">
        <f t="shared" si="247"/>
        <v>44286</v>
      </c>
      <c r="EG202" s="53">
        <f t="shared" si="247"/>
        <v>0</v>
      </c>
      <c r="EH202" s="53">
        <f t="shared" si="247"/>
        <v>14762</v>
      </c>
      <c r="EI202" s="53">
        <f t="shared" si="247"/>
        <v>0</v>
      </c>
      <c r="EJ202" s="53">
        <f t="shared" si="247"/>
        <v>66429</v>
      </c>
      <c r="EK202" s="53">
        <f t="shared" si="247"/>
        <v>0</v>
      </c>
      <c r="EL202" s="53">
        <f t="shared" si="247"/>
        <v>0</v>
      </c>
      <c r="EM202" s="53">
        <f t="shared" si="247"/>
        <v>14762</v>
      </c>
      <c r="EN202" s="53">
        <f t="shared" si="247"/>
        <v>642147</v>
      </c>
      <c r="EO202" s="53">
        <f t="shared" si="247"/>
        <v>0</v>
      </c>
      <c r="EP202" s="53">
        <f t="shared" si="247"/>
        <v>0</v>
      </c>
      <c r="EQ202" s="53">
        <f t="shared" si="247"/>
        <v>0</v>
      </c>
      <c r="ER202" s="53">
        <f t="shared" si="247"/>
        <v>0</v>
      </c>
      <c r="ES202" s="53">
        <f t="shared" si="247"/>
        <v>0</v>
      </c>
      <c r="ET202" s="53">
        <f t="shared" si="247"/>
        <v>0</v>
      </c>
      <c r="EU202" s="53">
        <f t="shared" si="247"/>
        <v>7381</v>
      </c>
      <c r="EV202" s="53">
        <f t="shared" si="247"/>
        <v>0</v>
      </c>
      <c r="EW202" s="53">
        <f t="shared" si="247"/>
        <v>0</v>
      </c>
      <c r="EX202" s="53">
        <f t="shared" si="247"/>
        <v>0</v>
      </c>
      <c r="EY202" s="53">
        <f t="shared" si="247"/>
        <v>3852882</v>
      </c>
      <c r="EZ202" s="53">
        <f t="shared" si="247"/>
        <v>0</v>
      </c>
      <c r="FA202" s="53">
        <f t="shared" si="247"/>
        <v>0</v>
      </c>
      <c r="FB202" s="53">
        <f t="shared" si="247"/>
        <v>0</v>
      </c>
      <c r="FC202" s="53">
        <f t="shared" si="247"/>
        <v>22143</v>
      </c>
      <c r="FD202" s="53">
        <f t="shared" si="247"/>
        <v>0</v>
      </c>
      <c r="FE202" s="53">
        <f t="shared" si="247"/>
        <v>0</v>
      </c>
      <c r="FF202" s="53">
        <f t="shared" si="247"/>
        <v>0</v>
      </c>
      <c r="FG202" s="53">
        <f t="shared" si="247"/>
        <v>0</v>
      </c>
      <c r="FH202" s="53">
        <f t="shared" si="247"/>
        <v>0</v>
      </c>
      <c r="FI202" s="53">
        <f t="shared" si="247"/>
        <v>0</v>
      </c>
      <c r="FJ202" s="53">
        <f t="shared" si="247"/>
        <v>0</v>
      </c>
      <c r="FK202" s="53">
        <f t="shared" si="247"/>
        <v>0</v>
      </c>
      <c r="FL202" s="53">
        <f t="shared" si="247"/>
        <v>0</v>
      </c>
      <c r="FM202" s="53">
        <f t="shared" si="247"/>
        <v>0</v>
      </c>
      <c r="FN202" s="53">
        <f t="shared" si="247"/>
        <v>1011197</v>
      </c>
      <c r="FO202" s="53">
        <f t="shared" si="247"/>
        <v>0</v>
      </c>
      <c r="FP202" s="53">
        <f t="shared" si="247"/>
        <v>0</v>
      </c>
      <c r="FQ202" s="53">
        <f t="shared" si="247"/>
        <v>0</v>
      </c>
      <c r="FR202" s="53">
        <f t="shared" si="247"/>
        <v>0</v>
      </c>
      <c r="FS202" s="53">
        <f t="shared" si="247"/>
        <v>0</v>
      </c>
      <c r="FT202" s="54">
        <f t="shared" si="247"/>
        <v>0</v>
      </c>
      <c r="FU202" s="53">
        <f t="shared" si="247"/>
        <v>0</v>
      </c>
      <c r="FV202" s="53">
        <f t="shared" si="247"/>
        <v>0</v>
      </c>
      <c r="FW202" s="53">
        <f t="shared" si="247"/>
        <v>0</v>
      </c>
      <c r="FX202" s="53">
        <f t="shared" si="247"/>
        <v>0</v>
      </c>
      <c r="FY202" s="53"/>
      <c r="FZ202" s="53"/>
      <c r="GA202" s="53"/>
      <c r="GB202" s="53"/>
      <c r="GC202" s="53"/>
      <c r="GD202" s="53"/>
      <c r="GE202" s="5"/>
      <c r="GF202" s="5"/>
      <c r="GG202" s="5"/>
      <c r="GH202" s="5"/>
      <c r="GI202" s="5"/>
      <c r="GJ202" s="5"/>
      <c r="GK202" s="5"/>
      <c r="GL202" s="5"/>
      <c r="GM202" s="5"/>
    </row>
    <row r="203" spans="1:195" x14ac:dyDescent="0.2">
      <c r="A203" s="3" t="s">
        <v>557</v>
      </c>
      <c r="B203" s="2" t="s">
        <v>558</v>
      </c>
      <c r="C203" s="53">
        <f>C201+C202</f>
        <v>65980348.289999999</v>
      </c>
      <c r="D203" s="53">
        <f t="shared" ref="D203:BO203" si="248">D201+D202</f>
        <v>324511682.53000003</v>
      </c>
      <c r="E203" s="53">
        <f t="shared" si="248"/>
        <v>66908984.640000001</v>
      </c>
      <c r="F203" s="53">
        <f t="shared" si="248"/>
        <v>133410639.33</v>
      </c>
      <c r="G203" s="53">
        <f t="shared" si="248"/>
        <v>8382916.8200000003</v>
      </c>
      <c r="H203" s="53">
        <f t="shared" si="248"/>
        <v>8135238.3300000001</v>
      </c>
      <c r="I203" s="53">
        <f t="shared" si="248"/>
        <v>87931799.63000001</v>
      </c>
      <c r="J203" s="53">
        <f t="shared" si="248"/>
        <v>16935850.260000002</v>
      </c>
      <c r="K203" s="53">
        <f t="shared" si="248"/>
        <v>3324474.67</v>
      </c>
      <c r="L203" s="53">
        <f t="shared" si="248"/>
        <v>22814979.290000003</v>
      </c>
      <c r="M203" s="53">
        <f t="shared" si="248"/>
        <v>13790339.629999999</v>
      </c>
      <c r="N203" s="53">
        <f t="shared" si="248"/>
        <v>412625611.79000002</v>
      </c>
      <c r="O203" s="53">
        <f t="shared" si="248"/>
        <v>115042031.92999999</v>
      </c>
      <c r="P203" s="53">
        <f t="shared" si="248"/>
        <v>2450965.39</v>
      </c>
      <c r="Q203" s="53">
        <f t="shared" si="248"/>
        <v>334380595.63999999</v>
      </c>
      <c r="R203" s="53">
        <f t="shared" si="248"/>
        <v>15560258.689999999</v>
      </c>
      <c r="S203" s="53">
        <f t="shared" si="248"/>
        <v>11276673.470000001</v>
      </c>
      <c r="T203" s="53">
        <f t="shared" si="248"/>
        <v>1926866.83</v>
      </c>
      <c r="U203" s="53">
        <f t="shared" si="248"/>
        <v>820989.43999999994</v>
      </c>
      <c r="V203" s="53">
        <f t="shared" si="248"/>
        <v>2919441.7600000002</v>
      </c>
      <c r="W203" s="54">
        <f t="shared" si="248"/>
        <v>1207391.99</v>
      </c>
      <c r="X203" s="53">
        <f t="shared" si="248"/>
        <v>819780.84000000008</v>
      </c>
      <c r="Y203" s="53">
        <f t="shared" si="248"/>
        <v>4242688.16</v>
      </c>
      <c r="Z203" s="53">
        <f t="shared" si="248"/>
        <v>2848834.18</v>
      </c>
      <c r="AA203" s="53">
        <f t="shared" si="248"/>
        <v>226581269.73999998</v>
      </c>
      <c r="AB203" s="53">
        <f t="shared" si="248"/>
        <v>234494200.00999999</v>
      </c>
      <c r="AC203" s="53">
        <f t="shared" si="248"/>
        <v>7465273.9799999995</v>
      </c>
      <c r="AD203" s="53">
        <f t="shared" si="248"/>
        <v>8894007.7699999996</v>
      </c>
      <c r="AE203" s="53">
        <f t="shared" si="248"/>
        <v>1576417.95</v>
      </c>
      <c r="AF203" s="53">
        <f t="shared" si="248"/>
        <v>2310395.54</v>
      </c>
      <c r="AG203" s="53">
        <f t="shared" si="248"/>
        <v>7404271.5600000005</v>
      </c>
      <c r="AH203" s="53">
        <f t="shared" si="248"/>
        <v>8041055.5099999998</v>
      </c>
      <c r="AI203" s="53">
        <f t="shared" si="248"/>
        <v>3598388.1799999997</v>
      </c>
      <c r="AJ203" s="53">
        <f t="shared" si="248"/>
        <v>2803866.9</v>
      </c>
      <c r="AK203" s="53">
        <f t="shared" si="248"/>
        <v>2783379.5199999996</v>
      </c>
      <c r="AL203" s="53">
        <f t="shared" si="248"/>
        <v>2986316.56</v>
      </c>
      <c r="AM203" s="53">
        <f t="shared" si="248"/>
        <v>4224769.03</v>
      </c>
      <c r="AN203" s="53">
        <f t="shared" si="248"/>
        <v>3784860.86</v>
      </c>
      <c r="AO203" s="53">
        <f t="shared" si="248"/>
        <v>38034587</v>
      </c>
      <c r="AP203" s="53">
        <f t="shared" si="248"/>
        <v>710242434.48000002</v>
      </c>
      <c r="AQ203" s="53">
        <f t="shared" si="248"/>
        <v>3012985.48</v>
      </c>
      <c r="AR203" s="53">
        <f t="shared" si="248"/>
        <v>492344955.29000002</v>
      </c>
      <c r="AS203" s="53">
        <f t="shared" si="248"/>
        <v>56391138.669999994</v>
      </c>
      <c r="AT203" s="53">
        <f t="shared" si="248"/>
        <v>19388673.07</v>
      </c>
      <c r="AU203" s="53">
        <f t="shared" si="248"/>
        <v>3490700.9299999997</v>
      </c>
      <c r="AV203" s="53">
        <f t="shared" si="248"/>
        <v>3270055.05</v>
      </c>
      <c r="AW203" s="53">
        <f t="shared" si="248"/>
        <v>2765583.5300000003</v>
      </c>
      <c r="AX203" s="53">
        <f t="shared" si="248"/>
        <v>843848.45000000007</v>
      </c>
      <c r="AY203" s="53">
        <f t="shared" si="248"/>
        <v>4855549.5100000007</v>
      </c>
      <c r="AZ203" s="53">
        <f t="shared" si="248"/>
        <v>91259679.049999997</v>
      </c>
      <c r="BA203" s="53">
        <f t="shared" si="248"/>
        <v>66101709.850000001</v>
      </c>
      <c r="BB203" s="53">
        <f t="shared" si="248"/>
        <v>58191914.18</v>
      </c>
      <c r="BC203" s="53">
        <f t="shared" si="248"/>
        <v>239954157.46000001</v>
      </c>
      <c r="BD203" s="53">
        <f t="shared" si="248"/>
        <v>36862459</v>
      </c>
      <c r="BE203" s="53">
        <f t="shared" si="248"/>
        <v>11687652.060000001</v>
      </c>
      <c r="BF203" s="53">
        <f t="shared" si="248"/>
        <v>177297384.55000001</v>
      </c>
      <c r="BG203" s="53">
        <f t="shared" si="248"/>
        <v>8638154.2799999993</v>
      </c>
      <c r="BH203" s="53">
        <f t="shared" si="248"/>
        <v>5454969.6699999999</v>
      </c>
      <c r="BI203" s="53">
        <f t="shared" si="248"/>
        <v>3012973.71</v>
      </c>
      <c r="BJ203" s="53">
        <f t="shared" si="248"/>
        <v>44694714.329999998</v>
      </c>
      <c r="BK203" s="53">
        <f t="shared" si="248"/>
        <v>155410935.84999999</v>
      </c>
      <c r="BL203" s="53">
        <f t="shared" si="248"/>
        <v>2660244.1100000003</v>
      </c>
      <c r="BM203" s="53">
        <f t="shared" si="248"/>
        <v>3132294.67</v>
      </c>
      <c r="BN203" s="53">
        <f t="shared" si="248"/>
        <v>28116663.720000003</v>
      </c>
      <c r="BO203" s="53">
        <f t="shared" si="248"/>
        <v>11868621.33</v>
      </c>
      <c r="BP203" s="53">
        <f t="shared" ref="BP203:EA203" si="249">BP201+BP202</f>
        <v>2649134.06</v>
      </c>
      <c r="BQ203" s="53">
        <f t="shared" si="249"/>
        <v>48613146.659999996</v>
      </c>
      <c r="BR203" s="53">
        <f t="shared" si="249"/>
        <v>36479551.730000004</v>
      </c>
      <c r="BS203" s="53">
        <f t="shared" si="249"/>
        <v>8671550.9399999995</v>
      </c>
      <c r="BT203" s="53">
        <f t="shared" si="249"/>
        <v>3965933.42</v>
      </c>
      <c r="BU203" s="53">
        <f t="shared" si="249"/>
        <v>4210001.59</v>
      </c>
      <c r="BV203" s="53">
        <f t="shared" si="249"/>
        <v>9903879.1600000001</v>
      </c>
      <c r="BW203" s="53">
        <f t="shared" si="249"/>
        <v>14595396.65</v>
      </c>
      <c r="BX203" s="53">
        <f t="shared" si="249"/>
        <v>1459911.38</v>
      </c>
      <c r="BY203" s="53">
        <f t="shared" si="249"/>
        <v>4555829.92</v>
      </c>
      <c r="BZ203" s="53">
        <f t="shared" si="249"/>
        <v>2511869.2800000003</v>
      </c>
      <c r="CA203" s="53">
        <f t="shared" si="249"/>
        <v>2498594.7799999998</v>
      </c>
      <c r="CB203" s="53">
        <f t="shared" si="249"/>
        <v>638539148.20000005</v>
      </c>
      <c r="CC203" s="53">
        <f t="shared" si="249"/>
        <v>2123194.2600000002</v>
      </c>
      <c r="CD203" s="53">
        <f t="shared" si="249"/>
        <v>1057749.3800000001</v>
      </c>
      <c r="CE203" s="53">
        <f t="shared" si="249"/>
        <v>2238152.9099999997</v>
      </c>
      <c r="CF203" s="53">
        <f t="shared" si="249"/>
        <v>1574046.97</v>
      </c>
      <c r="CG203" s="53">
        <f t="shared" si="249"/>
        <v>2283615.9000000004</v>
      </c>
      <c r="CH203" s="53">
        <f t="shared" si="249"/>
        <v>1760664.0999999999</v>
      </c>
      <c r="CI203" s="53">
        <f t="shared" si="249"/>
        <v>5881081.4900000002</v>
      </c>
      <c r="CJ203" s="53">
        <f t="shared" si="249"/>
        <v>8894045.209999999</v>
      </c>
      <c r="CK203" s="53">
        <f t="shared" si="249"/>
        <v>38280479.609999999</v>
      </c>
      <c r="CL203" s="53">
        <f t="shared" si="249"/>
        <v>10808856.359999999</v>
      </c>
      <c r="CM203" s="53">
        <f t="shared" si="249"/>
        <v>6817824.5700000003</v>
      </c>
      <c r="CN203" s="53">
        <f t="shared" si="249"/>
        <v>219502580.56</v>
      </c>
      <c r="CO203" s="53">
        <f t="shared" si="249"/>
        <v>114850079.86999999</v>
      </c>
      <c r="CP203" s="53">
        <f t="shared" si="249"/>
        <v>9073525</v>
      </c>
      <c r="CQ203" s="53">
        <f t="shared" si="249"/>
        <v>10121851.460000001</v>
      </c>
      <c r="CR203" s="53">
        <f t="shared" si="249"/>
        <v>2435035.13</v>
      </c>
      <c r="CS203" s="53">
        <f t="shared" si="249"/>
        <v>3493760.27</v>
      </c>
      <c r="CT203" s="53">
        <f t="shared" si="249"/>
        <v>1737755.76</v>
      </c>
      <c r="CU203" s="53">
        <f t="shared" si="249"/>
        <v>3256310.74</v>
      </c>
      <c r="CV203" s="53">
        <f t="shared" si="249"/>
        <v>777848.12</v>
      </c>
      <c r="CW203" s="53">
        <f t="shared" si="249"/>
        <v>2186146.75</v>
      </c>
      <c r="CX203" s="53">
        <f t="shared" si="249"/>
        <v>4157685.89</v>
      </c>
      <c r="CY203" s="53">
        <f t="shared" si="249"/>
        <v>820610.10000000009</v>
      </c>
      <c r="CZ203" s="53">
        <f t="shared" si="249"/>
        <v>16813261.07</v>
      </c>
      <c r="DA203" s="53">
        <f t="shared" si="249"/>
        <v>2437589.75</v>
      </c>
      <c r="DB203" s="53">
        <f t="shared" si="249"/>
        <v>3257095.52</v>
      </c>
      <c r="DC203" s="53">
        <f t="shared" si="249"/>
        <v>2362189.7200000002</v>
      </c>
      <c r="DD203" s="53">
        <f t="shared" si="249"/>
        <v>2017462.11</v>
      </c>
      <c r="DE203" s="53">
        <f t="shared" si="249"/>
        <v>4011387.96</v>
      </c>
      <c r="DF203" s="53">
        <f t="shared" si="249"/>
        <v>161039417.18000001</v>
      </c>
      <c r="DG203" s="53">
        <f t="shared" si="249"/>
        <v>1329695.3799999999</v>
      </c>
      <c r="DH203" s="53">
        <f t="shared" si="249"/>
        <v>16169042.32</v>
      </c>
      <c r="DI203" s="53">
        <f t="shared" si="249"/>
        <v>21210626.129999999</v>
      </c>
      <c r="DJ203" s="53">
        <f t="shared" si="249"/>
        <v>6232569.7800000003</v>
      </c>
      <c r="DK203" s="53">
        <f t="shared" si="249"/>
        <v>3954725.49</v>
      </c>
      <c r="DL203" s="53">
        <f t="shared" si="249"/>
        <v>47011703.25</v>
      </c>
      <c r="DM203" s="53">
        <f t="shared" si="249"/>
        <v>3456023.02</v>
      </c>
      <c r="DN203" s="53">
        <f t="shared" si="249"/>
        <v>11934943.310000001</v>
      </c>
      <c r="DO203" s="53">
        <f t="shared" si="249"/>
        <v>24152197.32</v>
      </c>
      <c r="DP203" s="53">
        <f t="shared" si="249"/>
        <v>2775715.6799999997</v>
      </c>
      <c r="DQ203" s="53">
        <f t="shared" si="249"/>
        <v>4676956.46</v>
      </c>
      <c r="DR203" s="53">
        <f t="shared" si="249"/>
        <v>11194938.620000001</v>
      </c>
      <c r="DS203" s="53">
        <f t="shared" si="249"/>
        <v>7100965.2400000002</v>
      </c>
      <c r="DT203" s="53">
        <f t="shared" si="249"/>
        <v>2121305.2800000003</v>
      </c>
      <c r="DU203" s="53">
        <f t="shared" si="249"/>
        <v>3816039.4000000004</v>
      </c>
      <c r="DV203" s="53">
        <f t="shared" si="249"/>
        <v>2627399.71</v>
      </c>
      <c r="DW203" s="53">
        <f t="shared" si="249"/>
        <v>3479540.99</v>
      </c>
      <c r="DX203" s="53">
        <f t="shared" si="249"/>
        <v>2707072.19</v>
      </c>
      <c r="DY203" s="53">
        <f t="shared" si="249"/>
        <v>3767126.04</v>
      </c>
      <c r="DZ203" s="53">
        <f t="shared" si="249"/>
        <v>8482109.540000001</v>
      </c>
      <c r="EA203" s="53">
        <f t="shared" si="249"/>
        <v>5299471.9700000007</v>
      </c>
      <c r="EB203" s="53">
        <f t="shared" ref="EB203:FX203" si="250">EB201+EB202</f>
        <v>5019108.84</v>
      </c>
      <c r="EC203" s="53">
        <f t="shared" si="250"/>
        <v>3057749.45</v>
      </c>
      <c r="ED203" s="53">
        <f t="shared" si="250"/>
        <v>17487470.440000001</v>
      </c>
      <c r="EE203" s="53">
        <f t="shared" si="250"/>
        <v>2530437.73</v>
      </c>
      <c r="EF203" s="53">
        <f t="shared" si="250"/>
        <v>12444290.93</v>
      </c>
      <c r="EG203" s="53">
        <f t="shared" si="250"/>
        <v>2894268.8600000003</v>
      </c>
      <c r="EH203" s="53">
        <f t="shared" si="250"/>
        <v>2688288.93</v>
      </c>
      <c r="EI203" s="53">
        <f t="shared" si="250"/>
        <v>138834852.90000001</v>
      </c>
      <c r="EJ203" s="53">
        <f t="shared" si="250"/>
        <v>67396263.689999998</v>
      </c>
      <c r="EK203" s="53">
        <f t="shared" si="250"/>
        <v>5398305.9900000002</v>
      </c>
      <c r="EL203" s="53">
        <f t="shared" si="250"/>
        <v>4204600.24</v>
      </c>
      <c r="EM203" s="53">
        <f t="shared" si="250"/>
        <v>4384604.8600000003</v>
      </c>
      <c r="EN203" s="53">
        <f t="shared" si="250"/>
        <v>8958750.7599999998</v>
      </c>
      <c r="EO203" s="53">
        <f t="shared" si="250"/>
        <v>3901600.14</v>
      </c>
      <c r="EP203" s="53">
        <f t="shared" si="250"/>
        <v>3970291.37</v>
      </c>
      <c r="EQ203" s="53">
        <f t="shared" si="250"/>
        <v>19452733.990000002</v>
      </c>
      <c r="ER203" s="53">
        <f t="shared" si="250"/>
        <v>3926087.07</v>
      </c>
      <c r="ES203" s="53">
        <f t="shared" si="250"/>
        <v>1880920.64</v>
      </c>
      <c r="ET203" s="53">
        <f t="shared" si="250"/>
        <v>2828454.79</v>
      </c>
      <c r="EU203" s="53">
        <f t="shared" si="250"/>
        <v>5969917.4500000002</v>
      </c>
      <c r="EV203" s="53">
        <f t="shared" si="250"/>
        <v>1125152.01</v>
      </c>
      <c r="EW203" s="53">
        <f t="shared" si="250"/>
        <v>9381351.0300000012</v>
      </c>
      <c r="EX203" s="53">
        <f t="shared" si="250"/>
        <v>3188160.2899999996</v>
      </c>
      <c r="EY203" s="53">
        <f t="shared" si="250"/>
        <v>6002439.3700000001</v>
      </c>
      <c r="EZ203" s="53">
        <f t="shared" si="250"/>
        <v>1745215.75</v>
      </c>
      <c r="FA203" s="53">
        <f t="shared" si="250"/>
        <v>26415389.949999999</v>
      </c>
      <c r="FB203" s="53">
        <f t="shared" si="250"/>
        <v>3608794.88</v>
      </c>
      <c r="FC203" s="53">
        <f t="shared" si="250"/>
        <v>19237293.68</v>
      </c>
      <c r="FD203" s="53">
        <f t="shared" si="250"/>
        <v>3502633.4899999998</v>
      </c>
      <c r="FE203" s="53">
        <f t="shared" si="250"/>
        <v>1647540.29</v>
      </c>
      <c r="FF203" s="53">
        <f t="shared" si="250"/>
        <v>2658091.0099999998</v>
      </c>
      <c r="FG203" s="53">
        <f t="shared" si="250"/>
        <v>1663279.39</v>
      </c>
      <c r="FH203" s="53">
        <f t="shared" si="250"/>
        <v>1416044.1099999999</v>
      </c>
      <c r="FI203" s="53">
        <f t="shared" si="250"/>
        <v>14983945.220000001</v>
      </c>
      <c r="FJ203" s="53">
        <f t="shared" si="250"/>
        <v>14642444.91</v>
      </c>
      <c r="FK203" s="53">
        <f t="shared" si="250"/>
        <v>17638458.169999998</v>
      </c>
      <c r="FL203" s="53">
        <f t="shared" si="250"/>
        <v>35729017.350000001</v>
      </c>
      <c r="FM203" s="53">
        <f t="shared" si="250"/>
        <v>26302946.939999998</v>
      </c>
      <c r="FN203" s="53">
        <f t="shared" si="250"/>
        <v>162322407.53</v>
      </c>
      <c r="FO203" s="53">
        <f t="shared" si="250"/>
        <v>9278223.2699999996</v>
      </c>
      <c r="FP203" s="53">
        <f t="shared" si="250"/>
        <v>18552658.149999999</v>
      </c>
      <c r="FQ203" s="53">
        <f t="shared" si="250"/>
        <v>6684693.6299999999</v>
      </c>
      <c r="FR203" s="53">
        <f t="shared" si="250"/>
        <v>2280103.7399999998</v>
      </c>
      <c r="FS203" s="53">
        <f t="shared" si="250"/>
        <v>2417015.9300000002</v>
      </c>
      <c r="FT203" s="54">
        <f t="shared" si="250"/>
        <v>1296446.3</v>
      </c>
      <c r="FU203" s="53">
        <f t="shared" si="250"/>
        <v>6915270.7199999997</v>
      </c>
      <c r="FV203" s="53">
        <f t="shared" si="250"/>
        <v>5676270.25</v>
      </c>
      <c r="FW203" s="53">
        <f t="shared" si="250"/>
        <v>2403430.9200000004</v>
      </c>
      <c r="FX203" s="53">
        <f t="shared" si="250"/>
        <v>1218873.5699999998</v>
      </c>
      <c r="FY203" s="53"/>
      <c r="FZ203" s="53"/>
      <c r="GA203" s="53"/>
      <c r="GB203" s="53"/>
      <c r="GC203" s="53"/>
      <c r="GD203" s="53"/>
      <c r="GE203" s="5"/>
      <c r="GF203" s="5"/>
      <c r="GG203" s="5"/>
      <c r="GH203" s="5"/>
      <c r="GI203" s="5"/>
      <c r="GJ203" s="5"/>
      <c r="GK203" s="5"/>
      <c r="GL203" s="5"/>
      <c r="GM203" s="5"/>
    </row>
    <row r="204" spans="1:195" x14ac:dyDescent="0.2">
      <c r="A204" s="3" t="s">
        <v>559</v>
      </c>
      <c r="B204" s="2" t="s">
        <v>560</v>
      </c>
      <c r="C204" s="53">
        <f>C196</f>
        <v>62195277.707999997</v>
      </c>
      <c r="D204" s="53">
        <f t="shared" ref="D204:BO204" si="251">D196</f>
        <v>315474489.06800002</v>
      </c>
      <c r="E204" s="53">
        <f t="shared" si="251"/>
        <v>61787663.176000006</v>
      </c>
      <c r="F204" s="53">
        <f t="shared" si="251"/>
        <v>131379170.58399999</v>
      </c>
      <c r="G204" s="53">
        <f t="shared" si="251"/>
        <v>7619153.1920000007</v>
      </c>
      <c r="H204" s="53">
        <f t="shared" si="251"/>
        <v>7501947.2360000005</v>
      </c>
      <c r="I204" s="53">
        <f t="shared" si="251"/>
        <v>80654338.604000002</v>
      </c>
      <c r="J204" s="53">
        <f t="shared" si="251"/>
        <v>16487737.196000002</v>
      </c>
      <c r="K204" s="53">
        <f t="shared" si="251"/>
        <v>2462091.128</v>
      </c>
      <c r="L204" s="53">
        <f t="shared" si="251"/>
        <v>21019907.84</v>
      </c>
      <c r="M204" s="53">
        <f t="shared" si="251"/>
        <v>11185751.544</v>
      </c>
      <c r="N204" s="53">
        <f t="shared" si="251"/>
        <v>393998851.08399999</v>
      </c>
      <c r="O204" s="53">
        <f t="shared" si="251"/>
        <v>113374163.896</v>
      </c>
      <c r="P204" s="53">
        <f t="shared" si="251"/>
        <v>1257091.3319999999</v>
      </c>
      <c r="Q204" s="53">
        <f t="shared" si="251"/>
        <v>303319695.36000001</v>
      </c>
      <c r="R204" s="53">
        <f t="shared" si="251"/>
        <v>15317346.852</v>
      </c>
      <c r="S204" s="53">
        <f t="shared" si="251"/>
        <v>10558981.248</v>
      </c>
      <c r="T204" s="53">
        <f t="shared" si="251"/>
        <v>1054853.6040000001</v>
      </c>
      <c r="U204" s="53">
        <f t="shared" si="251"/>
        <v>386856.26</v>
      </c>
      <c r="V204" s="53">
        <f t="shared" si="251"/>
        <v>2076000.9200000002</v>
      </c>
      <c r="W204" s="54">
        <f t="shared" si="251"/>
        <v>768302.85199999996</v>
      </c>
      <c r="X204" s="53">
        <f t="shared" si="251"/>
        <v>383026</v>
      </c>
      <c r="Y204" s="53">
        <f t="shared" si="251"/>
        <v>3696200.9000000004</v>
      </c>
      <c r="Z204" s="53">
        <f t="shared" si="251"/>
        <v>2018547.02</v>
      </c>
      <c r="AA204" s="53">
        <f t="shared" si="251"/>
        <v>220167175.06</v>
      </c>
      <c r="AB204" s="53">
        <f t="shared" si="251"/>
        <v>225170905.836</v>
      </c>
      <c r="AC204" s="53">
        <f t="shared" si="251"/>
        <v>6899064.3119999999</v>
      </c>
      <c r="AD204" s="53">
        <f t="shared" si="251"/>
        <v>8536117.4360000007</v>
      </c>
      <c r="AE204" s="53">
        <f t="shared" si="251"/>
        <v>840079.52400000009</v>
      </c>
      <c r="AF204" s="53">
        <f t="shared" si="251"/>
        <v>1305352.608</v>
      </c>
      <c r="AG204" s="53">
        <f t="shared" si="251"/>
        <v>6640904.7880000006</v>
      </c>
      <c r="AH204" s="53">
        <f t="shared" si="251"/>
        <v>7757042.5520000011</v>
      </c>
      <c r="AI204" s="53">
        <f t="shared" si="251"/>
        <v>2879589.4680000003</v>
      </c>
      <c r="AJ204" s="53">
        <f t="shared" si="251"/>
        <v>1679185.9839999999</v>
      </c>
      <c r="AK204" s="53">
        <f t="shared" si="251"/>
        <v>1715190.4280000001</v>
      </c>
      <c r="AL204" s="53">
        <f t="shared" si="251"/>
        <v>2025441.4879999999</v>
      </c>
      <c r="AM204" s="53">
        <f t="shared" si="251"/>
        <v>3601976.5040000002</v>
      </c>
      <c r="AN204" s="53">
        <f t="shared" si="251"/>
        <v>2996029.3720000004</v>
      </c>
      <c r="AO204" s="53">
        <f t="shared" si="251"/>
        <v>37530347.076000005</v>
      </c>
      <c r="AP204" s="53">
        <f t="shared" si="251"/>
        <v>643760920.34399998</v>
      </c>
      <c r="AQ204" s="53">
        <f t="shared" si="251"/>
        <v>2038039.8359999997</v>
      </c>
      <c r="AR204" s="53">
        <f t="shared" si="251"/>
        <v>484550587.94400001</v>
      </c>
      <c r="AS204" s="53">
        <f t="shared" si="251"/>
        <v>51501872.460000001</v>
      </c>
      <c r="AT204" s="53">
        <f t="shared" si="251"/>
        <v>18763398.168000001</v>
      </c>
      <c r="AU204" s="53">
        <f t="shared" si="251"/>
        <v>2467453.4920000001</v>
      </c>
      <c r="AV204" s="53">
        <f t="shared" si="251"/>
        <v>2244532.3600000003</v>
      </c>
      <c r="AW204" s="53">
        <f t="shared" si="251"/>
        <v>1605644.9920000001</v>
      </c>
      <c r="AX204" s="53">
        <f t="shared" si="251"/>
        <v>383026</v>
      </c>
      <c r="AY204" s="53">
        <f t="shared" si="251"/>
        <v>4079226.9000000004</v>
      </c>
      <c r="AZ204" s="53">
        <f t="shared" si="251"/>
        <v>85400729.544000015</v>
      </c>
      <c r="BA204" s="53">
        <f t="shared" si="251"/>
        <v>66594846.487999998</v>
      </c>
      <c r="BB204" s="53">
        <f t="shared" si="251"/>
        <v>58520244.384000003</v>
      </c>
      <c r="BC204" s="53">
        <f t="shared" si="251"/>
        <v>230748068.04400006</v>
      </c>
      <c r="BD204" s="53">
        <f t="shared" si="251"/>
        <v>37361888.144000001</v>
      </c>
      <c r="BE204" s="53">
        <f t="shared" si="251"/>
        <v>10953777.548</v>
      </c>
      <c r="BF204" s="53">
        <f t="shared" si="251"/>
        <v>178429571.48800001</v>
      </c>
      <c r="BG204" s="53">
        <f t="shared" si="251"/>
        <v>7695478.8720000004</v>
      </c>
      <c r="BH204" s="53">
        <f t="shared" si="251"/>
        <v>4721178.4760000007</v>
      </c>
      <c r="BI204" s="53">
        <f t="shared" si="251"/>
        <v>1830864.28</v>
      </c>
      <c r="BJ204" s="53">
        <f t="shared" si="251"/>
        <v>44840853.82</v>
      </c>
      <c r="BK204" s="53">
        <f t="shared" si="251"/>
        <v>153407833.62</v>
      </c>
      <c r="BL204" s="53">
        <f t="shared" si="251"/>
        <v>1553056.412</v>
      </c>
      <c r="BM204" s="53">
        <f t="shared" si="251"/>
        <v>2098216.4279999998</v>
      </c>
      <c r="BN204" s="53">
        <f t="shared" si="251"/>
        <v>28463428.112</v>
      </c>
      <c r="BO204" s="53">
        <f t="shared" si="251"/>
        <v>11590366.76</v>
      </c>
      <c r="BP204" s="53">
        <f t="shared" ref="BP204:EA204" si="252">BP196</f>
        <v>1586493.692</v>
      </c>
      <c r="BQ204" s="53">
        <f t="shared" si="252"/>
        <v>44679982.900000006</v>
      </c>
      <c r="BR204" s="53">
        <f t="shared" si="252"/>
        <v>35721004.760000005</v>
      </c>
      <c r="BS204" s="53">
        <f t="shared" si="252"/>
        <v>7874248.5080000013</v>
      </c>
      <c r="BT204" s="53">
        <f t="shared" si="252"/>
        <v>3013648.568</v>
      </c>
      <c r="BU204" s="53">
        <f t="shared" si="252"/>
        <v>3319303.3160000001</v>
      </c>
      <c r="BV204" s="53">
        <f t="shared" si="252"/>
        <v>9364985.7000000011</v>
      </c>
      <c r="BW204" s="53">
        <f t="shared" si="252"/>
        <v>13921462.996000001</v>
      </c>
      <c r="BX204" s="53">
        <f t="shared" si="252"/>
        <v>673359.7080000001</v>
      </c>
      <c r="BY204" s="53">
        <f t="shared" si="252"/>
        <v>3909163.3560000001</v>
      </c>
      <c r="BZ204" s="53">
        <f t="shared" si="252"/>
        <v>1563512.132</v>
      </c>
      <c r="CA204" s="53">
        <f t="shared" si="252"/>
        <v>1393448.588</v>
      </c>
      <c r="CB204" s="53">
        <f t="shared" si="252"/>
        <v>621394068.15600002</v>
      </c>
      <c r="CC204" s="53">
        <f t="shared" si="252"/>
        <v>1244834.5</v>
      </c>
      <c r="CD204" s="53">
        <f t="shared" si="252"/>
        <v>536236.4</v>
      </c>
      <c r="CE204" s="53">
        <f t="shared" si="252"/>
        <v>1295393.932</v>
      </c>
      <c r="CF204" s="53">
        <f t="shared" si="252"/>
        <v>855680.08399999992</v>
      </c>
      <c r="CG204" s="53">
        <f t="shared" si="252"/>
        <v>1335994.6880000001</v>
      </c>
      <c r="CH204" s="53">
        <f t="shared" si="252"/>
        <v>926922.92</v>
      </c>
      <c r="CI204" s="53">
        <f t="shared" si="252"/>
        <v>5535491.7520000003</v>
      </c>
      <c r="CJ204" s="53">
        <f t="shared" si="252"/>
        <v>7934000.5640000012</v>
      </c>
      <c r="CK204" s="53">
        <f t="shared" si="252"/>
        <v>37078360.627999999</v>
      </c>
      <c r="CL204" s="53">
        <f t="shared" si="252"/>
        <v>9955052.7520000022</v>
      </c>
      <c r="CM204" s="53">
        <f t="shared" si="252"/>
        <v>5884252.4240000006</v>
      </c>
      <c r="CN204" s="53">
        <f t="shared" si="252"/>
        <v>221465954.52000001</v>
      </c>
      <c r="CO204" s="53">
        <f t="shared" si="252"/>
        <v>115841187.596</v>
      </c>
      <c r="CP204" s="53">
        <f t="shared" si="252"/>
        <v>8202118.7640000004</v>
      </c>
      <c r="CQ204" s="53">
        <f t="shared" si="252"/>
        <v>9291444.7079999987</v>
      </c>
      <c r="CR204" s="53">
        <f t="shared" si="252"/>
        <v>1406471.4720000001</v>
      </c>
      <c r="CS204" s="53">
        <f t="shared" si="252"/>
        <v>2743998.264</v>
      </c>
      <c r="CT204" s="53">
        <f t="shared" si="252"/>
        <v>884790.06</v>
      </c>
      <c r="CU204" s="53">
        <f t="shared" si="252"/>
        <v>3169006.7280000001</v>
      </c>
      <c r="CV204" s="53">
        <f t="shared" si="252"/>
        <v>383026</v>
      </c>
      <c r="CW204" s="53">
        <f t="shared" si="252"/>
        <v>1204233.7440000002</v>
      </c>
      <c r="CX204" s="53">
        <f t="shared" si="252"/>
        <v>3651769.8840000001</v>
      </c>
      <c r="CY204" s="53">
        <f t="shared" si="252"/>
        <v>383026</v>
      </c>
      <c r="CZ204" s="53">
        <f t="shared" si="252"/>
        <v>16722149.108000001</v>
      </c>
      <c r="DA204" s="53">
        <f t="shared" si="252"/>
        <v>1437879.6040000001</v>
      </c>
      <c r="DB204" s="53">
        <f t="shared" si="252"/>
        <v>2412297.7480000001</v>
      </c>
      <c r="DC204" s="53">
        <f t="shared" si="252"/>
        <v>1361274.4040000001</v>
      </c>
      <c r="DD204" s="53">
        <f t="shared" si="252"/>
        <v>1064812.28</v>
      </c>
      <c r="DE204" s="53">
        <f t="shared" si="252"/>
        <v>3442637.6880000001</v>
      </c>
      <c r="DF204" s="53">
        <f t="shared" si="252"/>
        <v>166055549.42400002</v>
      </c>
      <c r="DG204" s="53">
        <f t="shared" si="252"/>
        <v>626630.53599999996</v>
      </c>
      <c r="DH204" s="53">
        <f t="shared" si="252"/>
        <v>16427985.140000001</v>
      </c>
      <c r="DI204" s="53">
        <f t="shared" si="252"/>
        <v>20903115.908000004</v>
      </c>
      <c r="DJ204" s="53">
        <f t="shared" si="252"/>
        <v>5553731.9840000011</v>
      </c>
      <c r="DK204" s="53">
        <f t="shared" si="252"/>
        <v>3228909.18</v>
      </c>
      <c r="DL204" s="53">
        <f t="shared" si="252"/>
        <v>45105907.812000006</v>
      </c>
      <c r="DM204" s="53">
        <f t="shared" si="252"/>
        <v>2096684.324</v>
      </c>
      <c r="DN204" s="53">
        <f t="shared" si="252"/>
        <v>11135331.872</v>
      </c>
      <c r="DO204" s="53">
        <f t="shared" si="252"/>
        <v>22914147.423999999</v>
      </c>
      <c r="DP204" s="53">
        <f t="shared" si="252"/>
        <v>1680718.0880000002</v>
      </c>
      <c r="DQ204" s="53">
        <f t="shared" si="252"/>
        <v>4021006.9479999999</v>
      </c>
      <c r="DR204" s="53">
        <f t="shared" si="252"/>
        <v>10131037.700000001</v>
      </c>
      <c r="DS204" s="53">
        <f t="shared" si="252"/>
        <v>6129182.0520000001</v>
      </c>
      <c r="DT204" s="53">
        <f t="shared" si="252"/>
        <v>1103114.8800000001</v>
      </c>
      <c r="DU204" s="53">
        <f t="shared" si="252"/>
        <v>3128556.3680000002</v>
      </c>
      <c r="DV204" s="53">
        <f t="shared" si="252"/>
        <v>1596452.3680000002</v>
      </c>
      <c r="DW204" s="53">
        <f t="shared" si="252"/>
        <v>2634452.8279999997</v>
      </c>
      <c r="DX204" s="53">
        <f t="shared" si="252"/>
        <v>1385022.0160000001</v>
      </c>
      <c r="DY204" s="53">
        <f t="shared" si="252"/>
        <v>2601512.5920000002</v>
      </c>
      <c r="DZ204" s="53">
        <f t="shared" si="252"/>
        <v>7654878.1160000004</v>
      </c>
      <c r="EA204" s="53">
        <f t="shared" si="252"/>
        <v>4445399.7560000001</v>
      </c>
      <c r="EB204" s="53">
        <f t="shared" ref="EB204:FX204" si="253">EB196</f>
        <v>4508216.0200000005</v>
      </c>
      <c r="EC204" s="53">
        <f t="shared" si="253"/>
        <v>2315009.1439999999</v>
      </c>
      <c r="ED204" s="53">
        <f t="shared" si="253"/>
        <v>12856650.716</v>
      </c>
      <c r="EE204" s="53">
        <f t="shared" si="253"/>
        <v>1577787.6</v>
      </c>
      <c r="EF204" s="53">
        <f t="shared" si="253"/>
        <v>11830762.072000002</v>
      </c>
      <c r="EG204" s="53">
        <f t="shared" si="253"/>
        <v>2131922.716</v>
      </c>
      <c r="EH204" s="53">
        <f t="shared" si="253"/>
        <v>1747571.6240000001</v>
      </c>
      <c r="EI204" s="53">
        <f t="shared" si="253"/>
        <v>131923347.02400002</v>
      </c>
      <c r="EJ204" s="53">
        <f t="shared" si="253"/>
        <v>68328556.667999998</v>
      </c>
      <c r="EK204" s="53">
        <f t="shared" si="253"/>
        <v>4931842.7759999996</v>
      </c>
      <c r="EL204" s="53">
        <f t="shared" si="253"/>
        <v>3804980.284</v>
      </c>
      <c r="EM204" s="53">
        <f t="shared" si="253"/>
        <v>3789100.2039999999</v>
      </c>
      <c r="EN204" s="53">
        <f t="shared" si="253"/>
        <v>8333309.0800000001</v>
      </c>
      <c r="EO204" s="53">
        <f t="shared" si="253"/>
        <v>3455660.5720000002</v>
      </c>
      <c r="EP204" s="53">
        <f t="shared" si="253"/>
        <v>2904869.1839999999</v>
      </c>
      <c r="EQ204" s="53">
        <f t="shared" si="253"/>
        <v>18490197.123999998</v>
      </c>
      <c r="ER204" s="53">
        <f t="shared" si="253"/>
        <v>2861204.22</v>
      </c>
      <c r="ES204" s="53">
        <f t="shared" si="253"/>
        <v>982078.66399999999</v>
      </c>
      <c r="ET204" s="53">
        <f t="shared" si="253"/>
        <v>1438645.656</v>
      </c>
      <c r="EU204" s="53">
        <f t="shared" si="253"/>
        <v>4951480.608</v>
      </c>
      <c r="EV204" s="53">
        <f t="shared" si="253"/>
        <v>503296.16399999993</v>
      </c>
      <c r="EW204" s="53">
        <f t="shared" si="253"/>
        <v>6655459.7759999996</v>
      </c>
      <c r="EX204" s="53">
        <f t="shared" si="253"/>
        <v>2022377.28</v>
      </c>
      <c r="EY204" s="53">
        <f t="shared" si="253"/>
        <v>5725879.1400000006</v>
      </c>
      <c r="EZ204" s="53">
        <f t="shared" si="253"/>
        <v>912367.93200000003</v>
      </c>
      <c r="FA204" s="53">
        <f t="shared" si="253"/>
        <v>24068587.788000003</v>
      </c>
      <c r="FB204" s="53">
        <f t="shared" si="253"/>
        <v>2716420.3920000005</v>
      </c>
      <c r="FC204" s="53">
        <f t="shared" si="253"/>
        <v>19033255.484000001</v>
      </c>
      <c r="FD204" s="53">
        <f t="shared" si="253"/>
        <v>2648241.764</v>
      </c>
      <c r="FE204" s="53">
        <f t="shared" si="253"/>
        <v>831932.47199999995</v>
      </c>
      <c r="FF204" s="53">
        <f t="shared" si="253"/>
        <v>1617901.824</v>
      </c>
      <c r="FG204" s="53">
        <f t="shared" si="253"/>
        <v>841125.09600000002</v>
      </c>
      <c r="FH204" s="53">
        <f t="shared" si="253"/>
        <v>687914.696</v>
      </c>
      <c r="FI204" s="53">
        <f t="shared" si="253"/>
        <v>14260057.98</v>
      </c>
      <c r="FJ204" s="53">
        <f t="shared" si="253"/>
        <v>14439314.148000002</v>
      </c>
      <c r="FK204" s="53">
        <f t="shared" si="253"/>
        <v>17236170</v>
      </c>
      <c r="FL204" s="53">
        <f t="shared" si="253"/>
        <v>37131306.492000006</v>
      </c>
      <c r="FM204" s="53">
        <f t="shared" si="253"/>
        <v>26905278.344000001</v>
      </c>
      <c r="FN204" s="53">
        <f t="shared" si="253"/>
        <v>157795229.58000001</v>
      </c>
      <c r="FO204" s="53">
        <f t="shared" si="253"/>
        <v>8701584.6680000015</v>
      </c>
      <c r="FP204" s="53">
        <f t="shared" si="253"/>
        <v>17135051.136000004</v>
      </c>
      <c r="FQ204" s="53">
        <f t="shared" si="253"/>
        <v>6005847.6800000006</v>
      </c>
      <c r="FR204" s="53">
        <f t="shared" si="253"/>
        <v>1257857.3840000001</v>
      </c>
      <c r="FS204" s="53">
        <f t="shared" si="253"/>
        <v>1397278.8480000002</v>
      </c>
      <c r="FT204" s="54">
        <f t="shared" si="253"/>
        <v>615905.80799999996</v>
      </c>
      <c r="FU204" s="53">
        <f t="shared" si="253"/>
        <v>5924646.1680000005</v>
      </c>
      <c r="FV204" s="53">
        <f t="shared" si="253"/>
        <v>5090415.54</v>
      </c>
      <c r="FW204" s="53">
        <f t="shared" si="253"/>
        <v>1323737.8560000001</v>
      </c>
      <c r="FX204" s="53">
        <f t="shared" si="253"/>
        <v>562282.16800000006</v>
      </c>
      <c r="FY204" s="53"/>
      <c r="FZ204" s="53">
        <f>SUM(C204:FX204)</f>
        <v>6465161176.4320002</v>
      </c>
      <c r="GA204" s="53"/>
      <c r="GB204" s="53"/>
      <c r="GC204" s="53"/>
      <c r="GD204" s="53"/>
      <c r="GE204" s="5"/>
      <c r="GF204" s="5"/>
      <c r="GG204" s="5"/>
      <c r="GH204" s="5"/>
      <c r="GI204" s="5"/>
      <c r="GJ204" s="5"/>
      <c r="GK204" s="5"/>
      <c r="GL204" s="5"/>
      <c r="GM204" s="5"/>
    </row>
    <row r="205" spans="1:195" x14ac:dyDescent="0.2">
      <c r="A205" s="3" t="s">
        <v>561</v>
      </c>
      <c r="B205" s="2" t="s">
        <v>562</v>
      </c>
      <c r="C205" s="53">
        <f t="shared" ref="C205:BN205" si="254">IF(C180&gt;0,C180,999999999.99)</f>
        <v>130858919.98999999</v>
      </c>
      <c r="D205" s="53">
        <f t="shared" si="254"/>
        <v>999999999.99000001</v>
      </c>
      <c r="E205" s="53">
        <f t="shared" si="254"/>
        <v>172149175.72</v>
      </c>
      <c r="F205" s="53">
        <f t="shared" si="254"/>
        <v>999999999.99000001</v>
      </c>
      <c r="G205" s="53">
        <f t="shared" si="254"/>
        <v>999999999.99000001</v>
      </c>
      <c r="H205" s="53">
        <f t="shared" si="254"/>
        <v>999999999.99000001</v>
      </c>
      <c r="I205" s="53">
        <f t="shared" si="254"/>
        <v>270039147.36000001</v>
      </c>
      <c r="J205" s="53">
        <f t="shared" si="254"/>
        <v>24183844.789999999</v>
      </c>
      <c r="K205" s="53">
        <f t="shared" si="254"/>
        <v>999999999.99000001</v>
      </c>
      <c r="L205" s="53">
        <f t="shared" si="254"/>
        <v>34537054.560000002</v>
      </c>
      <c r="M205" s="53">
        <f t="shared" si="254"/>
        <v>17392470.260000002</v>
      </c>
      <c r="N205" s="53">
        <f t="shared" si="254"/>
        <v>999999999.99000001</v>
      </c>
      <c r="O205" s="53">
        <f t="shared" si="254"/>
        <v>999999999.99000001</v>
      </c>
      <c r="P205" s="53">
        <f t="shared" si="254"/>
        <v>999999999.99000001</v>
      </c>
      <c r="Q205" s="53">
        <f t="shared" si="254"/>
        <v>2778358659.8200002</v>
      </c>
      <c r="R205" s="53">
        <f t="shared" si="254"/>
        <v>999999999.99000001</v>
      </c>
      <c r="S205" s="53">
        <f t="shared" si="254"/>
        <v>13826850.050000001</v>
      </c>
      <c r="T205" s="53">
        <f t="shared" si="254"/>
        <v>999999999.99000001</v>
      </c>
      <c r="U205" s="53">
        <f t="shared" si="254"/>
        <v>999999999.99000001</v>
      </c>
      <c r="V205" s="53">
        <f t="shared" si="254"/>
        <v>999999999.99000001</v>
      </c>
      <c r="W205" s="54">
        <f t="shared" si="254"/>
        <v>999999999.99000001</v>
      </c>
      <c r="X205" s="53">
        <f t="shared" si="254"/>
        <v>999999999.99000001</v>
      </c>
      <c r="Y205" s="53">
        <f t="shared" si="254"/>
        <v>4169744.96</v>
      </c>
      <c r="Z205" s="53">
        <f t="shared" si="254"/>
        <v>999999999.99000001</v>
      </c>
      <c r="AA205" s="53">
        <f t="shared" si="254"/>
        <v>999999999.99000001</v>
      </c>
      <c r="AB205" s="53">
        <f t="shared" si="254"/>
        <v>999999999.99000001</v>
      </c>
      <c r="AC205" s="53">
        <f t="shared" si="254"/>
        <v>999999999.99000001</v>
      </c>
      <c r="AD205" s="53">
        <f t="shared" si="254"/>
        <v>999999999.99000001</v>
      </c>
      <c r="AE205" s="53">
        <f t="shared" si="254"/>
        <v>999999999.99000001</v>
      </c>
      <c r="AF205" s="53">
        <f t="shared" si="254"/>
        <v>999999999.99000001</v>
      </c>
      <c r="AG205" s="53">
        <f t="shared" si="254"/>
        <v>999999999.99000001</v>
      </c>
      <c r="AH205" s="53">
        <f t="shared" si="254"/>
        <v>9366073.0600000005</v>
      </c>
      <c r="AI205" s="53">
        <f t="shared" si="254"/>
        <v>999999999.99000001</v>
      </c>
      <c r="AJ205" s="53">
        <f t="shared" si="254"/>
        <v>999999999.99000001</v>
      </c>
      <c r="AK205" s="53">
        <f t="shared" si="254"/>
        <v>999999999.99000001</v>
      </c>
      <c r="AL205" s="53">
        <f t="shared" si="254"/>
        <v>999999999.99000001</v>
      </c>
      <c r="AM205" s="53">
        <f t="shared" si="254"/>
        <v>4160420.72</v>
      </c>
      <c r="AN205" s="53">
        <f t="shared" si="254"/>
        <v>999999999.99000001</v>
      </c>
      <c r="AO205" s="53">
        <f t="shared" si="254"/>
        <v>67513583</v>
      </c>
      <c r="AP205" s="53">
        <f t="shared" si="254"/>
        <v>11232391803.34</v>
      </c>
      <c r="AQ205" s="53">
        <f t="shared" si="254"/>
        <v>999999999.99000001</v>
      </c>
      <c r="AR205" s="53">
        <f t="shared" si="254"/>
        <v>999999999.99000001</v>
      </c>
      <c r="AS205" s="53">
        <f t="shared" si="254"/>
        <v>999999999.99000001</v>
      </c>
      <c r="AT205" s="53">
        <f t="shared" si="254"/>
        <v>999999999.99000001</v>
      </c>
      <c r="AU205" s="53">
        <f t="shared" si="254"/>
        <v>999999999.99000001</v>
      </c>
      <c r="AV205" s="53">
        <f t="shared" si="254"/>
        <v>999999999.99000001</v>
      </c>
      <c r="AW205" s="53">
        <f t="shared" si="254"/>
        <v>999999999.99000001</v>
      </c>
      <c r="AX205" s="53">
        <f t="shared" si="254"/>
        <v>999999999.99000001</v>
      </c>
      <c r="AY205" s="53">
        <f t="shared" si="254"/>
        <v>4947074</v>
      </c>
      <c r="AZ205" s="53">
        <f t="shared" si="254"/>
        <v>283888721.35000002</v>
      </c>
      <c r="BA205" s="53">
        <f t="shared" si="254"/>
        <v>139162792.30000001</v>
      </c>
      <c r="BB205" s="53">
        <f t="shared" si="254"/>
        <v>999999999.99000001</v>
      </c>
      <c r="BC205" s="53">
        <f t="shared" si="254"/>
        <v>1324148333.5899999</v>
      </c>
      <c r="BD205" s="53">
        <f t="shared" si="254"/>
        <v>999999999.99000001</v>
      </c>
      <c r="BE205" s="53">
        <f t="shared" si="254"/>
        <v>999999999.99000001</v>
      </c>
      <c r="BF205" s="53">
        <f t="shared" si="254"/>
        <v>999999999.99000001</v>
      </c>
      <c r="BG205" s="53">
        <f t="shared" si="254"/>
        <v>10077913.449999999</v>
      </c>
      <c r="BH205" s="53">
        <f t="shared" si="254"/>
        <v>999999999.99000001</v>
      </c>
      <c r="BI205" s="53">
        <f t="shared" si="254"/>
        <v>999999999.99000001</v>
      </c>
      <c r="BJ205" s="53">
        <f t="shared" si="254"/>
        <v>999999999.99000001</v>
      </c>
      <c r="BK205" s="53">
        <f t="shared" si="254"/>
        <v>999999999.99000001</v>
      </c>
      <c r="BL205" s="53">
        <f t="shared" si="254"/>
        <v>999999999.99000001</v>
      </c>
      <c r="BM205" s="53">
        <f t="shared" si="254"/>
        <v>999999999.99000001</v>
      </c>
      <c r="BN205" s="53">
        <f t="shared" si="254"/>
        <v>45587618.740000002</v>
      </c>
      <c r="BO205" s="53">
        <f t="shared" ref="BO205:DZ205" si="255">IF(BO180&gt;0,BO180,999999999.99)</f>
        <v>14795243.539999999</v>
      </c>
      <c r="BP205" s="53">
        <f t="shared" si="255"/>
        <v>999999999.99000001</v>
      </c>
      <c r="BQ205" s="53">
        <f t="shared" si="255"/>
        <v>999999999.99000001</v>
      </c>
      <c r="BR205" s="53">
        <f t="shared" si="255"/>
        <v>63670382.270000003</v>
      </c>
      <c r="BS205" s="53">
        <f t="shared" si="255"/>
        <v>10064462.09</v>
      </c>
      <c r="BT205" s="53">
        <f t="shared" si="255"/>
        <v>999999999.99000001</v>
      </c>
      <c r="BU205" s="53">
        <f t="shared" si="255"/>
        <v>999999999.99000001</v>
      </c>
      <c r="BV205" s="53">
        <f t="shared" si="255"/>
        <v>999999999.99000001</v>
      </c>
      <c r="BW205" s="53">
        <f t="shared" si="255"/>
        <v>999999999.99000001</v>
      </c>
      <c r="BX205" s="53">
        <f t="shared" si="255"/>
        <v>999999999.99000001</v>
      </c>
      <c r="BY205" s="53">
        <f t="shared" si="255"/>
        <v>4498042.53</v>
      </c>
      <c r="BZ205" s="53">
        <f t="shared" si="255"/>
        <v>999999999.99000001</v>
      </c>
      <c r="CA205" s="53">
        <f t="shared" si="255"/>
        <v>999999999.99000001</v>
      </c>
      <c r="CB205" s="53">
        <f t="shared" si="255"/>
        <v>999999999.99000001</v>
      </c>
      <c r="CC205" s="53">
        <f t="shared" si="255"/>
        <v>999999999.99000001</v>
      </c>
      <c r="CD205" s="53">
        <f t="shared" si="255"/>
        <v>999999999.99000001</v>
      </c>
      <c r="CE205" s="53">
        <f t="shared" si="255"/>
        <v>999999999.99000001</v>
      </c>
      <c r="CF205" s="53">
        <f t="shared" si="255"/>
        <v>999999999.99000001</v>
      </c>
      <c r="CG205" s="53">
        <f t="shared" si="255"/>
        <v>999999999.99000001</v>
      </c>
      <c r="CH205" s="53">
        <f t="shared" si="255"/>
        <v>999999999.99000001</v>
      </c>
      <c r="CI205" s="53">
        <f t="shared" si="255"/>
        <v>6311319.4299999997</v>
      </c>
      <c r="CJ205" s="53">
        <f t="shared" si="255"/>
        <v>10445082.949999999</v>
      </c>
      <c r="CK205" s="53">
        <f t="shared" si="255"/>
        <v>999999999.99000001</v>
      </c>
      <c r="CL205" s="53">
        <f t="shared" si="255"/>
        <v>999999999.99000001</v>
      </c>
      <c r="CM205" s="53">
        <f t="shared" si="255"/>
        <v>999999999.99000001</v>
      </c>
      <c r="CN205" s="53">
        <f t="shared" si="255"/>
        <v>999999999.99000001</v>
      </c>
      <c r="CO205" s="53">
        <f t="shared" si="255"/>
        <v>999999999.99000001</v>
      </c>
      <c r="CP205" s="53">
        <f t="shared" si="255"/>
        <v>999999999.99000001</v>
      </c>
      <c r="CQ205" s="53">
        <f t="shared" si="255"/>
        <v>12155782.92</v>
      </c>
      <c r="CR205" s="53">
        <f t="shared" si="255"/>
        <v>999999999.99000001</v>
      </c>
      <c r="CS205" s="53">
        <f t="shared" si="255"/>
        <v>999999999.99000001</v>
      </c>
      <c r="CT205" s="53">
        <f t="shared" si="255"/>
        <v>999999999.99000001</v>
      </c>
      <c r="CU205" s="53">
        <f t="shared" si="255"/>
        <v>999999999.99000001</v>
      </c>
      <c r="CV205" s="53">
        <f t="shared" si="255"/>
        <v>999999999.99000001</v>
      </c>
      <c r="CW205" s="53">
        <f t="shared" si="255"/>
        <v>999999999.99000001</v>
      </c>
      <c r="CX205" s="53">
        <f t="shared" si="255"/>
        <v>999999999.99000001</v>
      </c>
      <c r="CY205" s="53">
        <f t="shared" si="255"/>
        <v>999999999.99000001</v>
      </c>
      <c r="CZ205" s="53">
        <f t="shared" si="255"/>
        <v>22797635.34</v>
      </c>
      <c r="DA205" s="53">
        <f t="shared" si="255"/>
        <v>999999999.99000001</v>
      </c>
      <c r="DB205" s="53">
        <f t="shared" si="255"/>
        <v>999999999.99000001</v>
      </c>
      <c r="DC205" s="53">
        <f t="shared" si="255"/>
        <v>999999999.99000001</v>
      </c>
      <c r="DD205" s="53">
        <f t="shared" si="255"/>
        <v>999999999.99000001</v>
      </c>
      <c r="DE205" s="53">
        <f t="shared" si="255"/>
        <v>999999999.99000001</v>
      </c>
      <c r="DF205" s="53">
        <f t="shared" si="255"/>
        <v>568815637.25999999</v>
      </c>
      <c r="DG205" s="53">
        <f t="shared" si="255"/>
        <v>999999999.99000001</v>
      </c>
      <c r="DH205" s="53">
        <f t="shared" si="255"/>
        <v>21560307.379999999</v>
      </c>
      <c r="DI205" s="53">
        <f t="shared" si="255"/>
        <v>32271430.210000001</v>
      </c>
      <c r="DJ205" s="53">
        <f t="shared" si="255"/>
        <v>6688902.2400000002</v>
      </c>
      <c r="DK205" s="53">
        <f t="shared" si="255"/>
        <v>999999999.99000001</v>
      </c>
      <c r="DL205" s="53">
        <f t="shared" si="255"/>
        <v>91521994.069999993</v>
      </c>
      <c r="DM205" s="53">
        <f t="shared" si="255"/>
        <v>999999999.99000001</v>
      </c>
      <c r="DN205" s="53">
        <f t="shared" si="255"/>
        <v>14872665.76</v>
      </c>
      <c r="DO205" s="53">
        <f t="shared" si="255"/>
        <v>38262713.159999996</v>
      </c>
      <c r="DP205" s="53">
        <f t="shared" si="255"/>
        <v>999999999.99000001</v>
      </c>
      <c r="DQ205" s="53">
        <f t="shared" si="255"/>
        <v>4756612.29</v>
      </c>
      <c r="DR205" s="53">
        <f t="shared" si="255"/>
        <v>13894310.25</v>
      </c>
      <c r="DS205" s="53">
        <f t="shared" si="255"/>
        <v>7690780.7999999998</v>
      </c>
      <c r="DT205" s="53">
        <f t="shared" si="255"/>
        <v>999999999.99000001</v>
      </c>
      <c r="DU205" s="53">
        <f t="shared" si="255"/>
        <v>999999999.99000001</v>
      </c>
      <c r="DV205" s="53">
        <f t="shared" si="255"/>
        <v>999999999.99000001</v>
      </c>
      <c r="DW205" s="53">
        <f t="shared" si="255"/>
        <v>999999999.99000001</v>
      </c>
      <c r="DX205" s="53">
        <f t="shared" si="255"/>
        <v>999999999.99000001</v>
      </c>
      <c r="DY205" s="53">
        <f t="shared" si="255"/>
        <v>999999999.99000001</v>
      </c>
      <c r="DZ205" s="53">
        <f t="shared" si="255"/>
        <v>999999999.99000001</v>
      </c>
      <c r="EA205" s="53">
        <f t="shared" ref="EA205:FU205" si="256">IF(EA180&gt;0,EA180,999999999.99)</f>
        <v>5468832.1799999997</v>
      </c>
      <c r="EB205" s="53">
        <f t="shared" si="256"/>
        <v>5193405.4800000004</v>
      </c>
      <c r="EC205" s="53">
        <f t="shared" si="256"/>
        <v>999999999.99000001</v>
      </c>
      <c r="ED205" s="53">
        <f t="shared" si="256"/>
        <v>999999999.99000001</v>
      </c>
      <c r="EE205" s="53">
        <f t="shared" si="256"/>
        <v>999999999.99000001</v>
      </c>
      <c r="EF205" s="53">
        <f t="shared" si="256"/>
        <v>15940572.68</v>
      </c>
      <c r="EG205" s="53">
        <f t="shared" si="256"/>
        <v>999999999.99000001</v>
      </c>
      <c r="EH205" s="53">
        <f t="shared" si="256"/>
        <v>999999999.99000001</v>
      </c>
      <c r="EI205" s="53">
        <f t="shared" si="256"/>
        <v>594980749.21000004</v>
      </c>
      <c r="EJ205" s="53">
        <f t="shared" si="256"/>
        <v>148315956.97999999</v>
      </c>
      <c r="EK205" s="53">
        <f t="shared" si="256"/>
        <v>999999999.99000001</v>
      </c>
      <c r="EL205" s="53">
        <f t="shared" si="256"/>
        <v>999999999.99000001</v>
      </c>
      <c r="EM205" s="53">
        <f t="shared" si="256"/>
        <v>4379747.03</v>
      </c>
      <c r="EN205" s="53">
        <f t="shared" si="256"/>
        <v>10455161.560000001</v>
      </c>
      <c r="EO205" s="53">
        <f t="shared" si="256"/>
        <v>999999999.99000001</v>
      </c>
      <c r="EP205" s="53">
        <f t="shared" si="256"/>
        <v>999999999.99000001</v>
      </c>
      <c r="EQ205" s="53">
        <f t="shared" si="256"/>
        <v>999999999.99000001</v>
      </c>
      <c r="ER205" s="53">
        <f t="shared" si="256"/>
        <v>999999999.99000001</v>
      </c>
      <c r="ES205" s="53">
        <f t="shared" si="256"/>
        <v>999999999.99000001</v>
      </c>
      <c r="ET205" s="53">
        <f t="shared" si="256"/>
        <v>999999999.99000001</v>
      </c>
      <c r="EU205" s="53">
        <f t="shared" si="256"/>
        <v>5984961.4299999997</v>
      </c>
      <c r="EV205" s="53">
        <f t="shared" si="256"/>
        <v>999999999.99000001</v>
      </c>
      <c r="EW205" s="53">
        <f t="shared" si="256"/>
        <v>999999999.99000001</v>
      </c>
      <c r="EX205" s="53">
        <f t="shared" si="256"/>
        <v>999999999.99000001</v>
      </c>
      <c r="EY205" s="53">
        <f t="shared" si="256"/>
        <v>999999999.99000001</v>
      </c>
      <c r="EZ205" s="53">
        <f t="shared" si="256"/>
        <v>999999999.99000001</v>
      </c>
      <c r="FA205" s="53">
        <f t="shared" si="256"/>
        <v>999999999.99000001</v>
      </c>
      <c r="FB205" s="53">
        <f t="shared" si="256"/>
        <v>999999999.99000001</v>
      </c>
      <c r="FC205" s="53">
        <f t="shared" si="256"/>
        <v>999999999.99000001</v>
      </c>
      <c r="FD205" s="53">
        <f t="shared" si="256"/>
        <v>999999999.99000001</v>
      </c>
      <c r="FE205" s="53">
        <f t="shared" si="256"/>
        <v>999999999.99000001</v>
      </c>
      <c r="FF205" s="53">
        <f t="shared" si="256"/>
        <v>999999999.99000001</v>
      </c>
      <c r="FG205" s="53">
        <f t="shared" si="256"/>
        <v>999999999.99000001</v>
      </c>
      <c r="FH205" s="53">
        <f t="shared" si="256"/>
        <v>999999999.99000001</v>
      </c>
      <c r="FI205" s="53">
        <f t="shared" si="256"/>
        <v>20068514.760000002</v>
      </c>
      <c r="FJ205" s="53">
        <f t="shared" si="256"/>
        <v>999999999.99000001</v>
      </c>
      <c r="FK205" s="53">
        <f t="shared" si="256"/>
        <v>24389311.52</v>
      </c>
      <c r="FL205" s="53">
        <f t="shared" si="256"/>
        <v>999999999.99000001</v>
      </c>
      <c r="FM205" s="53">
        <f t="shared" si="256"/>
        <v>999999999.99000001</v>
      </c>
      <c r="FN205" s="53">
        <f t="shared" si="256"/>
        <v>711921081.13</v>
      </c>
      <c r="FO205" s="53">
        <f t="shared" si="256"/>
        <v>10951939.42</v>
      </c>
      <c r="FP205" s="53">
        <f t="shared" si="256"/>
        <v>26874964.870000001</v>
      </c>
      <c r="FQ205" s="53">
        <f t="shared" si="256"/>
        <v>7283709.96</v>
      </c>
      <c r="FR205" s="53">
        <f t="shared" si="256"/>
        <v>999999999.99000001</v>
      </c>
      <c r="FS205" s="53">
        <f t="shared" si="256"/>
        <v>999999999.99000001</v>
      </c>
      <c r="FT205" s="54">
        <f t="shared" si="256"/>
        <v>999999999.99000001</v>
      </c>
      <c r="FU205" s="53">
        <f t="shared" si="256"/>
        <v>7532261.3399999999</v>
      </c>
      <c r="FV205" s="53">
        <f>IF(FV180&gt;0,FV180,999999999.99)</f>
        <v>5984225.4400000004</v>
      </c>
      <c r="FW205" s="53">
        <f>IF(FW180&gt;0,FW180,999999999.99)</f>
        <v>999999999.99000001</v>
      </c>
      <c r="FX205" s="53">
        <f>IF(FX180&gt;0,FX180,999999999.99)</f>
        <v>999999999.99000001</v>
      </c>
      <c r="FY205" s="53"/>
      <c r="FZ205" s="53"/>
      <c r="GA205" s="53"/>
      <c r="GB205" s="53"/>
      <c r="GC205" s="53"/>
      <c r="GD205" s="53"/>
      <c r="GE205" s="5"/>
      <c r="GF205" s="5"/>
      <c r="GG205" s="5"/>
      <c r="GH205" s="5"/>
      <c r="GI205" s="5"/>
      <c r="GJ205" s="5"/>
      <c r="GK205" s="5"/>
      <c r="GL205" s="5"/>
      <c r="GM205" s="5"/>
    </row>
    <row r="206" spans="1:195" x14ac:dyDescent="0.2">
      <c r="A206" s="55"/>
      <c r="B206" s="2" t="s">
        <v>563</v>
      </c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4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  <c r="AU206" s="53"/>
      <c r="AV206" s="53"/>
      <c r="AW206" s="53"/>
      <c r="AX206" s="53"/>
      <c r="AY206" s="53"/>
      <c r="AZ206" s="53"/>
      <c r="BA206" s="53"/>
      <c r="BB206" s="53"/>
      <c r="BC206" s="53"/>
      <c r="BD206" s="53"/>
      <c r="BE206" s="53"/>
      <c r="BF206" s="53"/>
      <c r="BG206" s="53"/>
      <c r="BH206" s="53"/>
      <c r="BI206" s="53"/>
      <c r="BJ206" s="53"/>
      <c r="BK206" s="53"/>
      <c r="BL206" s="53"/>
      <c r="BM206" s="53"/>
      <c r="BN206" s="53"/>
      <c r="BO206" s="53"/>
      <c r="BP206" s="53"/>
      <c r="BQ206" s="53"/>
      <c r="BR206" s="53"/>
      <c r="BS206" s="53"/>
      <c r="BT206" s="53"/>
      <c r="BU206" s="53"/>
      <c r="BV206" s="53"/>
      <c r="BW206" s="53"/>
      <c r="BX206" s="53"/>
      <c r="BY206" s="53"/>
      <c r="BZ206" s="53"/>
      <c r="CA206" s="53"/>
      <c r="CB206" s="53"/>
      <c r="CC206" s="53"/>
      <c r="CD206" s="53"/>
      <c r="CE206" s="53"/>
      <c r="CF206" s="53"/>
      <c r="CG206" s="53"/>
      <c r="CH206" s="53"/>
      <c r="CI206" s="53"/>
      <c r="CJ206" s="53"/>
      <c r="CK206" s="53"/>
      <c r="CL206" s="53"/>
      <c r="CM206" s="53"/>
      <c r="CN206" s="53"/>
      <c r="CO206" s="53"/>
      <c r="CP206" s="53"/>
      <c r="CQ206" s="53"/>
      <c r="CR206" s="53"/>
      <c r="CS206" s="53"/>
      <c r="CT206" s="53"/>
      <c r="CU206" s="53"/>
      <c r="CV206" s="53"/>
      <c r="CW206" s="53"/>
      <c r="CX206" s="53"/>
      <c r="CY206" s="53"/>
      <c r="CZ206" s="53"/>
      <c r="DA206" s="53"/>
      <c r="DB206" s="53"/>
      <c r="DC206" s="53"/>
      <c r="DD206" s="53"/>
      <c r="DE206" s="53"/>
      <c r="DF206" s="53"/>
      <c r="DG206" s="53"/>
      <c r="DH206" s="53"/>
      <c r="DI206" s="53"/>
      <c r="DJ206" s="53"/>
      <c r="DK206" s="53"/>
      <c r="DL206" s="53"/>
      <c r="DM206" s="53"/>
      <c r="DN206" s="53"/>
      <c r="DO206" s="53"/>
      <c r="DP206" s="53"/>
      <c r="DQ206" s="53"/>
      <c r="DR206" s="53"/>
      <c r="DS206" s="53"/>
      <c r="DT206" s="53"/>
      <c r="DU206" s="53"/>
      <c r="DV206" s="53"/>
      <c r="DW206" s="53"/>
      <c r="DX206" s="53"/>
      <c r="DY206" s="53"/>
      <c r="DZ206" s="53"/>
      <c r="EA206" s="53"/>
      <c r="EB206" s="53"/>
      <c r="EC206" s="53"/>
      <c r="ED206" s="53"/>
      <c r="EE206" s="53"/>
      <c r="EF206" s="53"/>
      <c r="EG206" s="53"/>
      <c r="EH206" s="53"/>
      <c r="EI206" s="53"/>
      <c r="EJ206" s="53"/>
      <c r="EK206" s="53"/>
      <c r="EL206" s="53"/>
      <c r="EM206" s="53"/>
      <c r="EN206" s="53"/>
      <c r="EO206" s="53"/>
      <c r="EP206" s="53"/>
      <c r="EQ206" s="53"/>
      <c r="ER206" s="53"/>
      <c r="ES206" s="53"/>
      <c r="ET206" s="53"/>
      <c r="EU206" s="53"/>
      <c r="EV206" s="53"/>
      <c r="EW206" s="53"/>
      <c r="EX206" s="53"/>
      <c r="EY206" s="53"/>
      <c r="EZ206" s="53"/>
      <c r="FA206" s="53"/>
      <c r="FB206" s="53"/>
      <c r="FC206" s="53"/>
      <c r="FD206" s="53"/>
      <c r="FE206" s="53"/>
      <c r="FF206" s="53"/>
      <c r="FG206" s="53"/>
      <c r="FH206" s="53"/>
      <c r="FI206" s="53"/>
      <c r="FJ206" s="53"/>
      <c r="FK206" s="53"/>
      <c r="FL206" s="53"/>
      <c r="FM206" s="53"/>
      <c r="FN206" s="53"/>
      <c r="FO206" s="53"/>
      <c r="FP206" s="53"/>
      <c r="FQ206" s="53"/>
      <c r="FR206" s="53"/>
      <c r="FS206" s="53"/>
      <c r="FT206" s="54"/>
      <c r="FU206" s="53"/>
      <c r="FV206" s="53"/>
      <c r="FW206" s="53"/>
      <c r="FX206" s="53"/>
      <c r="FY206" s="53"/>
      <c r="FZ206" s="53"/>
      <c r="GA206" s="53"/>
      <c r="GB206" s="53"/>
      <c r="GC206" s="53"/>
      <c r="GD206" s="53"/>
      <c r="GE206" s="5"/>
      <c r="GF206" s="5"/>
      <c r="GG206" s="5"/>
      <c r="GH206" s="5"/>
      <c r="GI206" s="5"/>
      <c r="GJ206" s="5"/>
      <c r="GK206" s="5"/>
      <c r="GL206" s="5"/>
      <c r="GM206" s="5"/>
    </row>
    <row r="207" spans="1:195" x14ac:dyDescent="0.2">
      <c r="A207" s="55"/>
      <c r="B207" s="2" t="s">
        <v>564</v>
      </c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4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  <c r="AU207" s="53"/>
      <c r="AV207" s="53"/>
      <c r="AW207" s="53"/>
      <c r="AX207" s="53"/>
      <c r="AY207" s="53"/>
      <c r="AZ207" s="53"/>
      <c r="BA207" s="53"/>
      <c r="BB207" s="53"/>
      <c r="BC207" s="53"/>
      <c r="BD207" s="53"/>
      <c r="BE207" s="53"/>
      <c r="BF207" s="53"/>
      <c r="BG207" s="53"/>
      <c r="BH207" s="53"/>
      <c r="BI207" s="53"/>
      <c r="BJ207" s="53"/>
      <c r="BK207" s="53"/>
      <c r="BL207" s="53"/>
      <c r="BM207" s="53"/>
      <c r="BN207" s="53"/>
      <c r="BO207" s="53"/>
      <c r="BP207" s="53"/>
      <c r="BQ207" s="53"/>
      <c r="BR207" s="53"/>
      <c r="BS207" s="53"/>
      <c r="BT207" s="53"/>
      <c r="BU207" s="53"/>
      <c r="BV207" s="53"/>
      <c r="BW207" s="53"/>
      <c r="BX207" s="53"/>
      <c r="BY207" s="53"/>
      <c r="BZ207" s="53"/>
      <c r="CA207" s="53"/>
      <c r="CB207" s="53"/>
      <c r="CC207" s="53"/>
      <c r="CD207" s="53"/>
      <c r="CE207" s="53"/>
      <c r="CF207" s="53"/>
      <c r="CG207" s="53"/>
      <c r="CH207" s="53"/>
      <c r="CI207" s="53"/>
      <c r="CJ207" s="53"/>
      <c r="CK207" s="53"/>
      <c r="CL207" s="53"/>
      <c r="CM207" s="53"/>
      <c r="CN207" s="53"/>
      <c r="CO207" s="53"/>
      <c r="CP207" s="53"/>
      <c r="CQ207" s="53"/>
      <c r="CR207" s="53"/>
      <c r="CS207" s="53"/>
      <c r="CT207" s="53"/>
      <c r="CU207" s="53"/>
      <c r="CV207" s="53"/>
      <c r="CW207" s="53"/>
      <c r="CX207" s="53"/>
      <c r="CY207" s="53"/>
      <c r="CZ207" s="53"/>
      <c r="DA207" s="53"/>
      <c r="DB207" s="53"/>
      <c r="DC207" s="53"/>
      <c r="DD207" s="53"/>
      <c r="DE207" s="53"/>
      <c r="DF207" s="53"/>
      <c r="DG207" s="53"/>
      <c r="DH207" s="53"/>
      <c r="DI207" s="53"/>
      <c r="DJ207" s="53"/>
      <c r="DK207" s="53"/>
      <c r="DL207" s="53"/>
      <c r="DM207" s="53"/>
      <c r="DN207" s="53"/>
      <c r="DO207" s="53"/>
      <c r="DP207" s="53"/>
      <c r="DQ207" s="53"/>
      <c r="DR207" s="53"/>
      <c r="DS207" s="53"/>
      <c r="DT207" s="53"/>
      <c r="DU207" s="53"/>
      <c r="DV207" s="53"/>
      <c r="DW207" s="53"/>
      <c r="DX207" s="53"/>
      <c r="DY207" s="53"/>
      <c r="DZ207" s="53"/>
      <c r="EA207" s="53"/>
      <c r="EB207" s="53"/>
      <c r="EC207" s="53"/>
      <c r="ED207" s="53"/>
      <c r="EE207" s="53"/>
      <c r="EF207" s="53"/>
      <c r="EG207" s="53"/>
      <c r="EH207" s="53"/>
      <c r="EI207" s="53"/>
      <c r="EJ207" s="53"/>
      <c r="EK207" s="53"/>
      <c r="EL207" s="53"/>
      <c r="EM207" s="53"/>
      <c r="EN207" s="53"/>
      <c r="EO207" s="53"/>
      <c r="EP207" s="53"/>
      <c r="EQ207" s="53"/>
      <c r="ER207" s="53"/>
      <c r="ES207" s="53"/>
      <c r="ET207" s="53"/>
      <c r="EU207" s="53"/>
      <c r="EV207" s="53"/>
      <c r="EW207" s="53"/>
      <c r="EX207" s="53"/>
      <c r="EY207" s="53"/>
      <c r="EZ207" s="53"/>
      <c r="FA207" s="53"/>
      <c r="FB207" s="53"/>
      <c r="FC207" s="53"/>
      <c r="FD207" s="53"/>
      <c r="FE207" s="53"/>
      <c r="FF207" s="53"/>
      <c r="FG207" s="53"/>
      <c r="FH207" s="53"/>
      <c r="FI207" s="53"/>
      <c r="FJ207" s="53"/>
      <c r="FK207" s="53"/>
      <c r="FL207" s="53"/>
      <c r="FM207" s="53"/>
      <c r="FN207" s="53"/>
      <c r="FO207" s="53"/>
      <c r="FP207" s="53"/>
      <c r="FQ207" s="53"/>
      <c r="FR207" s="53"/>
      <c r="FS207" s="53"/>
      <c r="FT207" s="54"/>
      <c r="FU207" s="53"/>
      <c r="FV207" s="53"/>
      <c r="FW207" s="53"/>
      <c r="FX207" s="53"/>
      <c r="FY207" s="53"/>
      <c r="FZ207" s="53"/>
      <c r="GA207" s="53"/>
      <c r="GB207" s="53"/>
      <c r="GC207" s="53"/>
      <c r="GD207" s="53"/>
      <c r="GE207" s="5"/>
      <c r="GF207" s="5"/>
      <c r="GG207" s="5"/>
      <c r="GH207" s="5"/>
      <c r="GI207" s="5"/>
      <c r="GJ207" s="5"/>
      <c r="GK207" s="5"/>
      <c r="GL207" s="5"/>
      <c r="GM207" s="5"/>
    </row>
    <row r="208" spans="1:195" x14ac:dyDescent="0.2">
      <c r="A208" s="3" t="s">
        <v>565</v>
      </c>
      <c r="B208" s="2" t="s">
        <v>566</v>
      </c>
      <c r="C208" s="53">
        <f>MIN(C205,MAX(C203,C204))</f>
        <v>65980348.289999999</v>
      </c>
      <c r="D208" s="53">
        <f t="shared" ref="D208:BO208" si="257">MIN(D205,MAX(D203,D204))</f>
        <v>324511682.53000003</v>
      </c>
      <c r="E208" s="53">
        <f t="shared" si="257"/>
        <v>66908984.640000001</v>
      </c>
      <c r="F208" s="53">
        <f t="shared" si="257"/>
        <v>133410639.33</v>
      </c>
      <c r="G208" s="53">
        <f t="shared" si="257"/>
        <v>8382916.8200000003</v>
      </c>
      <c r="H208" s="53">
        <f t="shared" si="257"/>
        <v>8135238.3300000001</v>
      </c>
      <c r="I208" s="53">
        <f t="shared" si="257"/>
        <v>87931799.63000001</v>
      </c>
      <c r="J208" s="53">
        <f t="shared" si="257"/>
        <v>16935850.260000002</v>
      </c>
      <c r="K208" s="53">
        <f t="shared" si="257"/>
        <v>3324474.67</v>
      </c>
      <c r="L208" s="53">
        <f t="shared" si="257"/>
        <v>22814979.290000003</v>
      </c>
      <c r="M208" s="53">
        <f t="shared" si="257"/>
        <v>13790339.629999999</v>
      </c>
      <c r="N208" s="53">
        <f t="shared" si="257"/>
        <v>412625611.79000002</v>
      </c>
      <c r="O208" s="53">
        <f t="shared" si="257"/>
        <v>115042031.92999999</v>
      </c>
      <c r="P208" s="53">
        <f t="shared" si="257"/>
        <v>2450965.39</v>
      </c>
      <c r="Q208" s="53">
        <f t="shared" si="257"/>
        <v>334380595.63999999</v>
      </c>
      <c r="R208" s="53">
        <f t="shared" si="257"/>
        <v>15560258.689999999</v>
      </c>
      <c r="S208" s="53">
        <f t="shared" si="257"/>
        <v>11276673.470000001</v>
      </c>
      <c r="T208" s="53">
        <f t="shared" si="257"/>
        <v>1926866.83</v>
      </c>
      <c r="U208" s="53">
        <f t="shared" si="257"/>
        <v>820989.43999999994</v>
      </c>
      <c r="V208" s="53">
        <f t="shared" si="257"/>
        <v>2919441.7600000002</v>
      </c>
      <c r="W208" s="54">
        <f t="shared" si="257"/>
        <v>1207391.99</v>
      </c>
      <c r="X208" s="53">
        <f t="shared" si="257"/>
        <v>819780.84000000008</v>
      </c>
      <c r="Y208" s="53">
        <f t="shared" si="257"/>
        <v>4169744.96</v>
      </c>
      <c r="Z208" s="53">
        <f t="shared" si="257"/>
        <v>2848834.18</v>
      </c>
      <c r="AA208" s="53">
        <f t="shared" si="257"/>
        <v>226581269.73999998</v>
      </c>
      <c r="AB208" s="53">
        <f t="shared" si="257"/>
        <v>234494200.00999999</v>
      </c>
      <c r="AC208" s="53">
        <f t="shared" si="257"/>
        <v>7465273.9799999995</v>
      </c>
      <c r="AD208" s="53">
        <f t="shared" si="257"/>
        <v>8894007.7699999996</v>
      </c>
      <c r="AE208" s="53">
        <f t="shared" si="257"/>
        <v>1576417.95</v>
      </c>
      <c r="AF208" s="53">
        <f t="shared" si="257"/>
        <v>2310395.54</v>
      </c>
      <c r="AG208" s="53">
        <f t="shared" si="257"/>
        <v>7404271.5600000005</v>
      </c>
      <c r="AH208" s="53">
        <f t="shared" si="257"/>
        <v>8041055.5099999998</v>
      </c>
      <c r="AI208" s="53">
        <f t="shared" si="257"/>
        <v>3598388.1799999997</v>
      </c>
      <c r="AJ208" s="53">
        <f t="shared" si="257"/>
        <v>2803866.9</v>
      </c>
      <c r="AK208" s="53">
        <f t="shared" si="257"/>
        <v>2783379.5199999996</v>
      </c>
      <c r="AL208" s="53">
        <f t="shared" si="257"/>
        <v>2986316.56</v>
      </c>
      <c r="AM208" s="53">
        <f t="shared" si="257"/>
        <v>4160420.72</v>
      </c>
      <c r="AN208" s="53">
        <f t="shared" si="257"/>
        <v>3784860.86</v>
      </c>
      <c r="AO208" s="53">
        <f t="shared" si="257"/>
        <v>38034587</v>
      </c>
      <c r="AP208" s="53">
        <f t="shared" si="257"/>
        <v>710242434.48000002</v>
      </c>
      <c r="AQ208" s="53">
        <f t="shared" si="257"/>
        <v>3012985.48</v>
      </c>
      <c r="AR208" s="53">
        <f t="shared" si="257"/>
        <v>492344955.29000002</v>
      </c>
      <c r="AS208" s="53">
        <f t="shared" si="257"/>
        <v>56391138.669999994</v>
      </c>
      <c r="AT208" s="53">
        <f t="shared" si="257"/>
        <v>19388673.07</v>
      </c>
      <c r="AU208" s="53">
        <f t="shared" si="257"/>
        <v>3490700.9299999997</v>
      </c>
      <c r="AV208" s="53">
        <f t="shared" si="257"/>
        <v>3270055.05</v>
      </c>
      <c r="AW208" s="53">
        <f t="shared" si="257"/>
        <v>2765583.5300000003</v>
      </c>
      <c r="AX208" s="53">
        <f t="shared" si="257"/>
        <v>843848.45000000007</v>
      </c>
      <c r="AY208" s="53">
        <f t="shared" si="257"/>
        <v>4855549.5100000007</v>
      </c>
      <c r="AZ208" s="53">
        <f t="shared" si="257"/>
        <v>91259679.049999997</v>
      </c>
      <c r="BA208" s="53">
        <f t="shared" si="257"/>
        <v>66594846.487999998</v>
      </c>
      <c r="BB208" s="53">
        <f t="shared" si="257"/>
        <v>58520244.384000003</v>
      </c>
      <c r="BC208" s="53">
        <f t="shared" si="257"/>
        <v>239954157.46000001</v>
      </c>
      <c r="BD208" s="53">
        <f t="shared" si="257"/>
        <v>37361888.144000001</v>
      </c>
      <c r="BE208" s="53">
        <f t="shared" si="257"/>
        <v>11687652.060000001</v>
      </c>
      <c r="BF208" s="53">
        <f t="shared" si="257"/>
        <v>178429571.48800001</v>
      </c>
      <c r="BG208" s="53">
        <f t="shared" si="257"/>
        <v>8638154.2799999993</v>
      </c>
      <c r="BH208" s="53">
        <f t="shared" si="257"/>
        <v>5454969.6699999999</v>
      </c>
      <c r="BI208" s="53">
        <f t="shared" si="257"/>
        <v>3012973.71</v>
      </c>
      <c r="BJ208" s="53">
        <f t="shared" si="257"/>
        <v>44840853.82</v>
      </c>
      <c r="BK208" s="53">
        <f t="shared" si="257"/>
        <v>155410935.84999999</v>
      </c>
      <c r="BL208" s="53">
        <f t="shared" si="257"/>
        <v>2660244.1100000003</v>
      </c>
      <c r="BM208" s="53">
        <f t="shared" si="257"/>
        <v>3132294.67</v>
      </c>
      <c r="BN208" s="53">
        <f t="shared" si="257"/>
        <v>28463428.112</v>
      </c>
      <c r="BO208" s="53">
        <f t="shared" si="257"/>
        <v>11868621.33</v>
      </c>
      <c r="BP208" s="53">
        <f t="shared" ref="BP208:EA208" si="258">MIN(BP205,MAX(BP203,BP204))</f>
        <v>2649134.06</v>
      </c>
      <c r="BQ208" s="53">
        <f t="shared" si="258"/>
        <v>48613146.659999996</v>
      </c>
      <c r="BR208" s="53">
        <f t="shared" si="258"/>
        <v>36479551.730000004</v>
      </c>
      <c r="BS208" s="53">
        <f t="shared" si="258"/>
        <v>8671550.9399999995</v>
      </c>
      <c r="BT208" s="53">
        <f t="shared" si="258"/>
        <v>3965933.42</v>
      </c>
      <c r="BU208" s="53">
        <f t="shared" si="258"/>
        <v>4210001.59</v>
      </c>
      <c r="BV208" s="53">
        <f t="shared" si="258"/>
        <v>9903879.1600000001</v>
      </c>
      <c r="BW208" s="53">
        <f t="shared" si="258"/>
        <v>14595396.65</v>
      </c>
      <c r="BX208" s="53">
        <f t="shared" si="258"/>
        <v>1459911.38</v>
      </c>
      <c r="BY208" s="53">
        <f t="shared" si="258"/>
        <v>4498042.53</v>
      </c>
      <c r="BZ208" s="53">
        <f t="shared" si="258"/>
        <v>2511869.2800000003</v>
      </c>
      <c r="CA208" s="53">
        <f t="shared" si="258"/>
        <v>2498594.7799999998</v>
      </c>
      <c r="CB208" s="53">
        <f t="shared" si="258"/>
        <v>638539148.20000005</v>
      </c>
      <c r="CC208" s="53">
        <f t="shared" si="258"/>
        <v>2123194.2600000002</v>
      </c>
      <c r="CD208" s="53">
        <f t="shared" si="258"/>
        <v>1057749.3800000001</v>
      </c>
      <c r="CE208" s="53">
        <f t="shared" si="258"/>
        <v>2238152.9099999997</v>
      </c>
      <c r="CF208" s="53">
        <f t="shared" si="258"/>
        <v>1574046.97</v>
      </c>
      <c r="CG208" s="53">
        <f t="shared" si="258"/>
        <v>2283615.9000000004</v>
      </c>
      <c r="CH208" s="53">
        <f t="shared" si="258"/>
        <v>1760664.0999999999</v>
      </c>
      <c r="CI208" s="53">
        <f t="shared" si="258"/>
        <v>5881081.4900000002</v>
      </c>
      <c r="CJ208" s="53">
        <f t="shared" si="258"/>
        <v>8894045.209999999</v>
      </c>
      <c r="CK208" s="53">
        <f t="shared" si="258"/>
        <v>38280479.609999999</v>
      </c>
      <c r="CL208" s="53">
        <f t="shared" si="258"/>
        <v>10808856.359999999</v>
      </c>
      <c r="CM208" s="53">
        <f t="shared" si="258"/>
        <v>6817824.5700000003</v>
      </c>
      <c r="CN208" s="53">
        <f t="shared" si="258"/>
        <v>221465954.52000001</v>
      </c>
      <c r="CO208" s="53">
        <f t="shared" si="258"/>
        <v>115841187.596</v>
      </c>
      <c r="CP208" s="53">
        <f t="shared" si="258"/>
        <v>9073525</v>
      </c>
      <c r="CQ208" s="53">
        <f t="shared" si="258"/>
        <v>10121851.460000001</v>
      </c>
      <c r="CR208" s="53">
        <f t="shared" si="258"/>
        <v>2435035.13</v>
      </c>
      <c r="CS208" s="53">
        <f t="shared" si="258"/>
        <v>3493760.27</v>
      </c>
      <c r="CT208" s="53">
        <f t="shared" si="258"/>
        <v>1737755.76</v>
      </c>
      <c r="CU208" s="53">
        <f t="shared" si="258"/>
        <v>3256310.74</v>
      </c>
      <c r="CV208" s="53">
        <f t="shared" si="258"/>
        <v>777848.12</v>
      </c>
      <c r="CW208" s="53">
        <f t="shared" si="258"/>
        <v>2186146.75</v>
      </c>
      <c r="CX208" s="53">
        <f t="shared" si="258"/>
        <v>4157685.89</v>
      </c>
      <c r="CY208" s="53">
        <f t="shared" si="258"/>
        <v>820610.10000000009</v>
      </c>
      <c r="CZ208" s="53">
        <f t="shared" si="258"/>
        <v>16813261.07</v>
      </c>
      <c r="DA208" s="53">
        <f t="shared" si="258"/>
        <v>2437589.75</v>
      </c>
      <c r="DB208" s="53">
        <f t="shared" si="258"/>
        <v>3257095.52</v>
      </c>
      <c r="DC208" s="53">
        <f t="shared" si="258"/>
        <v>2362189.7200000002</v>
      </c>
      <c r="DD208" s="53">
        <f t="shared" si="258"/>
        <v>2017462.11</v>
      </c>
      <c r="DE208" s="53">
        <f t="shared" si="258"/>
        <v>4011387.96</v>
      </c>
      <c r="DF208" s="53">
        <f t="shared" si="258"/>
        <v>166055549.42400002</v>
      </c>
      <c r="DG208" s="53">
        <f t="shared" si="258"/>
        <v>1329695.3799999999</v>
      </c>
      <c r="DH208" s="53">
        <f t="shared" si="258"/>
        <v>16427985.140000001</v>
      </c>
      <c r="DI208" s="53">
        <f t="shared" si="258"/>
        <v>21210626.129999999</v>
      </c>
      <c r="DJ208" s="53">
        <f t="shared" si="258"/>
        <v>6232569.7800000003</v>
      </c>
      <c r="DK208" s="53">
        <f t="shared" si="258"/>
        <v>3954725.49</v>
      </c>
      <c r="DL208" s="53">
        <f t="shared" si="258"/>
        <v>47011703.25</v>
      </c>
      <c r="DM208" s="53">
        <f t="shared" si="258"/>
        <v>3456023.02</v>
      </c>
      <c r="DN208" s="53">
        <f t="shared" si="258"/>
        <v>11934943.310000001</v>
      </c>
      <c r="DO208" s="53">
        <f t="shared" si="258"/>
        <v>24152197.32</v>
      </c>
      <c r="DP208" s="53">
        <f t="shared" si="258"/>
        <v>2775715.6799999997</v>
      </c>
      <c r="DQ208" s="53">
        <f t="shared" si="258"/>
        <v>4676956.46</v>
      </c>
      <c r="DR208" s="53">
        <f t="shared" si="258"/>
        <v>11194938.620000001</v>
      </c>
      <c r="DS208" s="53">
        <f t="shared" si="258"/>
        <v>7100965.2400000002</v>
      </c>
      <c r="DT208" s="53">
        <f t="shared" si="258"/>
        <v>2121305.2800000003</v>
      </c>
      <c r="DU208" s="53">
        <f t="shared" si="258"/>
        <v>3816039.4000000004</v>
      </c>
      <c r="DV208" s="53">
        <f t="shared" si="258"/>
        <v>2627399.71</v>
      </c>
      <c r="DW208" s="53">
        <f t="shared" si="258"/>
        <v>3479540.99</v>
      </c>
      <c r="DX208" s="53">
        <f t="shared" si="258"/>
        <v>2707072.19</v>
      </c>
      <c r="DY208" s="53">
        <f t="shared" si="258"/>
        <v>3767126.04</v>
      </c>
      <c r="DZ208" s="53">
        <f t="shared" si="258"/>
        <v>8482109.540000001</v>
      </c>
      <c r="EA208" s="53">
        <f t="shared" si="258"/>
        <v>5299471.9700000007</v>
      </c>
      <c r="EB208" s="53">
        <f t="shared" ref="EB208:FX208" si="259">MIN(EB205,MAX(EB203,EB204))</f>
        <v>5019108.84</v>
      </c>
      <c r="EC208" s="53">
        <f t="shared" si="259"/>
        <v>3057749.45</v>
      </c>
      <c r="ED208" s="53">
        <f t="shared" si="259"/>
        <v>17487470.440000001</v>
      </c>
      <c r="EE208" s="53">
        <f t="shared" si="259"/>
        <v>2530437.73</v>
      </c>
      <c r="EF208" s="53">
        <f t="shared" si="259"/>
        <v>12444290.93</v>
      </c>
      <c r="EG208" s="53">
        <f t="shared" si="259"/>
        <v>2894268.8600000003</v>
      </c>
      <c r="EH208" s="53">
        <f t="shared" si="259"/>
        <v>2688288.93</v>
      </c>
      <c r="EI208" s="53">
        <f t="shared" si="259"/>
        <v>138834852.90000001</v>
      </c>
      <c r="EJ208" s="53">
        <f t="shared" si="259"/>
        <v>68328556.667999998</v>
      </c>
      <c r="EK208" s="53">
        <f t="shared" si="259"/>
        <v>5398305.9900000002</v>
      </c>
      <c r="EL208" s="53">
        <f t="shared" si="259"/>
        <v>4204600.24</v>
      </c>
      <c r="EM208" s="53">
        <f t="shared" si="259"/>
        <v>4379747.03</v>
      </c>
      <c r="EN208" s="53">
        <f t="shared" si="259"/>
        <v>8958750.7599999998</v>
      </c>
      <c r="EO208" s="53">
        <f t="shared" si="259"/>
        <v>3901600.14</v>
      </c>
      <c r="EP208" s="53">
        <f t="shared" si="259"/>
        <v>3970291.37</v>
      </c>
      <c r="EQ208" s="53">
        <f t="shared" si="259"/>
        <v>19452733.990000002</v>
      </c>
      <c r="ER208" s="53">
        <f t="shared" si="259"/>
        <v>3926087.07</v>
      </c>
      <c r="ES208" s="53">
        <f t="shared" si="259"/>
        <v>1880920.64</v>
      </c>
      <c r="ET208" s="53">
        <f t="shared" si="259"/>
        <v>2828454.79</v>
      </c>
      <c r="EU208" s="53">
        <f t="shared" si="259"/>
        <v>5969917.4500000002</v>
      </c>
      <c r="EV208" s="53">
        <f t="shared" si="259"/>
        <v>1125152.01</v>
      </c>
      <c r="EW208" s="53">
        <f t="shared" si="259"/>
        <v>9381351.0300000012</v>
      </c>
      <c r="EX208" s="53">
        <f t="shared" si="259"/>
        <v>3188160.2899999996</v>
      </c>
      <c r="EY208" s="53">
        <f t="shared" si="259"/>
        <v>6002439.3700000001</v>
      </c>
      <c r="EZ208" s="53">
        <f t="shared" si="259"/>
        <v>1745215.75</v>
      </c>
      <c r="FA208" s="53">
        <f t="shared" si="259"/>
        <v>26415389.949999999</v>
      </c>
      <c r="FB208" s="53">
        <f t="shared" si="259"/>
        <v>3608794.88</v>
      </c>
      <c r="FC208" s="53">
        <f t="shared" si="259"/>
        <v>19237293.68</v>
      </c>
      <c r="FD208" s="53">
        <f t="shared" si="259"/>
        <v>3502633.4899999998</v>
      </c>
      <c r="FE208" s="53">
        <f t="shared" si="259"/>
        <v>1647540.29</v>
      </c>
      <c r="FF208" s="53">
        <f t="shared" si="259"/>
        <v>2658091.0099999998</v>
      </c>
      <c r="FG208" s="53">
        <f t="shared" si="259"/>
        <v>1663279.39</v>
      </c>
      <c r="FH208" s="53">
        <f t="shared" si="259"/>
        <v>1416044.1099999999</v>
      </c>
      <c r="FI208" s="53">
        <f t="shared" si="259"/>
        <v>14983945.220000001</v>
      </c>
      <c r="FJ208" s="53">
        <f t="shared" si="259"/>
        <v>14642444.91</v>
      </c>
      <c r="FK208" s="53">
        <f t="shared" si="259"/>
        <v>17638458.169999998</v>
      </c>
      <c r="FL208" s="53">
        <f t="shared" si="259"/>
        <v>37131306.492000006</v>
      </c>
      <c r="FM208" s="53">
        <f t="shared" si="259"/>
        <v>26905278.344000001</v>
      </c>
      <c r="FN208" s="53">
        <f t="shared" si="259"/>
        <v>162322407.53</v>
      </c>
      <c r="FO208" s="53">
        <f t="shared" si="259"/>
        <v>9278223.2699999996</v>
      </c>
      <c r="FP208" s="53">
        <f t="shared" si="259"/>
        <v>18552658.149999999</v>
      </c>
      <c r="FQ208" s="53">
        <f t="shared" si="259"/>
        <v>6684693.6299999999</v>
      </c>
      <c r="FR208" s="53">
        <f t="shared" si="259"/>
        <v>2280103.7399999998</v>
      </c>
      <c r="FS208" s="53">
        <f t="shared" si="259"/>
        <v>2417015.9300000002</v>
      </c>
      <c r="FT208" s="54">
        <f t="shared" si="259"/>
        <v>1296446.3</v>
      </c>
      <c r="FU208" s="53">
        <f t="shared" si="259"/>
        <v>6915270.7199999997</v>
      </c>
      <c r="FV208" s="53">
        <f t="shared" si="259"/>
        <v>5676270.25</v>
      </c>
      <c r="FW208" s="53">
        <f t="shared" si="259"/>
        <v>2403430.9200000004</v>
      </c>
      <c r="FX208" s="53">
        <f t="shared" si="259"/>
        <v>1218873.5699999998</v>
      </c>
      <c r="FY208" s="53"/>
      <c r="FZ208" s="53"/>
      <c r="GA208" s="53"/>
      <c r="GB208" s="53"/>
      <c r="GC208" s="53"/>
      <c r="GD208" s="53"/>
      <c r="GE208" s="55"/>
      <c r="GF208" s="55"/>
      <c r="GG208" s="5"/>
      <c r="GH208" s="53"/>
      <c r="GI208" s="53"/>
      <c r="GJ208" s="53"/>
      <c r="GK208" s="53"/>
      <c r="GL208" s="5"/>
      <c r="GM208" s="5"/>
    </row>
    <row r="209" spans="1:195" x14ac:dyDescent="0.2">
      <c r="A209" s="55"/>
      <c r="B209" s="2" t="s">
        <v>567</v>
      </c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4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  <c r="AV209" s="53"/>
      <c r="AW209" s="53"/>
      <c r="AX209" s="53"/>
      <c r="AY209" s="53"/>
      <c r="AZ209" s="53"/>
      <c r="BA209" s="53"/>
      <c r="BB209" s="53"/>
      <c r="BC209" s="53"/>
      <c r="BD209" s="53"/>
      <c r="BE209" s="53"/>
      <c r="BF209" s="53"/>
      <c r="BG209" s="53"/>
      <c r="BH209" s="53"/>
      <c r="BI209" s="53"/>
      <c r="BJ209" s="53"/>
      <c r="BK209" s="53"/>
      <c r="BL209" s="53"/>
      <c r="BM209" s="53"/>
      <c r="BN209" s="53"/>
      <c r="BO209" s="53"/>
      <c r="BP209" s="53"/>
      <c r="BQ209" s="53"/>
      <c r="BR209" s="53"/>
      <c r="BS209" s="53"/>
      <c r="BT209" s="53"/>
      <c r="BU209" s="53"/>
      <c r="BV209" s="53"/>
      <c r="BW209" s="53"/>
      <c r="BX209" s="53"/>
      <c r="BY209" s="53"/>
      <c r="BZ209" s="53"/>
      <c r="CA209" s="53"/>
      <c r="CB209" s="53"/>
      <c r="CC209" s="53"/>
      <c r="CD209" s="53"/>
      <c r="CE209" s="53"/>
      <c r="CF209" s="53"/>
      <c r="CG209" s="53"/>
      <c r="CH209" s="53"/>
      <c r="CI209" s="53"/>
      <c r="CJ209" s="53"/>
      <c r="CK209" s="53"/>
      <c r="CL209" s="53"/>
      <c r="CM209" s="53"/>
      <c r="CN209" s="53"/>
      <c r="CO209" s="53"/>
      <c r="CP209" s="53"/>
      <c r="CQ209" s="53"/>
      <c r="CR209" s="53"/>
      <c r="CS209" s="53"/>
      <c r="CT209" s="53"/>
      <c r="CU209" s="53"/>
      <c r="CV209" s="53"/>
      <c r="CW209" s="53"/>
      <c r="CX209" s="53"/>
      <c r="CY209" s="53"/>
      <c r="CZ209" s="53"/>
      <c r="DA209" s="53"/>
      <c r="DB209" s="53"/>
      <c r="DC209" s="53"/>
      <c r="DD209" s="53"/>
      <c r="DE209" s="53"/>
      <c r="DF209" s="53"/>
      <c r="DG209" s="53"/>
      <c r="DH209" s="53"/>
      <c r="DI209" s="53"/>
      <c r="DJ209" s="53"/>
      <c r="DK209" s="53"/>
      <c r="DL209" s="53"/>
      <c r="DM209" s="53"/>
      <c r="DN209" s="53"/>
      <c r="DO209" s="53"/>
      <c r="DP209" s="53"/>
      <c r="DQ209" s="53"/>
      <c r="DR209" s="53"/>
      <c r="DS209" s="53"/>
      <c r="DT209" s="53"/>
      <c r="DU209" s="53"/>
      <c r="DV209" s="53"/>
      <c r="DW209" s="53"/>
      <c r="DX209" s="53"/>
      <c r="DY209" s="53"/>
      <c r="DZ209" s="53"/>
      <c r="EA209" s="53"/>
      <c r="EB209" s="53"/>
      <c r="EC209" s="53"/>
      <c r="ED209" s="53"/>
      <c r="EE209" s="53"/>
      <c r="EF209" s="53"/>
      <c r="EG209" s="53"/>
      <c r="EH209" s="53"/>
      <c r="EI209" s="53"/>
      <c r="EJ209" s="53"/>
      <c r="EK209" s="53"/>
      <c r="EL209" s="53"/>
      <c r="EM209" s="53"/>
      <c r="EN209" s="53"/>
      <c r="EO209" s="53"/>
      <c r="EP209" s="53"/>
      <c r="EQ209" s="53"/>
      <c r="ER209" s="53"/>
      <c r="ES209" s="53"/>
      <c r="ET209" s="53"/>
      <c r="EU209" s="53"/>
      <c r="EV209" s="53"/>
      <c r="EW209" s="53"/>
      <c r="EX209" s="53"/>
      <c r="EY209" s="53"/>
      <c r="EZ209" s="53"/>
      <c r="FA209" s="53"/>
      <c r="FB209" s="53"/>
      <c r="FC209" s="53"/>
      <c r="FD209" s="53"/>
      <c r="FE209" s="53"/>
      <c r="FF209" s="53"/>
      <c r="FG209" s="53"/>
      <c r="FH209" s="53"/>
      <c r="FI209" s="53"/>
      <c r="FJ209" s="53"/>
      <c r="FK209" s="53"/>
      <c r="FL209" s="53"/>
      <c r="FM209" s="53"/>
      <c r="FN209" s="53"/>
      <c r="FO209" s="53"/>
      <c r="FP209" s="53"/>
      <c r="FQ209" s="53"/>
      <c r="FR209" s="53"/>
      <c r="FS209" s="53"/>
      <c r="FT209" s="54"/>
      <c r="FU209" s="53"/>
      <c r="FV209" s="53"/>
      <c r="FW209" s="53"/>
      <c r="FX209" s="53"/>
      <c r="FY209" s="53"/>
      <c r="FZ209" s="53"/>
      <c r="GA209" s="53"/>
      <c r="GB209" s="53"/>
      <c r="GC209" s="53"/>
      <c r="GD209" s="53"/>
      <c r="GE209" s="5"/>
      <c r="GF209" s="5"/>
      <c r="GG209" s="5"/>
      <c r="GH209" s="5"/>
      <c r="GI209" s="5"/>
      <c r="GJ209" s="5"/>
      <c r="GK209" s="5"/>
      <c r="GL209" s="5"/>
      <c r="GM209" s="5"/>
    </row>
    <row r="210" spans="1:195" x14ac:dyDescent="0.2">
      <c r="A210" s="139" t="s">
        <v>568</v>
      </c>
      <c r="B210" s="140" t="s">
        <v>569</v>
      </c>
      <c r="C210" s="53">
        <v>0</v>
      </c>
      <c r="D210" s="53">
        <v>0</v>
      </c>
      <c r="E210" s="53">
        <v>0</v>
      </c>
      <c r="F210" s="53">
        <v>0</v>
      </c>
      <c r="G210" s="53">
        <v>0</v>
      </c>
      <c r="H210" s="53">
        <v>0</v>
      </c>
      <c r="I210" s="53">
        <v>0</v>
      </c>
      <c r="J210" s="53">
        <v>0</v>
      </c>
      <c r="K210" s="53">
        <v>0</v>
      </c>
      <c r="L210" s="53">
        <v>0</v>
      </c>
      <c r="M210" s="53">
        <v>0</v>
      </c>
      <c r="N210" s="53">
        <v>0</v>
      </c>
      <c r="O210" s="53">
        <v>0</v>
      </c>
      <c r="P210" s="53">
        <v>0</v>
      </c>
      <c r="Q210" s="53">
        <v>0</v>
      </c>
      <c r="R210" s="53">
        <v>0</v>
      </c>
      <c r="S210" s="53">
        <v>0</v>
      </c>
      <c r="T210" s="53">
        <v>0</v>
      </c>
      <c r="U210" s="53">
        <v>0</v>
      </c>
      <c r="V210" s="53">
        <v>0</v>
      </c>
      <c r="W210" s="53">
        <v>0</v>
      </c>
      <c r="X210" s="53">
        <v>0</v>
      </c>
      <c r="Y210" s="53">
        <v>0</v>
      </c>
      <c r="Z210" s="53">
        <v>0</v>
      </c>
      <c r="AA210" s="53">
        <v>0</v>
      </c>
      <c r="AB210" s="53">
        <v>0</v>
      </c>
      <c r="AC210" s="53">
        <v>0</v>
      </c>
      <c r="AD210" s="53">
        <v>0</v>
      </c>
      <c r="AE210" s="53">
        <v>0</v>
      </c>
      <c r="AF210" s="53">
        <v>0</v>
      </c>
      <c r="AG210" s="53">
        <v>0</v>
      </c>
      <c r="AH210" s="53">
        <v>0</v>
      </c>
      <c r="AI210" s="53">
        <v>0</v>
      </c>
      <c r="AJ210" s="53">
        <v>0</v>
      </c>
      <c r="AK210" s="53">
        <v>0</v>
      </c>
      <c r="AL210" s="53">
        <v>0</v>
      </c>
      <c r="AM210" s="53">
        <v>0</v>
      </c>
      <c r="AN210" s="53">
        <v>0</v>
      </c>
      <c r="AO210" s="53">
        <v>0</v>
      </c>
      <c r="AP210" s="53">
        <v>0</v>
      </c>
      <c r="AQ210" s="53">
        <v>0</v>
      </c>
      <c r="AR210" s="53">
        <v>0</v>
      </c>
      <c r="AS210" s="53">
        <v>0</v>
      </c>
      <c r="AT210" s="53">
        <v>0</v>
      </c>
      <c r="AU210" s="53">
        <v>0</v>
      </c>
      <c r="AV210" s="53">
        <v>0</v>
      </c>
      <c r="AW210" s="53">
        <v>0</v>
      </c>
      <c r="AX210" s="53">
        <v>0</v>
      </c>
      <c r="AY210" s="53">
        <v>0</v>
      </c>
      <c r="AZ210" s="53">
        <v>0</v>
      </c>
      <c r="BA210" s="53">
        <v>0</v>
      </c>
      <c r="BB210" s="53">
        <v>0</v>
      </c>
      <c r="BC210" s="53">
        <v>0</v>
      </c>
      <c r="BD210" s="53">
        <v>0</v>
      </c>
      <c r="BE210" s="53">
        <v>0</v>
      </c>
      <c r="BF210" s="53">
        <v>0</v>
      </c>
      <c r="BG210" s="53">
        <v>0</v>
      </c>
      <c r="BH210" s="53">
        <v>0</v>
      </c>
      <c r="BI210" s="53">
        <v>0</v>
      </c>
      <c r="BJ210" s="53">
        <v>0</v>
      </c>
      <c r="BK210" s="53">
        <v>0</v>
      </c>
      <c r="BL210" s="53">
        <v>0</v>
      </c>
      <c r="BM210" s="53">
        <v>0</v>
      </c>
      <c r="BN210" s="53">
        <v>0</v>
      </c>
      <c r="BO210" s="53">
        <v>0</v>
      </c>
      <c r="BP210" s="53">
        <v>0</v>
      </c>
      <c r="BQ210" s="53">
        <v>0</v>
      </c>
      <c r="BR210" s="53">
        <v>0</v>
      </c>
      <c r="BS210" s="53">
        <v>0</v>
      </c>
      <c r="BT210" s="53">
        <v>0</v>
      </c>
      <c r="BU210" s="53">
        <v>0</v>
      </c>
      <c r="BV210" s="53">
        <v>0</v>
      </c>
      <c r="BW210" s="53">
        <v>0</v>
      </c>
      <c r="BX210" s="53">
        <v>0</v>
      </c>
      <c r="BY210" s="53">
        <v>0</v>
      </c>
      <c r="BZ210" s="53">
        <v>0</v>
      </c>
      <c r="CA210" s="53">
        <v>0</v>
      </c>
      <c r="CB210" s="53">
        <v>0</v>
      </c>
      <c r="CC210" s="53">
        <v>0</v>
      </c>
      <c r="CD210" s="53">
        <v>0</v>
      </c>
      <c r="CE210" s="53">
        <v>0</v>
      </c>
      <c r="CF210" s="53">
        <v>0</v>
      </c>
      <c r="CG210" s="53">
        <v>0</v>
      </c>
      <c r="CH210" s="53">
        <v>0</v>
      </c>
      <c r="CI210" s="53">
        <v>0</v>
      </c>
      <c r="CJ210" s="53">
        <v>0</v>
      </c>
      <c r="CK210" s="53">
        <v>0</v>
      </c>
      <c r="CL210" s="53">
        <v>0</v>
      </c>
      <c r="CM210" s="53">
        <v>0</v>
      </c>
      <c r="CN210" s="53">
        <v>0</v>
      </c>
      <c r="CO210" s="53">
        <v>0</v>
      </c>
      <c r="CP210" s="53">
        <v>0</v>
      </c>
      <c r="CQ210" s="53">
        <v>0</v>
      </c>
      <c r="CR210" s="53">
        <v>0</v>
      </c>
      <c r="CS210" s="53">
        <v>0</v>
      </c>
      <c r="CT210" s="53">
        <v>0</v>
      </c>
      <c r="CU210" s="53">
        <v>0</v>
      </c>
      <c r="CV210" s="53">
        <v>0</v>
      </c>
      <c r="CW210" s="53">
        <v>0</v>
      </c>
      <c r="CX210" s="53">
        <v>0</v>
      </c>
      <c r="CY210" s="53">
        <v>0</v>
      </c>
      <c r="CZ210" s="53">
        <v>0</v>
      </c>
      <c r="DA210" s="53">
        <v>0</v>
      </c>
      <c r="DB210" s="53">
        <v>0</v>
      </c>
      <c r="DC210" s="53">
        <v>0</v>
      </c>
      <c r="DD210" s="53">
        <v>0</v>
      </c>
      <c r="DE210" s="53">
        <v>0</v>
      </c>
      <c r="DF210" s="53">
        <v>0</v>
      </c>
      <c r="DG210" s="53">
        <v>0</v>
      </c>
      <c r="DH210" s="53">
        <v>0</v>
      </c>
      <c r="DI210" s="53">
        <v>0</v>
      </c>
      <c r="DJ210" s="53">
        <v>0</v>
      </c>
      <c r="DK210" s="53">
        <v>0</v>
      </c>
      <c r="DL210" s="53">
        <v>0</v>
      </c>
      <c r="DM210" s="53">
        <v>0</v>
      </c>
      <c r="DN210" s="53">
        <v>0</v>
      </c>
      <c r="DO210" s="53">
        <v>0</v>
      </c>
      <c r="DP210" s="53">
        <v>0</v>
      </c>
      <c r="DQ210" s="53">
        <v>0</v>
      </c>
      <c r="DR210" s="53">
        <v>0</v>
      </c>
      <c r="DS210" s="53">
        <v>0</v>
      </c>
      <c r="DT210" s="53">
        <v>0</v>
      </c>
      <c r="DU210" s="53">
        <v>0</v>
      </c>
      <c r="DV210" s="53">
        <v>0</v>
      </c>
      <c r="DW210" s="53">
        <v>0</v>
      </c>
      <c r="DX210" s="53">
        <v>0</v>
      </c>
      <c r="DY210" s="53">
        <v>0</v>
      </c>
      <c r="DZ210" s="53">
        <v>0</v>
      </c>
      <c r="EA210" s="53">
        <v>0</v>
      </c>
      <c r="EB210" s="53">
        <v>0</v>
      </c>
      <c r="EC210" s="53">
        <v>0</v>
      </c>
      <c r="ED210" s="53">
        <v>0</v>
      </c>
      <c r="EE210" s="53">
        <v>0</v>
      </c>
      <c r="EF210" s="53">
        <v>0</v>
      </c>
      <c r="EG210" s="53">
        <v>0</v>
      </c>
      <c r="EH210" s="53">
        <v>0</v>
      </c>
      <c r="EI210" s="53">
        <v>0</v>
      </c>
      <c r="EJ210" s="53">
        <v>0</v>
      </c>
      <c r="EK210" s="53">
        <v>0</v>
      </c>
      <c r="EL210" s="53">
        <v>0</v>
      </c>
      <c r="EM210" s="53">
        <v>0</v>
      </c>
      <c r="EN210" s="53">
        <v>0</v>
      </c>
      <c r="EO210" s="53">
        <v>0</v>
      </c>
      <c r="EP210" s="53">
        <v>0</v>
      </c>
      <c r="EQ210" s="53">
        <v>0</v>
      </c>
      <c r="ER210" s="53">
        <v>0</v>
      </c>
      <c r="ES210" s="53">
        <v>0</v>
      </c>
      <c r="ET210" s="53">
        <v>0</v>
      </c>
      <c r="EU210" s="53">
        <v>0</v>
      </c>
      <c r="EV210" s="53">
        <v>0</v>
      </c>
      <c r="EW210" s="53">
        <v>0</v>
      </c>
      <c r="EX210" s="53">
        <v>0</v>
      </c>
      <c r="EY210" s="53">
        <v>0</v>
      </c>
      <c r="EZ210" s="53">
        <v>0</v>
      </c>
      <c r="FA210" s="53">
        <v>0</v>
      </c>
      <c r="FB210" s="53">
        <v>0</v>
      </c>
      <c r="FC210" s="53">
        <v>0</v>
      </c>
      <c r="FD210" s="53">
        <v>0</v>
      </c>
      <c r="FE210" s="53">
        <v>0</v>
      </c>
      <c r="FF210" s="53">
        <v>0</v>
      </c>
      <c r="FG210" s="53">
        <v>0</v>
      </c>
      <c r="FH210" s="53">
        <v>0</v>
      </c>
      <c r="FI210" s="53">
        <v>0</v>
      </c>
      <c r="FJ210" s="53">
        <v>0</v>
      </c>
      <c r="FK210" s="53">
        <v>0</v>
      </c>
      <c r="FL210" s="53">
        <v>0</v>
      </c>
      <c r="FM210" s="53">
        <v>0</v>
      </c>
      <c r="FN210" s="53">
        <v>0</v>
      </c>
      <c r="FO210" s="53">
        <v>0</v>
      </c>
      <c r="FP210" s="53">
        <v>0</v>
      </c>
      <c r="FQ210" s="53">
        <v>0</v>
      </c>
      <c r="FR210" s="53">
        <v>0</v>
      </c>
      <c r="FS210" s="53">
        <v>0</v>
      </c>
      <c r="FT210" s="53">
        <v>0</v>
      </c>
      <c r="FU210" s="53">
        <v>0</v>
      </c>
      <c r="FV210" s="53">
        <v>0</v>
      </c>
      <c r="FW210" s="53">
        <v>0</v>
      </c>
      <c r="FX210" s="53">
        <v>0</v>
      </c>
      <c r="FY210" s="53"/>
      <c r="FZ210" s="53">
        <f>SUM(C210:FX210)</f>
        <v>0</v>
      </c>
      <c r="GA210" s="53"/>
      <c r="GB210" s="53"/>
      <c r="GC210" s="53"/>
      <c r="GD210" s="53"/>
      <c r="GE210" s="5"/>
      <c r="GF210" s="5"/>
      <c r="GG210" s="5"/>
      <c r="GH210" s="5"/>
      <c r="GI210" s="5"/>
      <c r="GJ210" s="5"/>
      <c r="GK210" s="5"/>
      <c r="GL210" s="5"/>
      <c r="GM210" s="5"/>
    </row>
    <row r="211" spans="1:195" x14ac:dyDescent="0.2">
      <c r="A211" s="140"/>
      <c r="B211" s="140" t="s">
        <v>570</v>
      </c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4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  <c r="AW211" s="53"/>
      <c r="AX211" s="53"/>
      <c r="AY211" s="53"/>
      <c r="AZ211" s="53"/>
      <c r="BA211" s="53"/>
      <c r="BB211" s="53"/>
      <c r="BC211" s="53"/>
      <c r="BD211" s="53"/>
      <c r="BE211" s="53"/>
      <c r="BF211" s="53"/>
      <c r="BG211" s="53"/>
      <c r="BH211" s="53"/>
      <c r="BI211" s="53"/>
      <c r="BJ211" s="53"/>
      <c r="BK211" s="53"/>
      <c r="BL211" s="53"/>
      <c r="BM211" s="53"/>
      <c r="BN211" s="53"/>
      <c r="BO211" s="53"/>
      <c r="BP211" s="53"/>
      <c r="BQ211" s="53"/>
      <c r="BR211" s="53"/>
      <c r="BS211" s="53"/>
      <c r="BT211" s="53"/>
      <c r="BU211" s="53"/>
      <c r="BV211" s="53"/>
      <c r="BW211" s="53"/>
      <c r="BX211" s="53"/>
      <c r="BY211" s="53"/>
      <c r="BZ211" s="53"/>
      <c r="CA211" s="53"/>
      <c r="CB211" s="53"/>
      <c r="CC211" s="53"/>
      <c r="CD211" s="53"/>
      <c r="CE211" s="53"/>
      <c r="CF211" s="53"/>
      <c r="CG211" s="53"/>
      <c r="CH211" s="53"/>
      <c r="CI211" s="53"/>
      <c r="CJ211" s="53"/>
      <c r="CK211" s="53"/>
      <c r="CL211" s="53"/>
      <c r="CM211" s="53"/>
      <c r="CN211" s="53"/>
      <c r="CO211" s="53"/>
      <c r="CP211" s="53"/>
      <c r="CQ211" s="53"/>
      <c r="CR211" s="53"/>
      <c r="CS211" s="53"/>
      <c r="CT211" s="53"/>
      <c r="CU211" s="53"/>
      <c r="CV211" s="53"/>
      <c r="CW211" s="53"/>
      <c r="CX211" s="53"/>
      <c r="CY211" s="53"/>
      <c r="CZ211" s="53"/>
      <c r="DA211" s="53"/>
      <c r="DB211" s="53"/>
      <c r="DC211" s="53"/>
      <c r="DD211" s="53"/>
      <c r="DE211" s="53"/>
      <c r="DF211" s="53"/>
      <c r="DG211" s="53"/>
      <c r="DH211" s="53"/>
      <c r="DI211" s="53"/>
      <c r="DJ211" s="53"/>
      <c r="DK211" s="53"/>
      <c r="DL211" s="53"/>
      <c r="DM211" s="53"/>
      <c r="DN211" s="53"/>
      <c r="DO211" s="53"/>
      <c r="DP211" s="53"/>
      <c r="DQ211" s="53"/>
      <c r="DR211" s="53"/>
      <c r="DS211" s="53"/>
      <c r="DT211" s="53"/>
      <c r="DU211" s="53"/>
      <c r="DV211" s="53"/>
      <c r="DW211" s="53"/>
      <c r="DX211" s="53"/>
      <c r="DY211" s="53"/>
      <c r="DZ211" s="53"/>
      <c r="EA211" s="53"/>
      <c r="EB211" s="53"/>
      <c r="EC211" s="53"/>
      <c r="ED211" s="53"/>
      <c r="EE211" s="53"/>
      <c r="EF211" s="53"/>
      <c r="EG211" s="53"/>
      <c r="EH211" s="53"/>
      <c r="EI211" s="53"/>
      <c r="EJ211" s="53"/>
      <c r="EK211" s="53"/>
      <c r="EL211" s="53"/>
      <c r="EM211" s="53"/>
      <c r="EN211" s="53"/>
      <c r="EO211" s="53"/>
      <c r="EP211" s="53"/>
      <c r="EQ211" s="53"/>
      <c r="ER211" s="53"/>
      <c r="ES211" s="53"/>
      <c r="ET211" s="53"/>
      <c r="EU211" s="53"/>
      <c r="EV211" s="53"/>
      <c r="EW211" s="53"/>
      <c r="EX211" s="53"/>
      <c r="EY211" s="53"/>
      <c r="EZ211" s="53"/>
      <c r="FA211" s="53"/>
      <c r="FB211" s="53"/>
      <c r="FC211" s="53"/>
      <c r="FD211" s="53"/>
      <c r="FE211" s="53"/>
      <c r="FF211" s="53"/>
      <c r="FG211" s="53"/>
      <c r="FH211" s="53"/>
      <c r="FI211" s="53"/>
      <c r="FJ211" s="53"/>
      <c r="FK211" s="53"/>
      <c r="FL211" s="53"/>
      <c r="FM211" s="53"/>
      <c r="FN211" s="53"/>
      <c r="FO211" s="53"/>
      <c r="FP211" s="53"/>
      <c r="FQ211" s="53"/>
      <c r="FR211" s="53"/>
      <c r="FS211" s="53"/>
      <c r="FT211" s="54"/>
      <c r="FU211" s="53"/>
      <c r="FV211" s="53"/>
      <c r="FW211" s="53"/>
      <c r="FX211" s="53"/>
      <c r="FY211" s="53"/>
      <c r="FZ211" s="53"/>
      <c r="GA211" s="53"/>
      <c r="GB211" s="53"/>
      <c r="GC211" s="53"/>
      <c r="GD211" s="53"/>
      <c r="GE211" s="5"/>
      <c r="GF211" s="5"/>
      <c r="GG211" s="5"/>
      <c r="GH211" s="5"/>
      <c r="GI211" s="5"/>
      <c r="GJ211" s="5"/>
      <c r="GK211" s="5"/>
      <c r="GL211" s="5"/>
      <c r="GM211" s="5"/>
    </row>
    <row r="212" spans="1:195" x14ac:dyDescent="0.2">
      <c r="A212" s="3" t="s">
        <v>571</v>
      </c>
      <c r="B212" s="2" t="s">
        <v>572</v>
      </c>
      <c r="C212" s="53">
        <f t="shared" ref="C212:BN212" si="260">+C188</f>
        <v>66713728.780000001</v>
      </c>
      <c r="D212" s="53">
        <f t="shared" si="260"/>
        <v>324539205.25</v>
      </c>
      <c r="E212" s="53">
        <f t="shared" si="260"/>
        <v>68794524.75</v>
      </c>
      <c r="F212" s="53">
        <f t="shared" si="260"/>
        <v>133550636.68000001</v>
      </c>
      <c r="G212" s="53">
        <f t="shared" si="260"/>
        <v>8363696.3499999996</v>
      </c>
      <c r="H212" s="53">
        <f t="shared" si="260"/>
        <v>8113356.2300000004</v>
      </c>
      <c r="I212" s="53">
        <f t="shared" si="260"/>
        <v>88383913.810000002</v>
      </c>
      <c r="J212" s="53">
        <f t="shared" si="260"/>
        <v>17039335.68</v>
      </c>
      <c r="K212" s="53">
        <f t="shared" si="260"/>
        <v>3381510.81</v>
      </c>
      <c r="L212" s="53">
        <f t="shared" si="260"/>
        <v>22816101.039999999</v>
      </c>
      <c r="M212" s="53">
        <f t="shared" si="260"/>
        <v>13784598.460000001</v>
      </c>
      <c r="N212" s="53">
        <f t="shared" si="260"/>
        <v>411351405.31999999</v>
      </c>
      <c r="O212" s="53">
        <f t="shared" si="260"/>
        <v>115175670.92</v>
      </c>
      <c r="P212" s="53">
        <f t="shared" si="260"/>
        <v>2476964.3199999998</v>
      </c>
      <c r="Q212" s="53">
        <f t="shared" si="260"/>
        <v>333053465.49000001</v>
      </c>
      <c r="R212" s="53">
        <f t="shared" si="260"/>
        <v>17782550.899999999</v>
      </c>
      <c r="S212" s="53">
        <f t="shared" si="260"/>
        <v>11251964.369999999</v>
      </c>
      <c r="T212" s="53">
        <f t="shared" si="260"/>
        <v>1914867.25</v>
      </c>
      <c r="U212" s="53">
        <f t="shared" si="260"/>
        <v>814596.3</v>
      </c>
      <c r="V212" s="53">
        <f t="shared" si="260"/>
        <v>2957916.45</v>
      </c>
      <c r="W212" s="54">
        <f t="shared" si="260"/>
        <v>1133808.6599999999</v>
      </c>
      <c r="X212" s="53">
        <f t="shared" si="260"/>
        <v>809560.66</v>
      </c>
      <c r="Y212" s="53">
        <f t="shared" si="260"/>
        <v>4171984.72</v>
      </c>
      <c r="Z212" s="53">
        <f t="shared" si="260"/>
        <v>2869104.6</v>
      </c>
      <c r="AA212" s="53">
        <f t="shared" si="260"/>
        <v>228066737.97999999</v>
      </c>
      <c r="AB212" s="53">
        <f t="shared" si="260"/>
        <v>234271744.03</v>
      </c>
      <c r="AC212" s="53">
        <f t="shared" si="260"/>
        <v>7503507.4100000001</v>
      </c>
      <c r="AD212" s="53">
        <f t="shared" si="260"/>
        <v>8936096.1999999993</v>
      </c>
      <c r="AE212" s="53">
        <f t="shared" si="260"/>
        <v>1587827.91</v>
      </c>
      <c r="AF212" s="53">
        <f t="shared" si="260"/>
        <v>2326291.3199999998</v>
      </c>
      <c r="AG212" s="53">
        <f t="shared" si="260"/>
        <v>7420401.6900000004</v>
      </c>
      <c r="AH212" s="53">
        <f t="shared" si="260"/>
        <v>8065649.46</v>
      </c>
      <c r="AI212" s="53">
        <f t="shared" si="260"/>
        <v>3602485.71</v>
      </c>
      <c r="AJ212" s="53">
        <f t="shared" si="260"/>
        <v>2700665.29</v>
      </c>
      <c r="AK212" s="53">
        <f t="shared" si="260"/>
        <v>2845262.41</v>
      </c>
      <c r="AL212" s="53">
        <f t="shared" si="260"/>
        <v>3005205.86</v>
      </c>
      <c r="AM212" s="53">
        <f t="shared" si="260"/>
        <v>4152016.02</v>
      </c>
      <c r="AN212" s="53">
        <f t="shared" si="260"/>
        <v>3699194.5</v>
      </c>
      <c r="AO212" s="53">
        <f t="shared" si="260"/>
        <v>37793390.189999998</v>
      </c>
      <c r="AP212" s="53">
        <f t="shared" si="260"/>
        <v>715619719.5</v>
      </c>
      <c r="AQ212" s="53">
        <f t="shared" si="260"/>
        <v>3012901.51</v>
      </c>
      <c r="AR212" s="53">
        <f t="shared" si="260"/>
        <v>492352916.14999998</v>
      </c>
      <c r="AS212" s="53">
        <f t="shared" si="260"/>
        <v>56344399.130000003</v>
      </c>
      <c r="AT212" s="53">
        <f t="shared" si="260"/>
        <v>19437578.940000001</v>
      </c>
      <c r="AU212" s="53">
        <f t="shared" si="260"/>
        <v>3455207.96</v>
      </c>
      <c r="AV212" s="53">
        <f t="shared" si="260"/>
        <v>3279892.61</v>
      </c>
      <c r="AW212" s="53">
        <f t="shared" si="260"/>
        <v>2779205.15</v>
      </c>
      <c r="AX212" s="53">
        <f t="shared" si="260"/>
        <v>855841.54</v>
      </c>
      <c r="AY212" s="53">
        <f t="shared" si="260"/>
        <v>4850033.83</v>
      </c>
      <c r="AZ212" s="53">
        <f t="shared" si="260"/>
        <v>91264930.810000002</v>
      </c>
      <c r="BA212" s="53">
        <f t="shared" si="260"/>
        <v>66688600.359999999</v>
      </c>
      <c r="BB212" s="53">
        <f t="shared" si="260"/>
        <v>58588529.189999998</v>
      </c>
      <c r="BC212" s="53">
        <f t="shared" si="260"/>
        <v>239248803.41</v>
      </c>
      <c r="BD212" s="53">
        <f t="shared" si="260"/>
        <v>37404361.549999997</v>
      </c>
      <c r="BE212" s="53">
        <f t="shared" si="260"/>
        <v>11693608.91</v>
      </c>
      <c r="BF212" s="53">
        <f t="shared" si="260"/>
        <v>178683378.78999999</v>
      </c>
      <c r="BG212" s="53">
        <f t="shared" si="260"/>
        <v>8708088.9000000004</v>
      </c>
      <c r="BH212" s="53">
        <f t="shared" si="260"/>
        <v>5452909.0800000001</v>
      </c>
      <c r="BI212" s="53">
        <f t="shared" si="260"/>
        <v>3089657.17</v>
      </c>
      <c r="BJ212" s="53">
        <f t="shared" si="260"/>
        <v>44906613</v>
      </c>
      <c r="BK212" s="53">
        <f t="shared" si="260"/>
        <v>154526355.59</v>
      </c>
      <c r="BL212" s="53">
        <f t="shared" si="260"/>
        <v>2742357.46</v>
      </c>
      <c r="BM212" s="53">
        <f t="shared" si="260"/>
        <v>3107425.37</v>
      </c>
      <c r="BN212" s="53">
        <f t="shared" si="260"/>
        <v>28502503.359999999</v>
      </c>
      <c r="BO212" s="53">
        <f t="shared" ref="BO212:DZ212" si="261">+BO188</f>
        <v>11882450.93</v>
      </c>
      <c r="BP212" s="53">
        <f t="shared" si="261"/>
        <v>2650025.85</v>
      </c>
      <c r="BQ212" s="53">
        <f t="shared" si="261"/>
        <v>48591731.990000002</v>
      </c>
      <c r="BR212" s="53">
        <f t="shared" si="261"/>
        <v>36425903.770000003</v>
      </c>
      <c r="BS212" s="53">
        <f t="shared" si="261"/>
        <v>8687710.7599999998</v>
      </c>
      <c r="BT212" s="53">
        <f t="shared" si="261"/>
        <v>4073247.9</v>
      </c>
      <c r="BU212" s="53">
        <f t="shared" si="261"/>
        <v>4143194.59</v>
      </c>
      <c r="BV212" s="53">
        <f t="shared" si="261"/>
        <v>9943864.5600000005</v>
      </c>
      <c r="BW212" s="53">
        <f t="shared" si="261"/>
        <v>14627138.68</v>
      </c>
      <c r="BX212" s="53">
        <f t="shared" si="261"/>
        <v>1474226.18</v>
      </c>
      <c r="BY212" s="53">
        <f t="shared" si="261"/>
        <v>4501317.1900000004</v>
      </c>
      <c r="BZ212" s="53">
        <f t="shared" si="261"/>
        <v>2472400.84</v>
      </c>
      <c r="CA212" s="53">
        <f t="shared" si="261"/>
        <v>2466653.56</v>
      </c>
      <c r="CB212" s="53">
        <f t="shared" si="261"/>
        <v>639169121.38</v>
      </c>
      <c r="CC212" s="53">
        <f t="shared" si="261"/>
        <v>2128882.54</v>
      </c>
      <c r="CD212" s="53">
        <f t="shared" si="261"/>
        <v>1061343</v>
      </c>
      <c r="CE212" s="53">
        <f t="shared" si="261"/>
        <v>2247998.58</v>
      </c>
      <c r="CF212" s="53">
        <f t="shared" si="261"/>
        <v>1567350.39</v>
      </c>
      <c r="CG212" s="53">
        <f t="shared" si="261"/>
        <v>2297959.63</v>
      </c>
      <c r="CH212" s="53">
        <f t="shared" si="261"/>
        <v>1776669.39</v>
      </c>
      <c r="CI212" s="53">
        <f t="shared" si="261"/>
        <v>5818594.4199999999</v>
      </c>
      <c r="CJ212" s="53">
        <f t="shared" si="261"/>
        <v>8936708.0099999998</v>
      </c>
      <c r="CK212" s="53">
        <f t="shared" si="261"/>
        <v>38438465.880000003</v>
      </c>
      <c r="CL212" s="53">
        <f t="shared" si="261"/>
        <v>10801711.800000001</v>
      </c>
      <c r="CM212" s="53">
        <f t="shared" si="261"/>
        <v>6866935.0499999998</v>
      </c>
      <c r="CN212" s="53">
        <f t="shared" si="261"/>
        <v>221571073.77000001</v>
      </c>
      <c r="CO212" s="53">
        <f t="shared" si="261"/>
        <v>115976776.91</v>
      </c>
      <c r="CP212" s="53">
        <f t="shared" si="261"/>
        <v>9081256.2100000009</v>
      </c>
      <c r="CQ212" s="53">
        <f t="shared" si="261"/>
        <v>9992437.1199999992</v>
      </c>
      <c r="CR212" s="53">
        <f t="shared" si="261"/>
        <v>2400500.89</v>
      </c>
      <c r="CS212" s="53">
        <f t="shared" si="261"/>
        <v>3510055.57</v>
      </c>
      <c r="CT212" s="53">
        <f t="shared" si="261"/>
        <v>1706097.24</v>
      </c>
      <c r="CU212" s="53">
        <f t="shared" si="261"/>
        <v>3233399.16</v>
      </c>
      <c r="CV212" s="53">
        <f t="shared" si="261"/>
        <v>769970.47</v>
      </c>
      <c r="CW212" s="53">
        <f t="shared" si="261"/>
        <v>2170896.9900000002</v>
      </c>
      <c r="CX212" s="53">
        <f t="shared" si="261"/>
        <v>4204498.0599999996</v>
      </c>
      <c r="CY212" s="53">
        <f t="shared" si="261"/>
        <v>536183.81000000006</v>
      </c>
      <c r="CZ212" s="53">
        <f t="shared" si="261"/>
        <v>16893000.699999999</v>
      </c>
      <c r="DA212" s="53">
        <f t="shared" si="261"/>
        <v>2426364.98</v>
      </c>
      <c r="DB212" s="53">
        <f t="shared" si="261"/>
        <v>3276096.45</v>
      </c>
      <c r="DC212" s="53">
        <f t="shared" si="261"/>
        <v>2342456.75</v>
      </c>
      <c r="DD212" s="53">
        <f t="shared" si="261"/>
        <v>2029297.81</v>
      </c>
      <c r="DE212" s="53">
        <f t="shared" si="261"/>
        <v>3977759.13</v>
      </c>
      <c r="DF212" s="53">
        <f t="shared" si="261"/>
        <v>166265660.66</v>
      </c>
      <c r="DG212" s="53">
        <f t="shared" si="261"/>
        <v>1329987.68</v>
      </c>
      <c r="DH212" s="53">
        <f t="shared" si="261"/>
        <v>16456001.800000001</v>
      </c>
      <c r="DI212" s="53">
        <f t="shared" si="261"/>
        <v>21138820.550000001</v>
      </c>
      <c r="DJ212" s="53">
        <f t="shared" si="261"/>
        <v>6182177.7800000003</v>
      </c>
      <c r="DK212" s="53">
        <f t="shared" si="261"/>
        <v>4117264.73</v>
      </c>
      <c r="DL212" s="53">
        <f t="shared" si="261"/>
        <v>47175841.789999999</v>
      </c>
      <c r="DM212" s="53">
        <f t="shared" si="261"/>
        <v>3219632.92</v>
      </c>
      <c r="DN212" s="53">
        <f t="shared" si="261"/>
        <v>11921248.050000001</v>
      </c>
      <c r="DO212" s="53">
        <f t="shared" si="261"/>
        <v>24262160.48</v>
      </c>
      <c r="DP212" s="53">
        <f t="shared" si="261"/>
        <v>2891109.43</v>
      </c>
      <c r="DQ212" s="53">
        <f t="shared" si="261"/>
        <v>4707668.8099999996</v>
      </c>
      <c r="DR212" s="53">
        <f t="shared" si="261"/>
        <v>11151848.310000001</v>
      </c>
      <c r="DS212" s="53">
        <f t="shared" si="261"/>
        <v>7052661.9199999999</v>
      </c>
      <c r="DT212" s="53">
        <f t="shared" si="261"/>
        <v>2092828</v>
      </c>
      <c r="DU212" s="53">
        <f t="shared" si="261"/>
        <v>3791454.4</v>
      </c>
      <c r="DV212" s="53">
        <f t="shared" si="261"/>
        <v>2618193.62</v>
      </c>
      <c r="DW212" s="53">
        <f t="shared" si="261"/>
        <v>3457205.39</v>
      </c>
      <c r="DX212" s="53">
        <f t="shared" si="261"/>
        <v>2655172.17</v>
      </c>
      <c r="DY212" s="53">
        <f t="shared" si="261"/>
        <v>3843606.42</v>
      </c>
      <c r="DZ212" s="53">
        <f t="shared" si="261"/>
        <v>8465560.2200000007</v>
      </c>
      <c r="EA212" s="53">
        <f t="shared" ref="EA212:FU212" si="262">+EA188</f>
        <v>5346092.59</v>
      </c>
      <c r="EB212" s="53">
        <f t="shared" si="262"/>
        <v>4985220.59</v>
      </c>
      <c r="EC212" s="53">
        <f t="shared" si="262"/>
        <v>3078357.24</v>
      </c>
      <c r="ED212" s="53">
        <f t="shared" si="262"/>
        <v>17536277.039999999</v>
      </c>
      <c r="EE212" s="53">
        <f t="shared" si="262"/>
        <v>2496840.9900000002</v>
      </c>
      <c r="EF212" s="53">
        <f t="shared" si="262"/>
        <v>12426816.66</v>
      </c>
      <c r="EG212" s="53">
        <f t="shared" si="262"/>
        <v>2907591.24</v>
      </c>
      <c r="EH212" s="53">
        <f t="shared" si="262"/>
        <v>2708497.8</v>
      </c>
      <c r="EI212" s="53">
        <f t="shared" si="262"/>
        <v>137604012.77000001</v>
      </c>
      <c r="EJ212" s="53">
        <f t="shared" si="262"/>
        <v>68401962.659999996</v>
      </c>
      <c r="EK212" s="53">
        <f t="shared" si="262"/>
        <v>5390204.6799999997</v>
      </c>
      <c r="EL212" s="53">
        <f t="shared" si="262"/>
        <v>4193186.36</v>
      </c>
      <c r="EM212" s="53">
        <f t="shared" si="262"/>
        <v>4360366.1399999997</v>
      </c>
      <c r="EN212" s="53">
        <f t="shared" si="262"/>
        <v>8965761.2200000007</v>
      </c>
      <c r="EO212" s="53">
        <f t="shared" si="262"/>
        <v>3851661.64</v>
      </c>
      <c r="EP212" s="53">
        <f t="shared" si="262"/>
        <v>3991450.04</v>
      </c>
      <c r="EQ212" s="53">
        <f t="shared" si="262"/>
        <v>19450319.18</v>
      </c>
      <c r="ER212" s="53">
        <f t="shared" si="262"/>
        <v>3910307.7</v>
      </c>
      <c r="ES212" s="53">
        <f t="shared" si="262"/>
        <v>1907386.17</v>
      </c>
      <c r="ET212" s="53">
        <f t="shared" si="262"/>
        <v>2729765.03</v>
      </c>
      <c r="EU212" s="53">
        <f t="shared" si="262"/>
        <v>5972313.8600000003</v>
      </c>
      <c r="EV212" s="53">
        <f t="shared" si="262"/>
        <v>1120061.8999999999</v>
      </c>
      <c r="EW212" s="53">
        <f t="shared" si="262"/>
        <v>9490643.4199999999</v>
      </c>
      <c r="EX212" s="53">
        <f t="shared" si="262"/>
        <v>3276119.25</v>
      </c>
      <c r="EY212" s="53">
        <f t="shared" si="262"/>
        <v>6061146.5899999999</v>
      </c>
      <c r="EZ212" s="53">
        <f t="shared" si="262"/>
        <v>1754057.35</v>
      </c>
      <c r="FA212" s="53">
        <f t="shared" si="262"/>
        <v>26461236.469999999</v>
      </c>
      <c r="FB212" s="53">
        <f t="shared" si="262"/>
        <v>3573762.53</v>
      </c>
      <c r="FC212" s="53">
        <f t="shared" si="262"/>
        <v>19284849.57</v>
      </c>
      <c r="FD212" s="53">
        <f t="shared" si="262"/>
        <v>3477559.82</v>
      </c>
      <c r="FE212" s="53">
        <f t="shared" si="262"/>
        <v>1646174.41</v>
      </c>
      <c r="FF212" s="53">
        <f t="shared" si="262"/>
        <v>2745397.62</v>
      </c>
      <c r="FG212" s="53">
        <f t="shared" si="262"/>
        <v>1669344.61</v>
      </c>
      <c r="FH212" s="53">
        <f t="shared" si="262"/>
        <v>1379724.35</v>
      </c>
      <c r="FI212" s="53">
        <f t="shared" si="262"/>
        <v>14926783.289999999</v>
      </c>
      <c r="FJ212" s="53">
        <f t="shared" si="262"/>
        <v>14665311.060000001</v>
      </c>
      <c r="FK212" s="53">
        <f t="shared" si="262"/>
        <v>17712852.079999998</v>
      </c>
      <c r="FL212" s="53">
        <f t="shared" si="262"/>
        <v>37123944.920000002</v>
      </c>
      <c r="FM212" s="53">
        <f t="shared" si="262"/>
        <v>26902067.390000001</v>
      </c>
      <c r="FN212" s="53">
        <f t="shared" si="262"/>
        <v>163886480.13</v>
      </c>
      <c r="FO212" s="53">
        <f t="shared" si="262"/>
        <v>9273687.8399999999</v>
      </c>
      <c r="FP212" s="53">
        <f t="shared" si="262"/>
        <v>18410410.41</v>
      </c>
      <c r="FQ212" s="53">
        <f t="shared" si="262"/>
        <v>6723383.9100000001</v>
      </c>
      <c r="FR212" s="53">
        <f t="shared" si="262"/>
        <v>2320915.1800000002</v>
      </c>
      <c r="FS212" s="53">
        <f t="shared" si="262"/>
        <v>2384480.48</v>
      </c>
      <c r="FT212" s="54">
        <f t="shared" si="262"/>
        <v>1301154.76</v>
      </c>
      <c r="FU212" s="53">
        <f t="shared" si="262"/>
        <v>6975358.5300000003</v>
      </c>
      <c r="FV212" s="53">
        <f>+FV188</f>
        <v>5738699.4299999997</v>
      </c>
      <c r="FW212" s="53">
        <f>+FW188</f>
        <v>2464645.46</v>
      </c>
      <c r="FX212" s="53">
        <f>+FX188</f>
        <v>1215199.1599999999</v>
      </c>
      <c r="FY212" s="53"/>
      <c r="FZ212" s="53">
        <f>SUM(C212:FX212)</f>
        <v>6823942440.5900059</v>
      </c>
      <c r="GA212" s="53"/>
      <c r="GB212" s="53"/>
      <c r="GC212" s="53"/>
      <c r="GD212" s="53"/>
      <c r="GE212" s="5"/>
      <c r="GF212" s="5"/>
      <c r="GG212" s="5"/>
      <c r="GH212" s="5"/>
      <c r="GI212" s="5"/>
      <c r="GJ212" s="5"/>
      <c r="GK212" s="5"/>
      <c r="GL212" s="5"/>
      <c r="GM212" s="5"/>
    </row>
    <row r="213" spans="1:195" x14ac:dyDescent="0.2">
      <c r="A213" s="139" t="s">
        <v>573</v>
      </c>
      <c r="B213" s="140" t="s">
        <v>548</v>
      </c>
      <c r="C213" s="53">
        <f>MIN(C208,C212)</f>
        <v>65980348.289999999</v>
      </c>
      <c r="D213" s="53">
        <f t="shared" ref="D213:BO213" si="263">MIN(D208,D212)</f>
        <v>324511682.53000003</v>
      </c>
      <c r="E213" s="53">
        <f t="shared" si="263"/>
        <v>66908984.640000001</v>
      </c>
      <c r="F213" s="53">
        <f t="shared" si="263"/>
        <v>133410639.33</v>
      </c>
      <c r="G213" s="53">
        <f t="shared" si="263"/>
        <v>8363696.3499999996</v>
      </c>
      <c r="H213" s="53">
        <f t="shared" si="263"/>
        <v>8113356.2300000004</v>
      </c>
      <c r="I213" s="53">
        <f t="shared" si="263"/>
        <v>87931799.63000001</v>
      </c>
      <c r="J213" s="53">
        <f t="shared" si="263"/>
        <v>16935850.260000002</v>
      </c>
      <c r="K213" s="53">
        <f t="shared" si="263"/>
        <v>3324474.67</v>
      </c>
      <c r="L213" s="53">
        <f t="shared" si="263"/>
        <v>22814979.290000003</v>
      </c>
      <c r="M213" s="53">
        <f t="shared" si="263"/>
        <v>13784598.460000001</v>
      </c>
      <c r="N213" s="53">
        <f t="shared" si="263"/>
        <v>411351405.31999999</v>
      </c>
      <c r="O213" s="53">
        <f t="shared" si="263"/>
        <v>115042031.92999999</v>
      </c>
      <c r="P213" s="53">
        <f t="shared" si="263"/>
        <v>2450965.39</v>
      </c>
      <c r="Q213" s="53">
        <f t="shared" si="263"/>
        <v>333053465.49000001</v>
      </c>
      <c r="R213" s="53">
        <f t="shared" si="263"/>
        <v>15560258.689999999</v>
      </c>
      <c r="S213" s="53">
        <f t="shared" si="263"/>
        <v>11251964.369999999</v>
      </c>
      <c r="T213" s="53">
        <f t="shared" si="263"/>
        <v>1914867.25</v>
      </c>
      <c r="U213" s="53">
        <f t="shared" si="263"/>
        <v>814596.3</v>
      </c>
      <c r="V213" s="53">
        <f t="shared" si="263"/>
        <v>2919441.7600000002</v>
      </c>
      <c r="W213" s="53">
        <f t="shared" si="263"/>
        <v>1133808.6599999999</v>
      </c>
      <c r="X213" s="53">
        <f t="shared" si="263"/>
        <v>809560.66</v>
      </c>
      <c r="Y213" s="53">
        <f t="shared" si="263"/>
        <v>4169744.96</v>
      </c>
      <c r="Z213" s="53">
        <f t="shared" si="263"/>
        <v>2848834.18</v>
      </c>
      <c r="AA213" s="53">
        <f t="shared" si="263"/>
        <v>226581269.73999998</v>
      </c>
      <c r="AB213" s="53">
        <f t="shared" si="263"/>
        <v>234271744.03</v>
      </c>
      <c r="AC213" s="53">
        <f t="shared" si="263"/>
        <v>7465273.9799999995</v>
      </c>
      <c r="AD213" s="53">
        <f t="shared" si="263"/>
        <v>8894007.7699999996</v>
      </c>
      <c r="AE213" s="53">
        <f t="shared" si="263"/>
        <v>1576417.95</v>
      </c>
      <c r="AF213" s="53">
        <f t="shared" si="263"/>
        <v>2310395.54</v>
      </c>
      <c r="AG213" s="53">
        <f t="shared" si="263"/>
        <v>7404271.5600000005</v>
      </c>
      <c r="AH213" s="53">
        <f t="shared" si="263"/>
        <v>8041055.5099999998</v>
      </c>
      <c r="AI213" s="53">
        <f t="shared" si="263"/>
        <v>3598388.1799999997</v>
      </c>
      <c r="AJ213" s="53">
        <f t="shared" si="263"/>
        <v>2700665.29</v>
      </c>
      <c r="AK213" s="53">
        <f t="shared" si="263"/>
        <v>2783379.5199999996</v>
      </c>
      <c r="AL213" s="53">
        <f t="shared" si="263"/>
        <v>2986316.56</v>
      </c>
      <c r="AM213" s="53">
        <f t="shared" si="263"/>
        <v>4152016.02</v>
      </c>
      <c r="AN213" s="53">
        <f t="shared" si="263"/>
        <v>3699194.5</v>
      </c>
      <c r="AO213" s="53">
        <f t="shared" si="263"/>
        <v>37793390.189999998</v>
      </c>
      <c r="AP213" s="53">
        <f t="shared" si="263"/>
        <v>710242434.48000002</v>
      </c>
      <c r="AQ213" s="53">
        <f t="shared" si="263"/>
        <v>3012901.51</v>
      </c>
      <c r="AR213" s="53">
        <f t="shared" si="263"/>
        <v>492344955.29000002</v>
      </c>
      <c r="AS213" s="53">
        <f t="shared" si="263"/>
        <v>56344399.130000003</v>
      </c>
      <c r="AT213" s="53">
        <f t="shared" si="263"/>
        <v>19388673.07</v>
      </c>
      <c r="AU213" s="53">
        <f t="shared" si="263"/>
        <v>3455207.96</v>
      </c>
      <c r="AV213" s="53">
        <f t="shared" si="263"/>
        <v>3270055.05</v>
      </c>
      <c r="AW213" s="53">
        <f t="shared" si="263"/>
        <v>2765583.5300000003</v>
      </c>
      <c r="AX213" s="53">
        <f t="shared" si="263"/>
        <v>843848.45000000007</v>
      </c>
      <c r="AY213" s="53">
        <f t="shared" si="263"/>
        <v>4850033.83</v>
      </c>
      <c r="AZ213" s="53">
        <f t="shared" si="263"/>
        <v>91259679.049999997</v>
      </c>
      <c r="BA213" s="53">
        <f t="shared" si="263"/>
        <v>66594846.487999998</v>
      </c>
      <c r="BB213" s="53">
        <f t="shared" si="263"/>
        <v>58520244.384000003</v>
      </c>
      <c r="BC213" s="53">
        <f t="shared" si="263"/>
        <v>239248803.41</v>
      </c>
      <c r="BD213" s="53">
        <f t="shared" si="263"/>
        <v>37361888.144000001</v>
      </c>
      <c r="BE213" s="53">
        <f t="shared" si="263"/>
        <v>11687652.060000001</v>
      </c>
      <c r="BF213" s="53">
        <f t="shared" si="263"/>
        <v>178429571.48800001</v>
      </c>
      <c r="BG213" s="53">
        <f t="shared" si="263"/>
        <v>8638154.2799999993</v>
      </c>
      <c r="BH213" s="53">
        <f t="shared" si="263"/>
        <v>5452909.0800000001</v>
      </c>
      <c r="BI213" s="53">
        <f t="shared" si="263"/>
        <v>3012973.71</v>
      </c>
      <c r="BJ213" s="53">
        <f t="shared" si="263"/>
        <v>44840853.82</v>
      </c>
      <c r="BK213" s="53">
        <f t="shared" si="263"/>
        <v>154526355.59</v>
      </c>
      <c r="BL213" s="53">
        <f t="shared" si="263"/>
        <v>2660244.1100000003</v>
      </c>
      <c r="BM213" s="53">
        <f t="shared" si="263"/>
        <v>3107425.37</v>
      </c>
      <c r="BN213" s="53">
        <f t="shared" si="263"/>
        <v>28463428.112</v>
      </c>
      <c r="BO213" s="53">
        <f t="shared" si="263"/>
        <v>11868621.33</v>
      </c>
      <c r="BP213" s="53">
        <f t="shared" ref="BP213:EA213" si="264">MIN(BP208,BP212)</f>
        <v>2649134.06</v>
      </c>
      <c r="BQ213" s="53">
        <f t="shared" si="264"/>
        <v>48591731.990000002</v>
      </c>
      <c r="BR213" s="53">
        <f t="shared" si="264"/>
        <v>36425903.770000003</v>
      </c>
      <c r="BS213" s="53">
        <f t="shared" si="264"/>
        <v>8671550.9399999995</v>
      </c>
      <c r="BT213" s="53">
        <f t="shared" si="264"/>
        <v>3965933.42</v>
      </c>
      <c r="BU213" s="53">
        <f t="shared" si="264"/>
        <v>4143194.59</v>
      </c>
      <c r="BV213" s="53">
        <f t="shared" si="264"/>
        <v>9903879.1600000001</v>
      </c>
      <c r="BW213" s="53">
        <f t="shared" si="264"/>
        <v>14595396.65</v>
      </c>
      <c r="BX213" s="53">
        <f t="shared" si="264"/>
        <v>1459911.38</v>
      </c>
      <c r="BY213" s="53">
        <f t="shared" si="264"/>
        <v>4498042.53</v>
      </c>
      <c r="BZ213" s="53">
        <f t="shared" si="264"/>
        <v>2472400.84</v>
      </c>
      <c r="CA213" s="53">
        <f t="shared" si="264"/>
        <v>2466653.56</v>
      </c>
      <c r="CB213" s="53">
        <f t="shared" si="264"/>
        <v>638539148.20000005</v>
      </c>
      <c r="CC213" s="53">
        <f t="shared" si="264"/>
        <v>2123194.2600000002</v>
      </c>
      <c r="CD213" s="53">
        <f t="shared" si="264"/>
        <v>1057749.3800000001</v>
      </c>
      <c r="CE213" s="53">
        <f t="shared" si="264"/>
        <v>2238152.9099999997</v>
      </c>
      <c r="CF213" s="53">
        <f t="shared" si="264"/>
        <v>1567350.39</v>
      </c>
      <c r="CG213" s="53">
        <f t="shared" si="264"/>
        <v>2283615.9000000004</v>
      </c>
      <c r="CH213" s="53">
        <f t="shared" si="264"/>
        <v>1760664.0999999999</v>
      </c>
      <c r="CI213" s="53">
        <f t="shared" si="264"/>
        <v>5818594.4199999999</v>
      </c>
      <c r="CJ213" s="53">
        <f t="shared" si="264"/>
        <v>8894045.209999999</v>
      </c>
      <c r="CK213" s="53">
        <f t="shared" si="264"/>
        <v>38280479.609999999</v>
      </c>
      <c r="CL213" s="53">
        <f t="shared" si="264"/>
        <v>10801711.800000001</v>
      </c>
      <c r="CM213" s="53">
        <f t="shared" si="264"/>
        <v>6817824.5700000003</v>
      </c>
      <c r="CN213" s="53">
        <f t="shared" si="264"/>
        <v>221465954.52000001</v>
      </c>
      <c r="CO213" s="53">
        <f t="shared" si="264"/>
        <v>115841187.596</v>
      </c>
      <c r="CP213" s="53">
        <f t="shared" si="264"/>
        <v>9073525</v>
      </c>
      <c r="CQ213" s="53">
        <f t="shared" si="264"/>
        <v>9992437.1199999992</v>
      </c>
      <c r="CR213" s="53">
        <f t="shared" si="264"/>
        <v>2400500.89</v>
      </c>
      <c r="CS213" s="53">
        <f t="shared" si="264"/>
        <v>3493760.27</v>
      </c>
      <c r="CT213" s="53">
        <f t="shared" si="264"/>
        <v>1706097.24</v>
      </c>
      <c r="CU213" s="53">
        <f t="shared" si="264"/>
        <v>3233399.16</v>
      </c>
      <c r="CV213" s="53">
        <f t="shared" si="264"/>
        <v>769970.47</v>
      </c>
      <c r="CW213" s="53">
        <f t="shared" si="264"/>
        <v>2170896.9900000002</v>
      </c>
      <c r="CX213" s="53">
        <f t="shared" si="264"/>
        <v>4157685.89</v>
      </c>
      <c r="CY213" s="53">
        <f t="shared" si="264"/>
        <v>536183.81000000006</v>
      </c>
      <c r="CZ213" s="53">
        <f t="shared" si="264"/>
        <v>16813261.07</v>
      </c>
      <c r="DA213" s="53">
        <f t="shared" si="264"/>
        <v>2426364.98</v>
      </c>
      <c r="DB213" s="53">
        <f t="shared" si="264"/>
        <v>3257095.52</v>
      </c>
      <c r="DC213" s="53">
        <f t="shared" si="264"/>
        <v>2342456.75</v>
      </c>
      <c r="DD213" s="53">
        <f t="shared" si="264"/>
        <v>2017462.11</v>
      </c>
      <c r="DE213" s="53">
        <f t="shared" si="264"/>
        <v>3977759.13</v>
      </c>
      <c r="DF213" s="53">
        <f t="shared" si="264"/>
        <v>166055549.42400002</v>
      </c>
      <c r="DG213" s="53">
        <f t="shared" si="264"/>
        <v>1329695.3799999999</v>
      </c>
      <c r="DH213" s="53">
        <f t="shared" si="264"/>
        <v>16427985.140000001</v>
      </c>
      <c r="DI213" s="53">
        <f t="shared" si="264"/>
        <v>21138820.550000001</v>
      </c>
      <c r="DJ213" s="53">
        <f t="shared" si="264"/>
        <v>6182177.7800000003</v>
      </c>
      <c r="DK213" s="53">
        <f t="shared" si="264"/>
        <v>3954725.49</v>
      </c>
      <c r="DL213" s="53">
        <f t="shared" si="264"/>
        <v>47011703.25</v>
      </c>
      <c r="DM213" s="53">
        <f t="shared" si="264"/>
        <v>3219632.92</v>
      </c>
      <c r="DN213" s="53">
        <f t="shared" si="264"/>
        <v>11921248.050000001</v>
      </c>
      <c r="DO213" s="53">
        <f t="shared" si="264"/>
        <v>24152197.32</v>
      </c>
      <c r="DP213" s="53">
        <f t="shared" si="264"/>
        <v>2775715.6799999997</v>
      </c>
      <c r="DQ213" s="53">
        <f t="shared" si="264"/>
        <v>4676956.46</v>
      </c>
      <c r="DR213" s="53">
        <f t="shared" si="264"/>
        <v>11151848.310000001</v>
      </c>
      <c r="DS213" s="53">
        <f t="shared" si="264"/>
        <v>7052661.9199999999</v>
      </c>
      <c r="DT213" s="53">
        <f t="shared" si="264"/>
        <v>2092828</v>
      </c>
      <c r="DU213" s="53">
        <f t="shared" si="264"/>
        <v>3791454.4</v>
      </c>
      <c r="DV213" s="53">
        <f t="shared" si="264"/>
        <v>2618193.62</v>
      </c>
      <c r="DW213" s="53">
        <f t="shared" si="264"/>
        <v>3457205.39</v>
      </c>
      <c r="DX213" s="53">
        <f t="shared" si="264"/>
        <v>2655172.17</v>
      </c>
      <c r="DY213" s="53">
        <f t="shared" si="264"/>
        <v>3767126.04</v>
      </c>
      <c r="DZ213" s="53">
        <f t="shared" si="264"/>
        <v>8465560.2200000007</v>
      </c>
      <c r="EA213" s="53">
        <f t="shared" si="264"/>
        <v>5299471.9700000007</v>
      </c>
      <c r="EB213" s="53">
        <f t="shared" ref="EB213:FX213" si="265">MIN(EB208,EB212)</f>
        <v>4985220.59</v>
      </c>
      <c r="EC213" s="53">
        <f t="shared" si="265"/>
        <v>3057749.45</v>
      </c>
      <c r="ED213" s="53">
        <f t="shared" si="265"/>
        <v>17487470.440000001</v>
      </c>
      <c r="EE213" s="53">
        <f t="shared" si="265"/>
        <v>2496840.9900000002</v>
      </c>
      <c r="EF213" s="53">
        <f t="shared" si="265"/>
        <v>12426816.66</v>
      </c>
      <c r="EG213" s="53">
        <f t="shared" si="265"/>
        <v>2894268.8600000003</v>
      </c>
      <c r="EH213" s="53">
        <f t="shared" si="265"/>
        <v>2688288.93</v>
      </c>
      <c r="EI213" s="53">
        <f t="shared" si="265"/>
        <v>137604012.77000001</v>
      </c>
      <c r="EJ213" s="53">
        <f t="shared" si="265"/>
        <v>68328556.667999998</v>
      </c>
      <c r="EK213" s="53">
        <f t="shared" si="265"/>
        <v>5390204.6799999997</v>
      </c>
      <c r="EL213" s="53">
        <f t="shared" si="265"/>
        <v>4193186.36</v>
      </c>
      <c r="EM213" s="53">
        <f t="shared" si="265"/>
        <v>4360366.1399999997</v>
      </c>
      <c r="EN213" s="53">
        <f t="shared" si="265"/>
        <v>8958750.7599999998</v>
      </c>
      <c r="EO213" s="53">
        <f t="shared" si="265"/>
        <v>3851661.64</v>
      </c>
      <c r="EP213" s="53">
        <f t="shared" si="265"/>
        <v>3970291.37</v>
      </c>
      <c r="EQ213" s="53">
        <f t="shared" si="265"/>
        <v>19450319.18</v>
      </c>
      <c r="ER213" s="53">
        <f t="shared" si="265"/>
        <v>3910307.7</v>
      </c>
      <c r="ES213" s="53">
        <f t="shared" si="265"/>
        <v>1880920.64</v>
      </c>
      <c r="ET213" s="53">
        <f t="shared" si="265"/>
        <v>2729765.03</v>
      </c>
      <c r="EU213" s="53">
        <f t="shared" si="265"/>
        <v>5969917.4500000002</v>
      </c>
      <c r="EV213" s="53">
        <f t="shared" si="265"/>
        <v>1120061.8999999999</v>
      </c>
      <c r="EW213" s="53">
        <f t="shared" si="265"/>
        <v>9381351.0300000012</v>
      </c>
      <c r="EX213" s="53">
        <f t="shared" si="265"/>
        <v>3188160.2899999996</v>
      </c>
      <c r="EY213" s="53">
        <f t="shared" si="265"/>
        <v>6002439.3700000001</v>
      </c>
      <c r="EZ213" s="53">
        <f t="shared" si="265"/>
        <v>1745215.75</v>
      </c>
      <c r="FA213" s="53">
        <f t="shared" si="265"/>
        <v>26415389.949999999</v>
      </c>
      <c r="FB213" s="53">
        <f t="shared" si="265"/>
        <v>3573762.53</v>
      </c>
      <c r="FC213" s="53">
        <f t="shared" si="265"/>
        <v>19237293.68</v>
      </c>
      <c r="FD213" s="53">
        <f t="shared" si="265"/>
        <v>3477559.82</v>
      </c>
      <c r="FE213" s="53">
        <f t="shared" si="265"/>
        <v>1646174.41</v>
      </c>
      <c r="FF213" s="53">
        <f t="shared" si="265"/>
        <v>2658091.0099999998</v>
      </c>
      <c r="FG213" s="53">
        <f t="shared" si="265"/>
        <v>1663279.39</v>
      </c>
      <c r="FH213" s="53">
        <f t="shared" si="265"/>
        <v>1379724.35</v>
      </c>
      <c r="FI213" s="53">
        <f t="shared" si="265"/>
        <v>14926783.289999999</v>
      </c>
      <c r="FJ213" s="53">
        <f t="shared" si="265"/>
        <v>14642444.91</v>
      </c>
      <c r="FK213" s="53">
        <f t="shared" si="265"/>
        <v>17638458.169999998</v>
      </c>
      <c r="FL213" s="53">
        <f t="shared" si="265"/>
        <v>37123944.920000002</v>
      </c>
      <c r="FM213" s="53">
        <f t="shared" si="265"/>
        <v>26902067.390000001</v>
      </c>
      <c r="FN213" s="53">
        <f t="shared" si="265"/>
        <v>162322407.53</v>
      </c>
      <c r="FO213" s="53">
        <f t="shared" si="265"/>
        <v>9273687.8399999999</v>
      </c>
      <c r="FP213" s="53">
        <f t="shared" si="265"/>
        <v>18410410.41</v>
      </c>
      <c r="FQ213" s="53">
        <f t="shared" si="265"/>
        <v>6684693.6299999999</v>
      </c>
      <c r="FR213" s="53">
        <f t="shared" si="265"/>
        <v>2280103.7399999998</v>
      </c>
      <c r="FS213" s="53">
        <f t="shared" si="265"/>
        <v>2384480.48</v>
      </c>
      <c r="FT213" s="53">
        <f t="shared" si="265"/>
        <v>1296446.3</v>
      </c>
      <c r="FU213" s="53">
        <f t="shared" si="265"/>
        <v>6915270.7199999997</v>
      </c>
      <c r="FV213" s="53">
        <f t="shared" si="265"/>
        <v>5676270.25</v>
      </c>
      <c r="FW213" s="53">
        <f t="shared" si="265"/>
        <v>2403430.9200000004</v>
      </c>
      <c r="FX213" s="53">
        <f t="shared" si="265"/>
        <v>1215199.1599999999</v>
      </c>
      <c r="FY213" s="53"/>
      <c r="FZ213" s="53">
        <f>SUM(C213:FX213)</f>
        <v>6804970594.7940025</v>
      </c>
      <c r="GA213" s="53"/>
      <c r="GB213" s="53"/>
      <c r="GC213" s="53"/>
      <c r="GD213" s="53"/>
      <c r="GE213" s="5"/>
      <c r="GF213" s="5"/>
      <c r="GG213" s="5"/>
      <c r="GH213" s="5"/>
      <c r="GI213" s="5"/>
      <c r="GJ213" s="5"/>
      <c r="GK213" s="5"/>
      <c r="GL213" s="5"/>
      <c r="GM213" s="5"/>
    </row>
    <row r="214" spans="1:195" x14ac:dyDescent="0.2">
      <c r="A214" s="55"/>
      <c r="B214" s="2" t="s">
        <v>574</v>
      </c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4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3"/>
      <c r="AV214" s="53"/>
      <c r="AW214" s="53"/>
      <c r="AX214" s="53"/>
      <c r="AY214" s="53"/>
      <c r="AZ214" s="53"/>
      <c r="BA214" s="53"/>
      <c r="BB214" s="53"/>
      <c r="BC214" s="53"/>
      <c r="BD214" s="53"/>
      <c r="BE214" s="53"/>
      <c r="BF214" s="53"/>
      <c r="BG214" s="53"/>
      <c r="BH214" s="53"/>
      <c r="BI214" s="53"/>
      <c r="BJ214" s="53"/>
      <c r="BK214" s="53"/>
      <c r="BL214" s="53"/>
      <c r="BM214" s="53"/>
      <c r="BN214" s="53"/>
      <c r="BO214" s="53"/>
      <c r="BP214" s="53"/>
      <c r="BQ214" s="53"/>
      <c r="BR214" s="53"/>
      <c r="BS214" s="53"/>
      <c r="BT214" s="53"/>
      <c r="BU214" s="53"/>
      <c r="BV214" s="53"/>
      <c r="BW214" s="53"/>
      <c r="BX214" s="53"/>
      <c r="BY214" s="53"/>
      <c r="BZ214" s="53"/>
      <c r="CA214" s="53"/>
      <c r="CB214" s="53"/>
      <c r="CC214" s="53"/>
      <c r="CD214" s="53"/>
      <c r="CE214" s="53"/>
      <c r="CF214" s="53"/>
      <c r="CG214" s="53"/>
      <c r="CH214" s="53"/>
      <c r="CI214" s="53"/>
      <c r="CJ214" s="53"/>
      <c r="CK214" s="53"/>
      <c r="CL214" s="53"/>
      <c r="CM214" s="53"/>
      <c r="CN214" s="53"/>
      <c r="CO214" s="53"/>
      <c r="CP214" s="53"/>
      <c r="CQ214" s="53"/>
      <c r="CR214" s="53"/>
      <c r="CS214" s="53"/>
      <c r="CT214" s="53"/>
      <c r="CU214" s="53"/>
      <c r="CV214" s="53"/>
      <c r="CW214" s="53"/>
      <c r="CX214" s="53"/>
      <c r="CY214" s="53"/>
      <c r="CZ214" s="53"/>
      <c r="DA214" s="53"/>
      <c r="DB214" s="53"/>
      <c r="DC214" s="53"/>
      <c r="DD214" s="53"/>
      <c r="DE214" s="53"/>
      <c r="DF214" s="53"/>
      <c r="DG214" s="53"/>
      <c r="DH214" s="53"/>
      <c r="DI214" s="53"/>
      <c r="DJ214" s="53"/>
      <c r="DK214" s="53"/>
      <c r="DL214" s="53"/>
      <c r="DM214" s="53"/>
      <c r="DN214" s="53"/>
      <c r="DO214" s="53"/>
      <c r="DP214" s="53"/>
      <c r="DQ214" s="53"/>
      <c r="DR214" s="53"/>
      <c r="DS214" s="53"/>
      <c r="DT214" s="53"/>
      <c r="DU214" s="53"/>
      <c r="DV214" s="53"/>
      <c r="DW214" s="53"/>
      <c r="DX214" s="53"/>
      <c r="DY214" s="53"/>
      <c r="DZ214" s="53"/>
      <c r="EA214" s="53"/>
      <c r="EB214" s="53"/>
      <c r="EC214" s="53"/>
      <c r="ED214" s="53"/>
      <c r="EE214" s="53"/>
      <c r="EF214" s="53"/>
      <c r="EG214" s="53"/>
      <c r="EH214" s="53"/>
      <c r="EI214" s="53"/>
      <c r="EJ214" s="53"/>
      <c r="EK214" s="53"/>
      <c r="EL214" s="53"/>
      <c r="EM214" s="53"/>
      <c r="EN214" s="53"/>
      <c r="EO214" s="53"/>
      <c r="EP214" s="53"/>
      <c r="EQ214" s="53"/>
      <c r="ER214" s="53"/>
      <c r="ES214" s="53"/>
      <c r="ET214" s="53"/>
      <c r="EU214" s="53"/>
      <c r="EV214" s="53"/>
      <c r="EW214" s="53"/>
      <c r="EX214" s="53"/>
      <c r="EY214" s="53"/>
      <c r="EZ214" s="53"/>
      <c r="FA214" s="53"/>
      <c r="FB214" s="53"/>
      <c r="FC214" s="53"/>
      <c r="FD214" s="53"/>
      <c r="FE214" s="53"/>
      <c r="FF214" s="53"/>
      <c r="FG214" s="53"/>
      <c r="FH214" s="53"/>
      <c r="FI214" s="53"/>
      <c r="FJ214" s="53"/>
      <c r="FK214" s="53"/>
      <c r="FL214" s="53"/>
      <c r="FM214" s="53"/>
      <c r="FN214" s="53"/>
      <c r="FO214" s="53"/>
      <c r="FP214" s="53"/>
      <c r="FQ214" s="53"/>
      <c r="FR214" s="53"/>
      <c r="FS214" s="53"/>
      <c r="FT214" s="54"/>
      <c r="FU214" s="53"/>
      <c r="FV214" s="53"/>
      <c r="FW214" s="53"/>
      <c r="FX214" s="53"/>
      <c r="FY214" s="53"/>
      <c r="FZ214" s="53"/>
      <c r="GA214" s="53"/>
      <c r="GB214" s="53"/>
      <c r="GC214" s="53"/>
      <c r="GD214" s="53"/>
      <c r="GE214" s="5"/>
      <c r="GF214" s="5"/>
      <c r="GG214" s="5"/>
      <c r="GH214" s="5"/>
      <c r="GI214" s="5"/>
      <c r="GJ214" s="5"/>
      <c r="GK214" s="5"/>
      <c r="GL214" s="5"/>
      <c r="GM214" s="5"/>
    </row>
    <row r="215" spans="1:195" x14ac:dyDescent="0.2">
      <c r="A215" s="3" t="s">
        <v>575</v>
      </c>
      <c r="B215" s="2" t="s">
        <v>576</v>
      </c>
      <c r="C215" s="53">
        <f t="shared" ref="C215:BN215" si="266">ROUND(C213/C96,2)</f>
        <v>8042.56</v>
      </c>
      <c r="D215" s="53">
        <f t="shared" si="266"/>
        <v>7879.96</v>
      </c>
      <c r="E215" s="53">
        <f t="shared" si="266"/>
        <v>8295.39</v>
      </c>
      <c r="F215" s="53">
        <f t="shared" si="266"/>
        <v>7778.96</v>
      </c>
      <c r="G215" s="53">
        <f t="shared" si="266"/>
        <v>8409.11</v>
      </c>
      <c r="H215" s="53">
        <f t="shared" si="266"/>
        <v>8284.85</v>
      </c>
      <c r="I215" s="53">
        <f t="shared" si="266"/>
        <v>8351.6299999999992</v>
      </c>
      <c r="J215" s="53">
        <f t="shared" si="266"/>
        <v>7868.72</v>
      </c>
      <c r="K215" s="53">
        <f t="shared" si="266"/>
        <v>10343.73</v>
      </c>
      <c r="L215" s="53">
        <f t="shared" si="266"/>
        <v>8314.5</v>
      </c>
      <c r="M215" s="53">
        <f t="shared" si="266"/>
        <v>9440.2099999999991</v>
      </c>
      <c r="N215" s="53">
        <f t="shared" si="266"/>
        <v>7997.86</v>
      </c>
      <c r="O215" s="53">
        <f t="shared" si="266"/>
        <v>7773.22</v>
      </c>
      <c r="P215" s="53">
        <f t="shared" si="266"/>
        <v>14935.8</v>
      </c>
      <c r="Q215" s="53">
        <f t="shared" si="266"/>
        <v>8410.44</v>
      </c>
      <c r="R215" s="53">
        <f t="shared" si="266"/>
        <v>7560.5</v>
      </c>
      <c r="S215" s="53">
        <f t="shared" si="266"/>
        <v>8163.06</v>
      </c>
      <c r="T215" s="53">
        <f t="shared" si="266"/>
        <v>13906.08</v>
      </c>
      <c r="U215" s="53">
        <f t="shared" si="266"/>
        <v>16130.62</v>
      </c>
      <c r="V215" s="53">
        <f t="shared" si="266"/>
        <v>10772.85</v>
      </c>
      <c r="W215" s="54">
        <f t="shared" si="266"/>
        <v>11104.88</v>
      </c>
      <c r="X215" s="53">
        <f t="shared" si="266"/>
        <v>16191.21</v>
      </c>
      <c r="Y215" s="53">
        <f t="shared" si="266"/>
        <v>8641.9599999999991</v>
      </c>
      <c r="Z215" s="53">
        <f t="shared" si="266"/>
        <v>10811.51</v>
      </c>
      <c r="AA215" s="53">
        <f t="shared" si="266"/>
        <v>7883.69</v>
      </c>
      <c r="AB215" s="53">
        <f t="shared" si="266"/>
        <v>7968.89</v>
      </c>
      <c r="AC215" s="53">
        <f t="shared" si="266"/>
        <v>8289.2199999999993</v>
      </c>
      <c r="AD215" s="53">
        <f t="shared" si="266"/>
        <v>7981.7</v>
      </c>
      <c r="AE215" s="53">
        <f t="shared" si="266"/>
        <v>14370.26</v>
      </c>
      <c r="AF215" s="53">
        <f t="shared" si="266"/>
        <v>13558.66</v>
      </c>
      <c r="AG215" s="53">
        <f t="shared" si="266"/>
        <v>8541.09</v>
      </c>
      <c r="AH215" s="53">
        <f t="shared" si="266"/>
        <v>7941</v>
      </c>
      <c r="AI215" s="53">
        <f t="shared" si="266"/>
        <v>9572.73</v>
      </c>
      <c r="AJ215" s="53">
        <f t="shared" si="266"/>
        <v>12320.55</v>
      </c>
      <c r="AK215" s="53">
        <f t="shared" si="266"/>
        <v>12431.35</v>
      </c>
      <c r="AL215" s="53">
        <f t="shared" si="266"/>
        <v>11294.69</v>
      </c>
      <c r="AM215" s="53">
        <f t="shared" si="266"/>
        <v>8830.32</v>
      </c>
      <c r="AN215" s="53">
        <f t="shared" si="266"/>
        <v>9458.44</v>
      </c>
      <c r="AO215" s="53">
        <f t="shared" si="266"/>
        <v>7714.04</v>
      </c>
      <c r="AP215" s="53">
        <f t="shared" si="266"/>
        <v>8450.82</v>
      </c>
      <c r="AQ215" s="53">
        <f t="shared" si="266"/>
        <v>11313.94</v>
      </c>
      <c r="AR215" s="53">
        <f t="shared" si="266"/>
        <v>7771.31</v>
      </c>
      <c r="AS215" s="53">
        <f t="shared" si="266"/>
        <v>8380.2199999999993</v>
      </c>
      <c r="AT215" s="53">
        <f t="shared" si="266"/>
        <v>7915.68</v>
      </c>
      <c r="AU215" s="53">
        <f t="shared" si="266"/>
        <v>10727.13</v>
      </c>
      <c r="AV215" s="53">
        <f t="shared" si="266"/>
        <v>11160.6</v>
      </c>
      <c r="AW215" s="53">
        <f t="shared" si="266"/>
        <v>13194.58</v>
      </c>
      <c r="AX215" s="53">
        <f t="shared" si="266"/>
        <v>16876.97</v>
      </c>
      <c r="AY215" s="53">
        <f t="shared" si="266"/>
        <v>9108.0400000000009</v>
      </c>
      <c r="AZ215" s="53">
        <f t="shared" si="266"/>
        <v>8186.05</v>
      </c>
      <c r="BA215" s="53">
        <f t="shared" si="266"/>
        <v>7660.39</v>
      </c>
      <c r="BB215" s="53">
        <f t="shared" si="266"/>
        <v>7660.52</v>
      </c>
      <c r="BC215" s="53">
        <f t="shared" si="266"/>
        <v>7940.37</v>
      </c>
      <c r="BD215" s="53">
        <f t="shared" si="266"/>
        <v>7660.52</v>
      </c>
      <c r="BE215" s="53">
        <f t="shared" si="266"/>
        <v>8173.75</v>
      </c>
      <c r="BF215" s="53">
        <f t="shared" si="266"/>
        <v>7655.82</v>
      </c>
      <c r="BG215" s="53">
        <f t="shared" si="266"/>
        <v>8598.6</v>
      </c>
      <c r="BH215" s="53">
        <f t="shared" si="266"/>
        <v>8847.82</v>
      </c>
      <c r="BI215" s="53">
        <f t="shared" si="266"/>
        <v>12606.58</v>
      </c>
      <c r="BJ215" s="53">
        <f t="shared" si="266"/>
        <v>7660.52</v>
      </c>
      <c r="BK215" s="53">
        <f t="shared" si="266"/>
        <v>7641.31</v>
      </c>
      <c r="BL215" s="53">
        <f t="shared" si="266"/>
        <v>13098.2</v>
      </c>
      <c r="BM215" s="53">
        <f t="shared" si="266"/>
        <v>11345.11</v>
      </c>
      <c r="BN215" s="53">
        <f t="shared" si="266"/>
        <v>7660.52</v>
      </c>
      <c r="BO215" s="53">
        <f t="shared" ref="BO215:DZ215" si="267">ROUND(BO213/BO96,2)</f>
        <v>7844.43</v>
      </c>
      <c r="BP215" s="53">
        <f t="shared" si="267"/>
        <v>12791.57</v>
      </c>
      <c r="BQ215" s="53">
        <f t="shared" si="267"/>
        <v>8331.2000000000007</v>
      </c>
      <c r="BR215" s="53">
        <f t="shared" si="267"/>
        <v>7811.69</v>
      </c>
      <c r="BS215" s="53">
        <f t="shared" si="267"/>
        <v>8436.18</v>
      </c>
      <c r="BT215" s="53">
        <f t="shared" si="267"/>
        <v>10081.17</v>
      </c>
      <c r="BU215" s="53">
        <f t="shared" si="267"/>
        <v>9561.9500000000007</v>
      </c>
      <c r="BV215" s="53">
        <f t="shared" si="267"/>
        <v>8101.33</v>
      </c>
      <c r="BW215" s="53">
        <f t="shared" si="267"/>
        <v>8031.36</v>
      </c>
      <c r="BX215" s="53">
        <f t="shared" si="267"/>
        <v>16608.78</v>
      </c>
      <c r="BY215" s="53">
        <f t="shared" si="267"/>
        <v>8814.51</v>
      </c>
      <c r="BZ215" s="53">
        <f t="shared" si="267"/>
        <v>12113.67</v>
      </c>
      <c r="CA215" s="53">
        <f t="shared" si="267"/>
        <v>13560.49</v>
      </c>
      <c r="CB215" s="53">
        <f t="shared" si="267"/>
        <v>7870.54</v>
      </c>
      <c r="CC215" s="53">
        <f t="shared" si="267"/>
        <v>13065.81</v>
      </c>
      <c r="CD215" s="53">
        <f t="shared" si="267"/>
        <v>15110.71</v>
      </c>
      <c r="CE215" s="53">
        <f t="shared" si="267"/>
        <v>13235.68</v>
      </c>
      <c r="CF215" s="53">
        <f t="shared" si="267"/>
        <v>14031.79</v>
      </c>
      <c r="CG215" s="53">
        <f t="shared" si="267"/>
        <v>13094.13</v>
      </c>
      <c r="CH215" s="53">
        <f t="shared" si="267"/>
        <v>14550.94</v>
      </c>
      <c r="CI215" s="53">
        <f t="shared" si="267"/>
        <v>8052.3</v>
      </c>
      <c r="CJ215" s="53">
        <f t="shared" si="267"/>
        <v>8587.4699999999993</v>
      </c>
      <c r="CK215" s="53">
        <f t="shared" si="267"/>
        <v>7907.72</v>
      </c>
      <c r="CL215" s="53">
        <f t="shared" si="267"/>
        <v>8311.57</v>
      </c>
      <c r="CM215" s="53">
        <f t="shared" si="267"/>
        <v>8875.06</v>
      </c>
      <c r="CN215" s="53">
        <f t="shared" si="267"/>
        <v>7653.91</v>
      </c>
      <c r="CO215" s="53">
        <f t="shared" si="267"/>
        <v>7660.29</v>
      </c>
      <c r="CP215" s="53">
        <f t="shared" si="267"/>
        <v>8474.39</v>
      </c>
      <c r="CQ215" s="53">
        <f t="shared" si="267"/>
        <v>8238.4699999999993</v>
      </c>
      <c r="CR215" s="53">
        <f t="shared" si="267"/>
        <v>13074.62</v>
      </c>
      <c r="CS215" s="53">
        <f t="shared" si="267"/>
        <v>9753.66</v>
      </c>
      <c r="CT215" s="53">
        <f t="shared" si="267"/>
        <v>14771.4</v>
      </c>
      <c r="CU215" s="53">
        <f t="shared" si="267"/>
        <v>7565.28</v>
      </c>
      <c r="CV215" s="53">
        <f t="shared" si="267"/>
        <v>15399.41</v>
      </c>
      <c r="CW215" s="53">
        <f t="shared" si="267"/>
        <v>13809.78</v>
      </c>
      <c r="CX215" s="53">
        <f t="shared" si="267"/>
        <v>8721.81</v>
      </c>
      <c r="CY215" s="53">
        <f t="shared" si="267"/>
        <v>10723.68</v>
      </c>
      <c r="CZ215" s="53">
        <f t="shared" si="267"/>
        <v>7702.26</v>
      </c>
      <c r="DA215" s="53">
        <f t="shared" si="267"/>
        <v>12926.82</v>
      </c>
      <c r="DB215" s="53">
        <f t="shared" si="267"/>
        <v>10343.27</v>
      </c>
      <c r="DC215" s="53">
        <f t="shared" si="267"/>
        <v>13182.09</v>
      </c>
      <c r="DD215" s="53">
        <f t="shared" si="267"/>
        <v>14514.12</v>
      </c>
      <c r="DE215" s="53">
        <f t="shared" si="267"/>
        <v>8851.27</v>
      </c>
      <c r="DF215" s="53">
        <f t="shared" si="267"/>
        <v>7660.38</v>
      </c>
      <c r="DG215" s="53">
        <f t="shared" si="267"/>
        <v>16255.44</v>
      </c>
      <c r="DH215" s="53">
        <f t="shared" si="267"/>
        <v>7660.52</v>
      </c>
      <c r="DI215" s="53">
        <f t="shared" si="267"/>
        <v>7746.28</v>
      </c>
      <c r="DJ215" s="53">
        <f t="shared" si="267"/>
        <v>8524.7900000000009</v>
      </c>
      <c r="DK215" s="53">
        <f t="shared" si="267"/>
        <v>9382.5</v>
      </c>
      <c r="DL215" s="53">
        <f t="shared" si="267"/>
        <v>7984.19</v>
      </c>
      <c r="DM215" s="53">
        <f t="shared" si="267"/>
        <v>11763.36</v>
      </c>
      <c r="DN215" s="53">
        <f t="shared" si="267"/>
        <v>8201.19</v>
      </c>
      <c r="DO215" s="53">
        <f t="shared" si="267"/>
        <v>8074.42</v>
      </c>
      <c r="DP215" s="53">
        <f t="shared" si="267"/>
        <v>12651.39</v>
      </c>
      <c r="DQ215" s="53">
        <f t="shared" si="267"/>
        <v>8910.19</v>
      </c>
      <c r="DR215" s="53">
        <f t="shared" si="267"/>
        <v>8432.4</v>
      </c>
      <c r="DS215" s="53">
        <f t="shared" si="267"/>
        <v>8814.73</v>
      </c>
      <c r="DT215" s="53">
        <f t="shared" si="267"/>
        <v>14533.53</v>
      </c>
      <c r="DU215" s="53">
        <f t="shared" si="267"/>
        <v>9283.68</v>
      </c>
      <c r="DV215" s="53">
        <f t="shared" si="267"/>
        <v>12563.31</v>
      </c>
      <c r="DW215" s="53">
        <f t="shared" si="267"/>
        <v>10052.94</v>
      </c>
      <c r="DX215" s="53">
        <f t="shared" si="267"/>
        <v>14685.69</v>
      </c>
      <c r="DY215" s="53">
        <f t="shared" si="267"/>
        <v>11092.83</v>
      </c>
      <c r="DZ215" s="53">
        <f t="shared" si="267"/>
        <v>8471.49</v>
      </c>
      <c r="EA215" s="53">
        <f t="shared" ref="EA215:FX215" si="268">ROUND(EA213/EA96,2)</f>
        <v>9132.2999999999993</v>
      </c>
      <c r="EB215" s="53">
        <f t="shared" si="268"/>
        <v>8471.06</v>
      </c>
      <c r="EC215" s="53">
        <f t="shared" si="268"/>
        <v>10118.299999999999</v>
      </c>
      <c r="ED215" s="53">
        <f t="shared" si="268"/>
        <v>10419.75</v>
      </c>
      <c r="EE215" s="53">
        <f t="shared" si="268"/>
        <v>12120.59</v>
      </c>
      <c r="EF215" s="53">
        <f t="shared" si="268"/>
        <v>8045.33</v>
      </c>
      <c r="EG215" s="53">
        <f t="shared" si="268"/>
        <v>10399.82</v>
      </c>
      <c r="EH215" s="53">
        <f t="shared" si="268"/>
        <v>11780.41</v>
      </c>
      <c r="EI215" s="53">
        <f t="shared" si="268"/>
        <v>7990.38</v>
      </c>
      <c r="EJ215" s="53">
        <f t="shared" si="268"/>
        <v>7660.24</v>
      </c>
      <c r="EK215" s="53">
        <f t="shared" si="268"/>
        <v>8372.48</v>
      </c>
      <c r="EL215" s="53">
        <f t="shared" si="268"/>
        <v>8442.09</v>
      </c>
      <c r="EM215" s="53">
        <f t="shared" si="268"/>
        <v>8814.16</v>
      </c>
      <c r="EN215" s="53">
        <f t="shared" si="268"/>
        <v>8211.5</v>
      </c>
      <c r="EO215" s="53">
        <f t="shared" si="268"/>
        <v>8538.3799999999992</v>
      </c>
      <c r="EP215" s="53">
        <f t="shared" si="268"/>
        <v>10470.18</v>
      </c>
      <c r="EQ215" s="53">
        <f t="shared" si="268"/>
        <v>8058.3</v>
      </c>
      <c r="ER215" s="53">
        <f t="shared" si="268"/>
        <v>10469.36</v>
      </c>
      <c r="ES215" s="53">
        <f t="shared" si="268"/>
        <v>14671.77</v>
      </c>
      <c r="ET215" s="53">
        <f t="shared" si="268"/>
        <v>14535.49</v>
      </c>
      <c r="EU215" s="53">
        <f t="shared" si="268"/>
        <v>9235.64</v>
      </c>
      <c r="EV215" s="53">
        <f t="shared" si="268"/>
        <v>17048.13</v>
      </c>
      <c r="EW215" s="53">
        <f t="shared" si="268"/>
        <v>10798.06</v>
      </c>
      <c r="EX215" s="53">
        <f t="shared" si="268"/>
        <v>12076.36</v>
      </c>
      <c r="EY215" s="53">
        <f t="shared" si="268"/>
        <v>7830.97</v>
      </c>
      <c r="EZ215" s="53">
        <f t="shared" si="268"/>
        <v>14653.36</v>
      </c>
      <c r="FA215" s="53">
        <f t="shared" si="268"/>
        <v>8407.4599999999991</v>
      </c>
      <c r="FB215" s="53">
        <f t="shared" si="268"/>
        <v>10078.290000000001</v>
      </c>
      <c r="FC215" s="53">
        <f t="shared" si="268"/>
        <v>7742.3</v>
      </c>
      <c r="FD215" s="53">
        <f t="shared" si="268"/>
        <v>10059.469999999999</v>
      </c>
      <c r="FE215" s="53">
        <f t="shared" si="268"/>
        <v>15158.14</v>
      </c>
      <c r="FF215" s="53">
        <f t="shared" si="268"/>
        <v>12585.66</v>
      </c>
      <c r="FG215" s="53">
        <f t="shared" si="268"/>
        <v>15148.26</v>
      </c>
      <c r="FH215" s="53">
        <f t="shared" si="268"/>
        <v>15364.41</v>
      </c>
      <c r="FI215" s="53">
        <f t="shared" si="268"/>
        <v>8018.69</v>
      </c>
      <c r="FJ215" s="53">
        <f t="shared" si="268"/>
        <v>7768.29</v>
      </c>
      <c r="FK215" s="53">
        <f t="shared" si="268"/>
        <v>7839.31</v>
      </c>
      <c r="FL215" s="53">
        <f t="shared" si="268"/>
        <v>7659</v>
      </c>
      <c r="FM215" s="53">
        <f t="shared" si="268"/>
        <v>7659.61</v>
      </c>
      <c r="FN215" s="53">
        <f t="shared" si="268"/>
        <v>7878.39</v>
      </c>
      <c r="FO215" s="53">
        <f t="shared" si="268"/>
        <v>8164.18</v>
      </c>
      <c r="FP215" s="53">
        <f t="shared" si="268"/>
        <v>8230.69</v>
      </c>
      <c r="FQ215" s="53">
        <f t="shared" si="268"/>
        <v>8526.39</v>
      </c>
      <c r="FR215" s="53">
        <f t="shared" si="268"/>
        <v>13886.14</v>
      </c>
      <c r="FS215" s="53">
        <f t="shared" si="268"/>
        <v>13072.81</v>
      </c>
      <c r="FT215" s="54">
        <f t="shared" si="268"/>
        <v>16124.95</v>
      </c>
      <c r="FU215" s="53">
        <f t="shared" si="268"/>
        <v>8941.39</v>
      </c>
      <c r="FV215" s="53">
        <f t="shared" si="268"/>
        <v>8542.17</v>
      </c>
      <c r="FW215" s="53">
        <f t="shared" si="268"/>
        <v>13908.74</v>
      </c>
      <c r="FX215" s="53">
        <f t="shared" si="268"/>
        <v>16555.849999999999</v>
      </c>
      <c r="FY215" s="53"/>
      <c r="FZ215" s="53">
        <f>FZ213/FZ96</f>
        <v>8057.7243358227752</v>
      </c>
      <c r="GA215" s="53"/>
      <c r="GB215" s="53"/>
      <c r="GC215" s="53"/>
      <c r="GD215" s="53"/>
      <c r="GE215" s="5"/>
      <c r="GF215" s="5"/>
      <c r="GG215" s="5"/>
      <c r="GH215" s="5"/>
      <c r="GI215" s="5"/>
      <c r="GJ215" s="5"/>
      <c r="GK215" s="5"/>
      <c r="GL215" s="5"/>
      <c r="GM215" s="5"/>
    </row>
    <row r="216" spans="1:195" x14ac:dyDescent="0.2">
      <c r="A216" s="55"/>
      <c r="B216" s="2" t="s">
        <v>577</v>
      </c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4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  <c r="AU216" s="53"/>
      <c r="AV216" s="53"/>
      <c r="AW216" s="53"/>
      <c r="AX216" s="53"/>
      <c r="AY216" s="53"/>
      <c r="AZ216" s="53"/>
      <c r="BA216" s="53"/>
      <c r="BB216" s="53"/>
      <c r="BC216" s="53"/>
      <c r="BD216" s="53"/>
      <c r="BE216" s="53"/>
      <c r="BF216" s="53"/>
      <c r="BG216" s="53"/>
      <c r="BH216" s="53"/>
      <c r="BI216" s="53"/>
      <c r="BJ216" s="53"/>
      <c r="BK216" s="53"/>
      <c r="BL216" s="53"/>
      <c r="BM216" s="53"/>
      <c r="BN216" s="53"/>
      <c r="BO216" s="53"/>
      <c r="BP216" s="53"/>
      <c r="BQ216" s="53"/>
      <c r="BR216" s="53"/>
      <c r="BS216" s="53"/>
      <c r="BT216" s="53"/>
      <c r="BU216" s="53"/>
      <c r="BV216" s="53"/>
      <c r="BW216" s="53"/>
      <c r="BX216" s="53"/>
      <c r="BY216" s="53"/>
      <c r="BZ216" s="53"/>
      <c r="CA216" s="53"/>
      <c r="CB216" s="53"/>
      <c r="CC216" s="53"/>
      <c r="CD216" s="53"/>
      <c r="CE216" s="53"/>
      <c r="CF216" s="53"/>
      <c r="CG216" s="53"/>
      <c r="CH216" s="53"/>
      <c r="CI216" s="53"/>
      <c r="CJ216" s="53"/>
      <c r="CK216" s="53"/>
      <c r="CL216" s="53"/>
      <c r="CM216" s="53"/>
      <c r="CN216" s="53"/>
      <c r="CO216" s="53"/>
      <c r="CP216" s="53"/>
      <c r="CQ216" s="53"/>
      <c r="CR216" s="53"/>
      <c r="CS216" s="53"/>
      <c r="CT216" s="53"/>
      <c r="CU216" s="53"/>
      <c r="CV216" s="53"/>
      <c r="CW216" s="53"/>
      <c r="CX216" s="53"/>
      <c r="CY216" s="53"/>
      <c r="CZ216" s="53"/>
      <c r="DA216" s="53"/>
      <c r="DB216" s="53"/>
      <c r="DC216" s="53"/>
      <c r="DD216" s="53"/>
      <c r="DE216" s="53"/>
      <c r="DF216" s="53"/>
      <c r="DG216" s="53"/>
      <c r="DH216" s="53"/>
      <c r="DI216" s="53"/>
      <c r="DJ216" s="53"/>
      <c r="DK216" s="53"/>
      <c r="DL216" s="53"/>
      <c r="DM216" s="53"/>
      <c r="DN216" s="53"/>
      <c r="DO216" s="53"/>
      <c r="DP216" s="53"/>
      <c r="DQ216" s="53"/>
      <c r="DR216" s="53"/>
      <c r="DS216" s="53"/>
      <c r="DT216" s="53"/>
      <c r="DU216" s="53"/>
      <c r="DV216" s="53"/>
      <c r="DW216" s="53"/>
      <c r="DX216" s="53"/>
      <c r="DY216" s="53"/>
      <c r="DZ216" s="53"/>
      <c r="EA216" s="53"/>
      <c r="EB216" s="53"/>
      <c r="EC216" s="53"/>
      <c r="ED216" s="53"/>
      <c r="EE216" s="53"/>
      <c r="EF216" s="53"/>
      <c r="EG216" s="53"/>
      <c r="EH216" s="53"/>
      <c r="EI216" s="53"/>
      <c r="EJ216" s="53"/>
      <c r="EK216" s="53"/>
      <c r="EL216" s="53"/>
      <c r="EM216" s="53"/>
      <c r="EN216" s="53"/>
      <c r="EO216" s="53"/>
      <c r="EP216" s="53"/>
      <c r="EQ216" s="53"/>
      <c r="ER216" s="53"/>
      <c r="ES216" s="53"/>
      <c r="ET216" s="53"/>
      <c r="EU216" s="53"/>
      <c r="EV216" s="53"/>
      <c r="EW216" s="53"/>
      <c r="EX216" s="53"/>
      <c r="EY216" s="53"/>
      <c r="EZ216" s="53"/>
      <c r="FA216" s="53"/>
      <c r="FB216" s="53"/>
      <c r="FC216" s="53"/>
      <c r="FD216" s="53"/>
      <c r="FE216" s="53"/>
      <c r="FF216" s="53"/>
      <c r="FG216" s="53"/>
      <c r="FH216" s="53"/>
      <c r="FI216" s="53"/>
      <c r="FJ216" s="53"/>
      <c r="FK216" s="53"/>
      <c r="FL216" s="53"/>
      <c r="FM216" s="53"/>
      <c r="FN216" s="53"/>
      <c r="FO216" s="53"/>
      <c r="FP216" s="53"/>
      <c r="FQ216" s="53"/>
      <c r="FR216" s="53"/>
      <c r="FS216" s="53"/>
      <c r="FT216" s="54"/>
      <c r="FU216" s="53"/>
      <c r="FV216" s="53"/>
      <c r="FW216" s="53"/>
      <c r="FX216" s="53"/>
      <c r="FY216" s="53"/>
      <c r="FZ216" s="53"/>
      <c r="GA216" s="53"/>
      <c r="GB216" s="53"/>
      <c r="GC216" s="53"/>
      <c r="GD216" s="53"/>
      <c r="GE216" s="5"/>
      <c r="GF216" s="5"/>
      <c r="GG216" s="5"/>
      <c r="GH216" s="5"/>
      <c r="GI216" s="5"/>
      <c r="GJ216" s="5"/>
      <c r="GK216" s="5"/>
      <c r="GL216" s="5"/>
      <c r="GM216" s="5"/>
    </row>
    <row r="217" spans="1:195" x14ac:dyDescent="0.2">
      <c r="A217" s="3" t="s">
        <v>414</v>
      </c>
      <c r="B217" s="2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  <c r="AA217" s="120"/>
      <c r="AB217" s="120"/>
      <c r="AC217" s="120"/>
      <c r="AD217" s="120"/>
      <c r="AE217" s="120"/>
      <c r="AF217" s="120"/>
      <c r="AG217" s="120"/>
      <c r="AH217" s="120"/>
      <c r="AI217" s="120"/>
      <c r="AJ217" s="120"/>
      <c r="AK217" s="120"/>
      <c r="AL217" s="120"/>
      <c r="AM217" s="120"/>
      <c r="AN217" s="120"/>
      <c r="AO217" s="120"/>
      <c r="AP217" s="120"/>
      <c r="AQ217" s="120"/>
      <c r="AR217" s="120"/>
      <c r="AS217" s="120"/>
      <c r="AT217" s="120"/>
      <c r="AU217" s="120"/>
      <c r="AV217" s="120"/>
      <c r="AW217" s="120"/>
      <c r="AX217" s="120"/>
      <c r="AY217" s="120"/>
      <c r="AZ217" s="120"/>
      <c r="BA217" s="120"/>
      <c r="BB217" s="120"/>
      <c r="BC217" s="120"/>
      <c r="BD217" s="120"/>
      <c r="BE217" s="120"/>
      <c r="BF217" s="120"/>
      <c r="BG217" s="120"/>
      <c r="BH217" s="120"/>
      <c r="BI217" s="120"/>
      <c r="BJ217" s="120"/>
      <c r="BK217" s="120"/>
      <c r="BL217" s="120"/>
      <c r="BM217" s="120"/>
      <c r="BN217" s="120"/>
      <c r="BO217" s="120"/>
      <c r="BP217" s="120"/>
      <c r="BQ217" s="120"/>
      <c r="BR217" s="120"/>
      <c r="BS217" s="120"/>
      <c r="BT217" s="120"/>
      <c r="BU217" s="120"/>
      <c r="BV217" s="120"/>
      <c r="BW217" s="120"/>
      <c r="BX217" s="120"/>
      <c r="BY217" s="120"/>
      <c r="BZ217" s="120"/>
      <c r="CA217" s="120"/>
      <c r="CB217" s="120"/>
      <c r="CC217" s="120"/>
      <c r="CD217" s="120"/>
      <c r="CE217" s="120"/>
      <c r="CF217" s="120"/>
      <c r="CG217" s="120"/>
      <c r="CH217" s="120"/>
      <c r="CI217" s="120"/>
      <c r="CJ217" s="120"/>
      <c r="CK217" s="120"/>
      <c r="CL217" s="120"/>
      <c r="CM217" s="120"/>
      <c r="CN217" s="120"/>
      <c r="CO217" s="120"/>
      <c r="CP217" s="120"/>
      <c r="CQ217" s="120"/>
      <c r="CR217" s="120"/>
      <c r="CS217" s="120"/>
      <c r="CT217" s="120"/>
      <c r="CU217" s="120"/>
      <c r="CV217" s="120"/>
      <c r="CW217" s="120"/>
      <c r="CX217" s="120"/>
      <c r="CY217" s="120"/>
      <c r="CZ217" s="120"/>
      <c r="DA217" s="120"/>
      <c r="DB217" s="120"/>
      <c r="DC217" s="120"/>
      <c r="DD217" s="120"/>
      <c r="DE217" s="120"/>
      <c r="DF217" s="120"/>
      <c r="DG217" s="120"/>
      <c r="DH217" s="120"/>
      <c r="DI217" s="120"/>
      <c r="DJ217" s="120"/>
      <c r="DK217" s="120"/>
      <c r="DL217" s="120"/>
      <c r="DM217" s="120"/>
      <c r="DN217" s="120"/>
      <c r="DO217" s="120"/>
      <c r="DP217" s="120"/>
      <c r="DQ217" s="120"/>
      <c r="DR217" s="120"/>
      <c r="DS217" s="120"/>
      <c r="DT217" s="120"/>
      <c r="DU217" s="120"/>
      <c r="DV217" s="120"/>
      <c r="DW217" s="120"/>
      <c r="DX217" s="120"/>
      <c r="DY217" s="120"/>
      <c r="DZ217" s="120"/>
      <c r="EA217" s="120"/>
      <c r="EB217" s="120"/>
      <c r="EC217" s="120"/>
      <c r="ED217" s="120"/>
      <c r="EE217" s="120"/>
      <c r="EF217" s="120"/>
      <c r="EG217" s="120"/>
      <c r="EH217" s="120"/>
      <c r="EI217" s="120"/>
      <c r="EJ217" s="120"/>
      <c r="EK217" s="120"/>
      <c r="EL217" s="120"/>
      <c r="EM217" s="120"/>
      <c r="EN217" s="120"/>
      <c r="EO217" s="120"/>
      <c r="EP217" s="120"/>
      <c r="EQ217" s="120"/>
      <c r="ER217" s="120"/>
      <c r="ES217" s="120"/>
      <c r="ET217" s="120"/>
      <c r="EU217" s="120"/>
      <c r="EV217" s="120"/>
      <c r="EW217" s="120"/>
      <c r="EX217" s="120"/>
      <c r="EY217" s="120"/>
      <c r="EZ217" s="120"/>
      <c r="FA217" s="120"/>
      <c r="FB217" s="120"/>
      <c r="FC217" s="120"/>
      <c r="FD217" s="120"/>
      <c r="FE217" s="120"/>
      <c r="FF217" s="120"/>
      <c r="FG217" s="120"/>
      <c r="FH217" s="120"/>
      <c r="FI217" s="120"/>
      <c r="FJ217" s="120"/>
      <c r="FK217" s="120"/>
      <c r="FL217" s="120"/>
      <c r="FM217" s="120"/>
      <c r="FN217" s="120"/>
      <c r="FO217" s="120"/>
      <c r="FP217" s="120"/>
      <c r="FQ217" s="120"/>
      <c r="FR217" s="120"/>
      <c r="FS217" s="120"/>
      <c r="FT217" s="120"/>
      <c r="FU217" s="120"/>
      <c r="FV217" s="120"/>
      <c r="FW217" s="120"/>
      <c r="FX217" s="120"/>
      <c r="FY217" s="53"/>
      <c r="FZ217" s="53"/>
      <c r="GA217" s="53"/>
      <c r="GB217" s="53"/>
      <c r="GC217" s="53"/>
      <c r="GD217" s="53"/>
      <c r="GE217" s="5"/>
      <c r="GF217" s="5"/>
      <c r="GG217" s="5"/>
      <c r="GH217" s="5"/>
      <c r="GI217" s="5"/>
      <c r="GJ217" s="5"/>
      <c r="GK217" s="5"/>
      <c r="GL217" s="5"/>
      <c r="GM217" s="5"/>
    </row>
    <row r="218" spans="1:195" ht="31.5" x14ac:dyDescent="0.25">
      <c r="A218" s="3" t="s">
        <v>414</v>
      </c>
      <c r="B218" s="141" t="s">
        <v>578</v>
      </c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3"/>
      <c r="AV218" s="53"/>
      <c r="AW218" s="53"/>
      <c r="AX218" s="53"/>
      <c r="AY218" s="53"/>
      <c r="AZ218" s="53"/>
      <c r="BA218" s="53"/>
      <c r="BB218" s="53"/>
      <c r="BC218" s="53"/>
      <c r="BD218" s="53"/>
      <c r="BE218" s="53"/>
      <c r="BF218" s="53"/>
      <c r="BG218" s="53"/>
      <c r="BH218" s="53"/>
      <c r="BI218" s="53"/>
      <c r="BJ218" s="53"/>
      <c r="BK218" s="53"/>
      <c r="BL218" s="53"/>
      <c r="BM218" s="53"/>
      <c r="BN218" s="53"/>
      <c r="BO218" s="53"/>
      <c r="BP218" s="53"/>
      <c r="BQ218" s="53"/>
      <c r="BR218" s="53"/>
      <c r="BS218" s="53"/>
      <c r="BT218" s="53"/>
      <c r="BU218" s="53"/>
      <c r="BV218" s="53"/>
      <c r="BW218" s="53"/>
      <c r="BX218" s="53"/>
      <c r="BY218" s="53"/>
      <c r="BZ218" s="53"/>
      <c r="CA218" s="53"/>
      <c r="CB218" s="53"/>
      <c r="CC218" s="53"/>
      <c r="CD218" s="53"/>
      <c r="CE218" s="53"/>
      <c r="CF218" s="53"/>
      <c r="CG218" s="53"/>
      <c r="CH218" s="53"/>
      <c r="CI218" s="53"/>
      <c r="CJ218" s="53"/>
      <c r="CK218" s="53"/>
      <c r="CL218" s="53"/>
      <c r="CM218" s="53"/>
      <c r="CN218" s="53"/>
      <c r="CO218" s="53"/>
      <c r="CP218" s="53"/>
      <c r="CQ218" s="53"/>
      <c r="CR218" s="53"/>
      <c r="CS218" s="53"/>
      <c r="CT218" s="53"/>
      <c r="CU218" s="53"/>
      <c r="CV218" s="53"/>
      <c r="CW218" s="53"/>
      <c r="CX218" s="53"/>
      <c r="CY218" s="53"/>
      <c r="CZ218" s="53"/>
      <c r="DA218" s="53"/>
      <c r="DB218" s="53"/>
      <c r="DC218" s="53"/>
      <c r="DD218" s="53"/>
      <c r="DE218" s="53"/>
      <c r="DF218" s="53"/>
      <c r="DG218" s="53"/>
      <c r="DH218" s="53"/>
      <c r="DI218" s="53"/>
      <c r="DJ218" s="53"/>
      <c r="DK218" s="53"/>
      <c r="DL218" s="53"/>
      <c r="DM218" s="53"/>
      <c r="DN218" s="53"/>
      <c r="DO218" s="53"/>
      <c r="DP218" s="53"/>
      <c r="DQ218" s="53"/>
      <c r="DR218" s="53"/>
      <c r="DS218" s="53"/>
      <c r="DT218" s="53"/>
      <c r="DU218" s="53"/>
      <c r="DV218" s="53"/>
      <c r="DW218" s="53"/>
      <c r="DX218" s="53"/>
      <c r="DY218" s="53"/>
      <c r="DZ218" s="53"/>
      <c r="EA218" s="53"/>
      <c r="EB218" s="53"/>
      <c r="EC218" s="53"/>
      <c r="ED218" s="53"/>
      <c r="EE218" s="53"/>
      <c r="EF218" s="53"/>
      <c r="EG218" s="53"/>
      <c r="EH218" s="53"/>
      <c r="EI218" s="53"/>
      <c r="EJ218" s="53"/>
      <c r="EK218" s="53"/>
      <c r="EL218" s="53"/>
      <c r="EM218" s="53"/>
      <c r="EN218" s="53"/>
      <c r="EO218" s="53"/>
      <c r="EP218" s="53"/>
      <c r="EQ218" s="53"/>
      <c r="ER218" s="53"/>
      <c r="ES218" s="53"/>
      <c r="ET218" s="53"/>
      <c r="EU218" s="53"/>
      <c r="EV218" s="53"/>
      <c r="EW218" s="53"/>
      <c r="EX218" s="53"/>
      <c r="EY218" s="53"/>
      <c r="EZ218" s="53"/>
      <c r="FA218" s="53"/>
      <c r="FB218" s="53"/>
      <c r="FC218" s="53"/>
      <c r="FD218" s="53"/>
      <c r="FE218" s="53"/>
      <c r="FF218" s="53"/>
      <c r="FG218" s="53"/>
      <c r="FH218" s="53"/>
      <c r="FI218" s="53"/>
      <c r="FJ218" s="53"/>
      <c r="FK218" s="53"/>
      <c r="FL218" s="53"/>
      <c r="FM218" s="53"/>
      <c r="FN218" s="53"/>
      <c r="FO218" s="53"/>
      <c r="FP218" s="53"/>
      <c r="FQ218" s="53"/>
      <c r="FR218" s="53"/>
      <c r="FS218" s="53"/>
      <c r="FT218" s="53"/>
      <c r="FU218" s="53"/>
      <c r="FV218" s="53"/>
      <c r="FW218" s="53"/>
      <c r="FX218" s="53"/>
      <c r="FY218" s="53"/>
      <c r="FZ218" s="53"/>
      <c r="GA218" s="53"/>
      <c r="GB218" s="53"/>
      <c r="GC218" s="53"/>
      <c r="GD218" s="53"/>
      <c r="GE218" s="5"/>
      <c r="GF218" s="5"/>
      <c r="GG218" s="5"/>
      <c r="GH218" s="5"/>
      <c r="GI218" s="5"/>
      <c r="GJ218" s="5"/>
      <c r="GK218" s="5"/>
      <c r="GL218" s="5"/>
      <c r="GM218" s="5"/>
    </row>
    <row r="219" spans="1:195" x14ac:dyDescent="0.2">
      <c r="A219" s="3" t="s">
        <v>579</v>
      </c>
      <c r="B219" s="2" t="s">
        <v>580</v>
      </c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4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  <c r="AZ219" s="53"/>
      <c r="BA219" s="53"/>
      <c r="BB219" s="53"/>
      <c r="BC219" s="53"/>
      <c r="BD219" s="53"/>
      <c r="BE219" s="53"/>
      <c r="BF219" s="53"/>
      <c r="BG219" s="53"/>
      <c r="BH219" s="53"/>
      <c r="BI219" s="53"/>
      <c r="BJ219" s="53"/>
      <c r="BK219" s="53"/>
      <c r="BL219" s="53"/>
      <c r="BM219" s="53"/>
      <c r="BN219" s="53"/>
      <c r="BO219" s="53"/>
      <c r="BP219" s="53"/>
      <c r="BQ219" s="53"/>
      <c r="BR219" s="53"/>
      <c r="BS219" s="53"/>
      <c r="BT219" s="53"/>
      <c r="BU219" s="53"/>
      <c r="BV219" s="53"/>
      <c r="BW219" s="53"/>
      <c r="BX219" s="53"/>
      <c r="BY219" s="53"/>
      <c r="BZ219" s="53"/>
      <c r="CA219" s="53"/>
      <c r="CB219" s="53"/>
      <c r="CC219" s="53"/>
      <c r="CD219" s="53"/>
      <c r="CE219" s="53"/>
      <c r="CF219" s="53"/>
      <c r="CG219" s="53"/>
      <c r="CH219" s="53"/>
      <c r="CI219" s="53"/>
      <c r="CJ219" s="53"/>
      <c r="CK219" s="53"/>
      <c r="CL219" s="53"/>
      <c r="CM219" s="53"/>
      <c r="CN219" s="53"/>
      <c r="CO219" s="53"/>
      <c r="CP219" s="53"/>
      <c r="CQ219" s="53"/>
      <c r="CR219" s="53"/>
      <c r="CS219" s="53"/>
      <c r="CT219" s="53"/>
      <c r="CU219" s="53"/>
      <c r="CV219" s="53"/>
      <c r="CW219" s="53"/>
      <c r="CX219" s="53"/>
      <c r="CY219" s="53"/>
      <c r="CZ219" s="53"/>
      <c r="DA219" s="53"/>
      <c r="DB219" s="53"/>
      <c r="DC219" s="53"/>
      <c r="DD219" s="53"/>
      <c r="DE219" s="53"/>
      <c r="DF219" s="53"/>
      <c r="DG219" s="53"/>
      <c r="DH219" s="53"/>
      <c r="DI219" s="53"/>
      <c r="DJ219" s="53"/>
      <c r="DK219" s="53"/>
      <c r="DL219" s="53"/>
      <c r="DM219" s="53"/>
      <c r="DN219" s="53"/>
      <c r="DO219" s="53"/>
      <c r="DP219" s="53"/>
      <c r="DQ219" s="53"/>
      <c r="DR219" s="53"/>
      <c r="DS219" s="53"/>
      <c r="DT219" s="53"/>
      <c r="DU219" s="53"/>
      <c r="DV219" s="53"/>
      <c r="DW219" s="53"/>
      <c r="DX219" s="53"/>
      <c r="DY219" s="53"/>
      <c r="DZ219" s="53"/>
      <c r="EA219" s="53"/>
      <c r="EB219" s="53"/>
      <c r="EC219" s="53"/>
      <c r="ED219" s="53"/>
      <c r="EE219" s="53"/>
      <c r="EF219" s="53"/>
      <c r="EG219" s="53"/>
      <c r="EH219" s="53"/>
      <c r="EI219" s="53"/>
      <c r="EJ219" s="53"/>
      <c r="EK219" s="53"/>
      <c r="EL219" s="53"/>
      <c r="EM219" s="53"/>
      <c r="EN219" s="53"/>
      <c r="EO219" s="53"/>
      <c r="EP219" s="53"/>
      <c r="EQ219" s="53"/>
      <c r="ER219" s="53"/>
      <c r="ES219" s="53"/>
      <c r="ET219" s="53"/>
      <c r="EU219" s="53"/>
      <c r="EV219" s="53"/>
      <c r="EW219" s="53"/>
      <c r="EX219" s="53"/>
      <c r="EY219" s="53"/>
      <c r="EZ219" s="53"/>
      <c r="FA219" s="53"/>
      <c r="FB219" s="53"/>
      <c r="FC219" s="53"/>
      <c r="FD219" s="53"/>
      <c r="FE219" s="53"/>
      <c r="FF219" s="53"/>
      <c r="FG219" s="53"/>
      <c r="FH219" s="53"/>
      <c r="FI219" s="53"/>
      <c r="FJ219" s="53"/>
      <c r="FK219" s="53"/>
      <c r="FL219" s="53"/>
      <c r="FM219" s="53"/>
      <c r="FN219" s="53"/>
      <c r="FO219" s="53"/>
      <c r="FP219" s="53"/>
      <c r="FQ219" s="53"/>
      <c r="FR219" s="53"/>
      <c r="FS219" s="53"/>
      <c r="FT219" s="54"/>
      <c r="FU219" s="53"/>
      <c r="FV219" s="53"/>
      <c r="FW219" s="53"/>
      <c r="FX219" s="53"/>
      <c r="FY219" s="120"/>
      <c r="FZ219" s="53"/>
      <c r="GA219" s="53"/>
      <c r="GB219" s="53"/>
      <c r="GC219" s="53"/>
      <c r="GD219" s="53"/>
      <c r="GE219" s="5"/>
      <c r="GF219" s="5"/>
      <c r="GG219" s="5"/>
      <c r="GH219" s="5"/>
      <c r="GI219" s="5"/>
      <c r="GJ219" s="5"/>
      <c r="GK219" s="5"/>
      <c r="GL219" s="5"/>
      <c r="GM219" s="5"/>
    </row>
    <row r="220" spans="1:195" x14ac:dyDescent="0.2">
      <c r="A220" s="5"/>
      <c r="B220" s="2" t="s">
        <v>581</v>
      </c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4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  <c r="AW220" s="53"/>
      <c r="AX220" s="53"/>
      <c r="AY220" s="53"/>
      <c r="AZ220" s="53"/>
      <c r="BA220" s="53"/>
      <c r="BB220" s="53"/>
      <c r="BC220" s="53"/>
      <c r="BD220" s="53"/>
      <c r="BE220" s="53"/>
      <c r="BF220" s="53"/>
      <c r="BG220" s="53"/>
      <c r="BH220" s="53"/>
      <c r="BI220" s="53"/>
      <c r="BJ220" s="53"/>
      <c r="BK220" s="53"/>
      <c r="BL220" s="53"/>
      <c r="BM220" s="53"/>
      <c r="BN220" s="53"/>
      <c r="BO220" s="53"/>
      <c r="BP220" s="53"/>
      <c r="BQ220" s="53"/>
      <c r="BR220" s="53"/>
      <c r="BS220" s="53"/>
      <c r="BT220" s="53"/>
      <c r="BU220" s="53"/>
      <c r="BV220" s="53"/>
      <c r="BW220" s="53"/>
      <c r="BX220" s="53"/>
      <c r="BY220" s="53"/>
      <c r="BZ220" s="53"/>
      <c r="CA220" s="53"/>
      <c r="CB220" s="53"/>
      <c r="CC220" s="53"/>
      <c r="CD220" s="53"/>
      <c r="CE220" s="53"/>
      <c r="CF220" s="53"/>
      <c r="CG220" s="53"/>
      <c r="CH220" s="53"/>
      <c r="CI220" s="53"/>
      <c r="CJ220" s="53"/>
      <c r="CK220" s="53"/>
      <c r="CL220" s="53"/>
      <c r="CM220" s="53"/>
      <c r="CN220" s="53"/>
      <c r="CO220" s="53"/>
      <c r="CP220" s="53"/>
      <c r="CQ220" s="53"/>
      <c r="CR220" s="53"/>
      <c r="CS220" s="53"/>
      <c r="CT220" s="53"/>
      <c r="CU220" s="53"/>
      <c r="CV220" s="53"/>
      <c r="CW220" s="53"/>
      <c r="CX220" s="53"/>
      <c r="CY220" s="53"/>
      <c r="CZ220" s="53"/>
      <c r="DA220" s="53"/>
      <c r="DB220" s="53"/>
      <c r="DC220" s="53"/>
      <c r="DD220" s="53"/>
      <c r="DE220" s="53"/>
      <c r="DF220" s="53"/>
      <c r="DG220" s="53"/>
      <c r="DH220" s="53"/>
      <c r="DI220" s="53"/>
      <c r="DJ220" s="53"/>
      <c r="DK220" s="53"/>
      <c r="DL220" s="53"/>
      <c r="DM220" s="53"/>
      <c r="DN220" s="53"/>
      <c r="DO220" s="53"/>
      <c r="DP220" s="53"/>
      <c r="DQ220" s="53"/>
      <c r="DR220" s="53"/>
      <c r="DS220" s="53"/>
      <c r="DT220" s="53"/>
      <c r="DU220" s="53"/>
      <c r="DV220" s="53"/>
      <c r="DW220" s="53"/>
      <c r="DX220" s="53"/>
      <c r="DY220" s="53"/>
      <c r="DZ220" s="53"/>
      <c r="EA220" s="53"/>
      <c r="EB220" s="53"/>
      <c r="EC220" s="53"/>
      <c r="ED220" s="53"/>
      <c r="EE220" s="53"/>
      <c r="EF220" s="53"/>
      <c r="EG220" s="53"/>
      <c r="EH220" s="53"/>
      <c r="EI220" s="53"/>
      <c r="EJ220" s="53"/>
      <c r="EK220" s="53"/>
      <c r="EL220" s="53"/>
      <c r="EM220" s="53"/>
      <c r="EN220" s="53"/>
      <c r="EO220" s="53"/>
      <c r="EP220" s="53"/>
      <c r="EQ220" s="53"/>
      <c r="ER220" s="53"/>
      <c r="ES220" s="53"/>
      <c r="ET220" s="53"/>
      <c r="EU220" s="53"/>
      <c r="EV220" s="53"/>
      <c r="EW220" s="53"/>
      <c r="EX220" s="53"/>
      <c r="EY220" s="53"/>
      <c r="EZ220" s="53"/>
      <c r="FA220" s="53"/>
      <c r="FB220" s="53"/>
      <c r="FC220" s="53"/>
      <c r="FD220" s="53"/>
      <c r="FE220" s="53"/>
      <c r="FF220" s="53"/>
      <c r="FG220" s="53"/>
      <c r="FH220" s="53"/>
      <c r="FI220" s="53"/>
      <c r="FJ220" s="53"/>
      <c r="FK220" s="53"/>
      <c r="FL220" s="53"/>
      <c r="FM220" s="53"/>
      <c r="FN220" s="53"/>
      <c r="FO220" s="53"/>
      <c r="FP220" s="53"/>
      <c r="FQ220" s="53"/>
      <c r="FR220" s="53"/>
      <c r="FS220" s="53"/>
      <c r="FT220" s="54"/>
      <c r="FU220" s="53"/>
      <c r="FV220" s="53"/>
      <c r="FW220" s="53"/>
      <c r="FX220" s="53"/>
      <c r="FY220" s="53"/>
      <c r="FZ220" s="53">
        <f>SUM(C218:FX218)</f>
        <v>0</v>
      </c>
      <c r="GA220" s="53"/>
      <c r="GB220" s="53"/>
      <c r="GC220" s="53"/>
      <c r="GD220" s="53"/>
      <c r="GE220" s="5"/>
      <c r="GF220" s="5"/>
      <c r="GG220" s="5"/>
      <c r="GH220" s="5"/>
      <c r="GI220" s="5"/>
      <c r="GJ220" s="5"/>
      <c r="GK220" s="5"/>
      <c r="GL220" s="5"/>
      <c r="GM220" s="5"/>
    </row>
    <row r="221" spans="1:195" x14ac:dyDescent="0.2">
      <c r="A221" s="139" t="s">
        <v>582</v>
      </c>
      <c r="B221" s="140" t="s">
        <v>583</v>
      </c>
      <c r="C221" s="53">
        <f t="shared" ref="C221:BN221" si="269">IF((AND(C$188=C$213,C$66&lt;&gt;888888888.88))=TRUE(),C208,0)</f>
        <v>0</v>
      </c>
      <c r="D221" s="53">
        <f t="shared" si="269"/>
        <v>0</v>
      </c>
      <c r="E221" s="53">
        <f t="shared" si="269"/>
        <v>0</v>
      </c>
      <c r="F221" s="53">
        <f t="shared" si="269"/>
        <v>0</v>
      </c>
      <c r="G221" s="53">
        <f t="shared" si="269"/>
        <v>8382916.8200000003</v>
      </c>
      <c r="H221" s="53">
        <f t="shared" si="269"/>
        <v>8135238.3300000001</v>
      </c>
      <c r="I221" s="53">
        <f t="shared" si="269"/>
        <v>0</v>
      </c>
      <c r="J221" s="53">
        <f t="shared" si="269"/>
        <v>0</v>
      </c>
      <c r="K221" s="53">
        <f t="shared" si="269"/>
        <v>0</v>
      </c>
      <c r="L221" s="53">
        <f t="shared" si="269"/>
        <v>0</v>
      </c>
      <c r="M221" s="53">
        <f t="shared" si="269"/>
        <v>13790339.629999999</v>
      </c>
      <c r="N221" s="53">
        <f t="shared" si="269"/>
        <v>412625611.79000002</v>
      </c>
      <c r="O221" s="53">
        <f t="shared" si="269"/>
        <v>0</v>
      </c>
      <c r="P221" s="53">
        <f t="shared" si="269"/>
        <v>0</v>
      </c>
      <c r="Q221" s="53">
        <f t="shared" si="269"/>
        <v>334380595.63999999</v>
      </c>
      <c r="R221" s="53">
        <f t="shared" si="269"/>
        <v>0</v>
      </c>
      <c r="S221" s="53">
        <f t="shared" si="269"/>
        <v>11276673.470000001</v>
      </c>
      <c r="T221" s="53">
        <f t="shared" si="269"/>
        <v>1926866.83</v>
      </c>
      <c r="U221" s="53">
        <f t="shared" si="269"/>
        <v>820989.43999999994</v>
      </c>
      <c r="V221" s="53">
        <f t="shared" si="269"/>
        <v>0</v>
      </c>
      <c r="W221" s="53">
        <f t="shared" si="269"/>
        <v>1207391.99</v>
      </c>
      <c r="X221" s="53">
        <f t="shared" si="269"/>
        <v>819780.84000000008</v>
      </c>
      <c r="Y221" s="53">
        <f t="shared" si="269"/>
        <v>0</v>
      </c>
      <c r="Z221" s="53">
        <f t="shared" si="269"/>
        <v>0</v>
      </c>
      <c r="AA221" s="53">
        <f t="shared" si="269"/>
        <v>0</v>
      </c>
      <c r="AB221" s="53">
        <f t="shared" si="269"/>
        <v>234494200.00999999</v>
      </c>
      <c r="AC221" s="53">
        <f t="shared" si="269"/>
        <v>0</v>
      </c>
      <c r="AD221" s="53">
        <f t="shared" si="269"/>
        <v>0</v>
      </c>
      <c r="AE221" s="53">
        <f t="shared" si="269"/>
        <v>0</v>
      </c>
      <c r="AF221" s="53">
        <f t="shared" si="269"/>
        <v>0</v>
      </c>
      <c r="AG221" s="53">
        <f t="shared" si="269"/>
        <v>0</v>
      </c>
      <c r="AH221" s="53">
        <f t="shared" si="269"/>
        <v>0</v>
      </c>
      <c r="AI221" s="53">
        <f t="shared" si="269"/>
        <v>0</v>
      </c>
      <c r="AJ221" s="53">
        <f t="shared" si="269"/>
        <v>2803866.9</v>
      </c>
      <c r="AK221" s="53">
        <f t="shared" si="269"/>
        <v>0</v>
      </c>
      <c r="AL221" s="53">
        <f t="shared" si="269"/>
        <v>0</v>
      </c>
      <c r="AM221" s="53">
        <f t="shared" si="269"/>
        <v>4160420.72</v>
      </c>
      <c r="AN221" s="53">
        <f t="shared" si="269"/>
        <v>3784860.86</v>
      </c>
      <c r="AO221" s="53">
        <f t="shared" si="269"/>
        <v>38034587</v>
      </c>
      <c r="AP221" s="53">
        <f t="shared" si="269"/>
        <v>0</v>
      </c>
      <c r="AQ221" s="53">
        <f t="shared" si="269"/>
        <v>3012985.48</v>
      </c>
      <c r="AR221" s="53">
        <f t="shared" si="269"/>
        <v>0</v>
      </c>
      <c r="AS221" s="53">
        <f t="shared" si="269"/>
        <v>56391138.669999994</v>
      </c>
      <c r="AT221" s="53">
        <f t="shared" si="269"/>
        <v>0</v>
      </c>
      <c r="AU221" s="53">
        <f t="shared" si="269"/>
        <v>3490700.9299999997</v>
      </c>
      <c r="AV221" s="53">
        <f t="shared" si="269"/>
        <v>0</v>
      </c>
      <c r="AW221" s="53">
        <f t="shared" si="269"/>
        <v>0</v>
      </c>
      <c r="AX221" s="53">
        <f t="shared" si="269"/>
        <v>0</v>
      </c>
      <c r="AY221" s="53">
        <f t="shared" si="269"/>
        <v>4855549.5100000007</v>
      </c>
      <c r="AZ221" s="53">
        <f t="shared" si="269"/>
        <v>0</v>
      </c>
      <c r="BA221" s="53">
        <f t="shared" si="269"/>
        <v>0</v>
      </c>
      <c r="BB221" s="53">
        <f t="shared" si="269"/>
        <v>0</v>
      </c>
      <c r="BC221" s="53">
        <f t="shared" si="269"/>
        <v>239954157.46000001</v>
      </c>
      <c r="BD221" s="53">
        <f t="shared" si="269"/>
        <v>0</v>
      </c>
      <c r="BE221" s="53">
        <f t="shared" si="269"/>
        <v>0</v>
      </c>
      <c r="BF221" s="53">
        <f t="shared" si="269"/>
        <v>0</v>
      </c>
      <c r="BG221" s="53">
        <f t="shared" si="269"/>
        <v>0</v>
      </c>
      <c r="BH221" s="53">
        <f t="shared" si="269"/>
        <v>5454969.6699999999</v>
      </c>
      <c r="BI221" s="53">
        <f t="shared" si="269"/>
        <v>0</v>
      </c>
      <c r="BJ221" s="53">
        <f t="shared" si="269"/>
        <v>0</v>
      </c>
      <c r="BK221" s="53">
        <f t="shared" si="269"/>
        <v>155410935.84999999</v>
      </c>
      <c r="BL221" s="53">
        <f t="shared" si="269"/>
        <v>0</v>
      </c>
      <c r="BM221" s="53">
        <f t="shared" si="269"/>
        <v>3132294.67</v>
      </c>
      <c r="BN221" s="53">
        <f t="shared" si="269"/>
        <v>0</v>
      </c>
      <c r="BO221" s="53">
        <f t="shared" ref="BO221:DZ221" si="270">IF((AND(BO$188=BO$213,BO$66&lt;&gt;888888888.88))=TRUE(),BO208,0)</f>
        <v>0</v>
      </c>
      <c r="BP221" s="53">
        <f t="shared" si="270"/>
        <v>0</v>
      </c>
      <c r="BQ221" s="53">
        <f t="shared" si="270"/>
        <v>48613146.659999996</v>
      </c>
      <c r="BR221" s="53">
        <f t="shared" si="270"/>
        <v>36479551.730000004</v>
      </c>
      <c r="BS221" s="53">
        <f t="shared" si="270"/>
        <v>0</v>
      </c>
      <c r="BT221" s="53">
        <f t="shared" si="270"/>
        <v>0</v>
      </c>
      <c r="BU221" s="53">
        <f t="shared" si="270"/>
        <v>4210001.59</v>
      </c>
      <c r="BV221" s="53">
        <f t="shared" si="270"/>
        <v>0</v>
      </c>
      <c r="BW221" s="53">
        <f t="shared" si="270"/>
        <v>0</v>
      </c>
      <c r="BX221" s="53">
        <f t="shared" si="270"/>
        <v>0</v>
      </c>
      <c r="BY221" s="53">
        <f t="shared" si="270"/>
        <v>0</v>
      </c>
      <c r="BZ221" s="53">
        <f t="shared" si="270"/>
        <v>2511869.2800000003</v>
      </c>
      <c r="CA221" s="53">
        <f t="shared" si="270"/>
        <v>2498594.7799999998</v>
      </c>
      <c r="CB221" s="53">
        <f t="shared" si="270"/>
        <v>0</v>
      </c>
      <c r="CC221" s="53">
        <f t="shared" si="270"/>
        <v>0</v>
      </c>
      <c r="CD221" s="53">
        <f t="shared" si="270"/>
        <v>0</v>
      </c>
      <c r="CE221" s="53">
        <f t="shared" si="270"/>
        <v>0</v>
      </c>
      <c r="CF221" s="53">
        <f t="shared" si="270"/>
        <v>1574046.97</v>
      </c>
      <c r="CG221" s="53">
        <f t="shared" si="270"/>
        <v>0</v>
      </c>
      <c r="CH221" s="53">
        <f t="shared" si="270"/>
        <v>0</v>
      </c>
      <c r="CI221" s="53">
        <f t="shared" si="270"/>
        <v>5881081.4900000002</v>
      </c>
      <c r="CJ221" s="53">
        <f t="shared" si="270"/>
        <v>0</v>
      </c>
      <c r="CK221" s="53">
        <f t="shared" si="270"/>
        <v>0</v>
      </c>
      <c r="CL221" s="53">
        <f t="shared" si="270"/>
        <v>10808856.359999999</v>
      </c>
      <c r="CM221" s="53">
        <f t="shared" si="270"/>
        <v>0</v>
      </c>
      <c r="CN221" s="53">
        <f t="shared" si="270"/>
        <v>0</v>
      </c>
      <c r="CO221" s="53">
        <f t="shared" si="270"/>
        <v>0</v>
      </c>
      <c r="CP221" s="53">
        <f t="shared" si="270"/>
        <v>0</v>
      </c>
      <c r="CQ221" s="53">
        <f t="shared" si="270"/>
        <v>10121851.460000001</v>
      </c>
      <c r="CR221" s="53">
        <f t="shared" si="270"/>
        <v>2435035.13</v>
      </c>
      <c r="CS221" s="53">
        <f t="shared" si="270"/>
        <v>0</v>
      </c>
      <c r="CT221" s="53">
        <f t="shared" si="270"/>
        <v>1737755.76</v>
      </c>
      <c r="CU221" s="53">
        <f t="shared" si="270"/>
        <v>3256310.74</v>
      </c>
      <c r="CV221" s="53">
        <f t="shared" si="270"/>
        <v>777848.12</v>
      </c>
      <c r="CW221" s="53">
        <f t="shared" si="270"/>
        <v>2186146.75</v>
      </c>
      <c r="CX221" s="53">
        <f t="shared" si="270"/>
        <v>0</v>
      </c>
      <c r="CY221" s="53">
        <f t="shared" si="270"/>
        <v>820610.10000000009</v>
      </c>
      <c r="CZ221" s="53">
        <f t="shared" si="270"/>
        <v>0</v>
      </c>
      <c r="DA221" s="53">
        <f t="shared" si="270"/>
        <v>2437589.75</v>
      </c>
      <c r="DB221" s="53">
        <f t="shared" si="270"/>
        <v>0</v>
      </c>
      <c r="DC221" s="53">
        <f t="shared" si="270"/>
        <v>2362189.7200000002</v>
      </c>
      <c r="DD221" s="53">
        <f t="shared" si="270"/>
        <v>0</v>
      </c>
      <c r="DE221" s="53">
        <f t="shared" si="270"/>
        <v>4011387.96</v>
      </c>
      <c r="DF221" s="53">
        <f t="shared" si="270"/>
        <v>0</v>
      </c>
      <c r="DG221" s="53">
        <f t="shared" si="270"/>
        <v>0</v>
      </c>
      <c r="DH221" s="53">
        <f t="shared" si="270"/>
        <v>0</v>
      </c>
      <c r="DI221" s="53">
        <f t="shared" si="270"/>
        <v>21210626.129999999</v>
      </c>
      <c r="DJ221" s="53">
        <f t="shared" si="270"/>
        <v>6232569.7800000003</v>
      </c>
      <c r="DK221" s="53">
        <f t="shared" si="270"/>
        <v>0</v>
      </c>
      <c r="DL221" s="53">
        <f t="shared" si="270"/>
        <v>0</v>
      </c>
      <c r="DM221" s="53">
        <f t="shared" si="270"/>
        <v>3456023.02</v>
      </c>
      <c r="DN221" s="53">
        <f t="shared" si="270"/>
        <v>11934943.310000001</v>
      </c>
      <c r="DO221" s="53">
        <f t="shared" si="270"/>
        <v>0</v>
      </c>
      <c r="DP221" s="53">
        <f t="shared" si="270"/>
        <v>0</v>
      </c>
      <c r="DQ221" s="53">
        <f t="shared" si="270"/>
        <v>0</v>
      </c>
      <c r="DR221" s="53">
        <f t="shared" si="270"/>
        <v>11194938.620000001</v>
      </c>
      <c r="DS221" s="53">
        <f t="shared" si="270"/>
        <v>7100965.2400000002</v>
      </c>
      <c r="DT221" s="53">
        <f t="shared" si="270"/>
        <v>2121305.2800000003</v>
      </c>
      <c r="DU221" s="53">
        <f t="shared" si="270"/>
        <v>3816039.4000000004</v>
      </c>
      <c r="DV221" s="53">
        <f t="shared" si="270"/>
        <v>2627399.71</v>
      </c>
      <c r="DW221" s="53">
        <f t="shared" si="270"/>
        <v>3479540.99</v>
      </c>
      <c r="DX221" s="53">
        <f t="shared" si="270"/>
        <v>2707072.19</v>
      </c>
      <c r="DY221" s="53">
        <f t="shared" si="270"/>
        <v>0</v>
      </c>
      <c r="DZ221" s="53">
        <f t="shared" si="270"/>
        <v>8482109.540000001</v>
      </c>
      <c r="EA221" s="53">
        <f t="shared" ref="EA221:FX221" si="271">IF((AND(EA$188=EA$213,EA$66&lt;&gt;888888888.88))=TRUE(),EA208,0)</f>
        <v>0</v>
      </c>
      <c r="EB221" s="53">
        <f t="shared" si="271"/>
        <v>5019108.84</v>
      </c>
      <c r="EC221" s="53">
        <f t="shared" si="271"/>
        <v>0</v>
      </c>
      <c r="ED221" s="53">
        <f t="shared" si="271"/>
        <v>0</v>
      </c>
      <c r="EE221" s="53">
        <f t="shared" si="271"/>
        <v>2530437.73</v>
      </c>
      <c r="EF221" s="53">
        <f t="shared" si="271"/>
        <v>12444290.93</v>
      </c>
      <c r="EG221" s="53">
        <f t="shared" si="271"/>
        <v>0</v>
      </c>
      <c r="EH221" s="53">
        <f t="shared" si="271"/>
        <v>0</v>
      </c>
      <c r="EI221" s="53">
        <f t="shared" si="271"/>
        <v>138834852.90000001</v>
      </c>
      <c r="EJ221" s="53">
        <f t="shared" si="271"/>
        <v>0</v>
      </c>
      <c r="EK221" s="53">
        <f t="shared" si="271"/>
        <v>5398305.9900000002</v>
      </c>
      <c r="EL221" s="53">
        <f t="shared" si="271"/>
        <v>4204600.24</v>
      </c>
      <c r="EM221" s="53">
        <f t="shared" si="271"/>
        <v>4379747.03</v>
      </c>
      <c r="EN221" s="53">
        <f t="shared" si="271"/>
        <v>0</v>
      </c>
      <c r="EO221" s="53">
        <f t="shared" si="271"/>
        <v>3901600.14</v>
      </c>
      <c r="EP221" s="53">
        <f t="shared" si="271"/>
        <v>0</v>
      </c>
      <c r="EQ221" s="53">
        <f t="shared" si="271"/>
        <v>19452733.990000002</v>
      </c>
      <c r="ER221" s="53">
        <f t="shared" si="271"/>
        <v>3926087.07</v>
      </c>
      <c r="ES221" s="53">
        <f t="shared" si="271"/>
        <v>0</v>
      </c>
      <c r="ET221" s="53">
        <f t="shared" si="271"/>
        <v>2828454.79</v>
      </c>
      <c r="EU221" s="53">
        <f t="shared" si="271"/>
        <v>0</v>
      </c>
      <c r="EV221" s="53">
        <f t="shared" si="271"/>
        <v>1125152.01</v>
      </c>
      <c r="EW221" s="53">
        <f t="shared" si="271"/>
        <v>0</v>
      </c>
      <c r="EX221" s="53">
        <f t="shared" si="271"/>
        <v>0</v>
      </c>
      <c r="EY221" s="53">
        <f t="shared" si="271"/>
        <v>0</v>
      </c>
      <c r="EZ221" s="53">
        <f t="shared" si="271"/>
        <v>0</v>
      </c>
      <c r="FA221" s="53">
        <f t="shared" si="271"/>
        <v>0</v>
      </c>
      <c r="FB221" s="53">
        <f t="shared" si="271"/>
        <v>3608794.88</v>
      </c>
      <c r="FC221" s="53">
        <f t="shared" si="271"/>
        <v>0</v>
      </c>
      <c r="FD221" s="53">
        <f t="shared" si="271"/>
        <v>3502633.4899999998</v>
      </c>
      <c r="FE221" s="53">
        <f t="shared" si="271"/>
        <v>1647540.29</v>
      </c>
      <c r="FF221" s="53">
        <f t="shared" si="271"/>
        <v>0</v>
      </c>
      <c r="FG221" s="53">
        <f t="shared" si="271"/>
        <v>0</v>
      </c>
      <c r="FH221" s="53">
        <f t="shared" si="271"/>
        <v>1416044.1099999999</v>
      </c>
      <c r="FI221" s="53">
        <f t="shared" si="271"/>
        <v>14983945.220000001</v>
      </c>
      <c r="FJ221" s="53">
        <f t="shared" si="271"/>
        <v>0</v>
      </c>
      <c r="FK221" s="53">
        <f t="shared" si="271"/>
        <v>0</v>
      </c>
      <c r="FL221" s="53">
        <f t="shared" si="271"/>
        <v>37131306.492000006</v>
      </c>
      <c r="FM221" s="53">
        <f t="shared" si="271"/>
        <v>26905278.344000001</v>
      </c>
      <c r="FN221" s="53">
        <f t="shared" si="271"/>
        <v>0</v>
      </c>
      <c r="FO221" s="53">
        <f t="shared" si="271"/>
        <v>9278223.2699999996</v>
      </c>
      <c r="FP221" s="53">
        <f t="shared" si="271"/>
        <v>18552658.149999999</v>
      </c>
      <c r="FQ221" s="53">
        <f t="shared" si="271"/>
        <v>0</v>
      </c>
      <c r="FR221" s="53">
        <f t="shared" si="271"/>
        <v>0</v>
      </c>
      <c r="FS221" s="53">
        <f t="shared" si="271"/>
        <v>2417015.9300000002</v>
      </c>
      <c r="FT221" s="53">
        <f t="shared" si="271"/>
        <v>0</v>
      </c>
      <c r="FU221" s="53">
        <f t="shared" si="271"/>
        <v>0</v>
      </c>
      <c r="FV221" s="53">
        <f t="shared" si="271"/>
        <v>0</v>
      </c>
      <c r="FW221" s="53">
        <f t="shared" si="271"/>
        <v>0</v>
      </c>
      <c r="FX221" s="53">
        <f t="shared" si="271"/>
        <v>1218873.5699999998</v>
      </c>
      <c r="FY221" s="53"/>
      <c r="FZ221" s="53"/>
      <c r="GA221" s="53"/>
      <c r="GB221" s="53"/>
      <c r="GC221" s="53"/>
      <c r="GD221" s="53"/>
      <c r="GE221" s="5"/>
      <c r="GF221" s="5"/>
      <c r="GG221" s="5"/>
      <c r="GH221" s="5"/>
      <c r="GI221" s="5"/>
      <c r="GJ221" s="5"/>
      <c r="GK221" s="5"/>
      <c r="GL221" s="5"/>
      <c r="GM221" s="5"/>
    </row>
    <row r="222" spans="1:195" x14ac:dyDescent="0.2">
      <c r="A222" s="140"/>
      <c r="B222" s="140" t="s">
        <v>584</v>
      </c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4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  <c r="AU222" s="53"/>
      <c r="AV222" s="53"/>
      <c r="AW222" s="53"/>
      <c r="AX222" s="53"/>
      <c r="AY222" s="53"/>
      <c r="AZ222" s="53"/>
      <c r="BA222" s="53"/>
      <c r="BB222" s="53"/>
      <c r="BC222" s="53"/>
      <c r="BD222" s="53"/>
      <c r="BE222" s="53"/>
      <c r="BF222" s="53"/>
      <c r="BG222" s="53"/>
      <c r="BH222" s="53"/>
      <c r="BI222" s="53"/>
      <c r="BJ222" s="53"/>
      <c r="BK222" s="53"/>
      <c r="BL222" s="53"/>
      <c r="BM222" s="53"/>
      <c r="BN222" s="53"/>
      <c r="BO222" s="53"/>
      <c r="BP222" s="53"/>
      <c r="BQ222" s="53"/>
      <c r="BR222" s="53"/>
      <c r="BS222" s="53"/>
      <c r="BT222" s="53"/>
      <c r="BU222" s="53"/>
      <c r="BV222" s="53"/>
      <c r="BW222" s="53"/>
      <c r="BX222" s="53"/>
      <c r="BY222" s="53"/>
      <c r="BZ222" s="53"/>
      <c r="CA222" s="53"/>
      <c r="CB222" s="53"/>
      <c r="CC222" s="53"/>
      <c r="CD222" s="53"/>
      <c r="CE222" s="53"/>
      <c r="CF222" s="53"/>
      <c r="CG222" s="53"/>
      <c r="CH222" s="53"/>
      <c r="CI222" s="53"/>
      <c r="CJ222" s="53"/>
      <c r="CK222" s="53"/>
      <c r="CL222" s="53"/>
      <c r="CM222" s="53"/>
      <c r="CN222" s="53"/>
      <c r="CO222" s="53"/>
      <c r="CP222" s="53"/>
      <c r="CQ222" s="53"/>
      <c r="CR222" s="53"/>
      <c r="CS222" s="53"/>
      <c r="CT222" s="53"/>
      <c r="CU222" s="53"/>
      <c r="CV222" s="53"/>
      <c r="CW222" s="53"/>
      <c r="CX222" s="53"/>
      <c r="CY222" s="53"/>
      <c r="CZ222" s="53"/>
      <c r="DA222" s="53"/>
      <c r="DB222" s="53"/>
      <c r="DC222" s="53"/>
      <c r="DD222" s="53"/>
      <c r="DE222" s="53"/>
      <c r="DF222" s="53"/>
      <c r="DG222" s="53"/>
      <c r="DH222" s="53"/>
      <c r="DI222" s="53"/>
      <c r="DJ222" s="53"/>
      <c r="DK222" s="53"/>
      <c r="DL222" s="53"/>
      <c r="DM222" s="53"/>
      <c r="DN222" s="53"/>
      <c r="DO222" s="53"/>
      <c r="DP222" s="53"/>
      <c r="DQ222" s="53"/>
      <c r="DR222" s="53"/>
      <c r="DS222" s="53"/>
      <c r="DT222" s="53"/>
      <c r="DU222" s="53"/>
      <c r="DV222" s="53"/>
      <c r="DW222" s="53"/>
      <c r="DX222" s="53"/>
      <c r="DY222" s="53"/>
      <c r="DZ222" s="53"/>
      <c r="EA222" s="53"/>
      <c r="EB222" s="53"/>
      <c r="EC222" s="53"/>
      <c r="ED222" s="53"/>
      <c r="EE222" s="53"/>
      <c r="EF222" s="53"/>
      <c r="EG222" s="53"/>
      <c r="EH222" s="53"/>
      <c r="EI222" s="53"/>
      <c r="EJ222" s="53"/>
      <c r="EK222" s="53"/>
      <c r="EL222" s="53"/>
      <c r="EM222" s="53"/>
      <c r="EN222" s="53"/>
      <c r="EO222" s="53"/>
      <c r="EP222" s="53"/>
      <c r="EQ222" s="53"/>
      <c r="ER222" s="53"/>
      <c r="ES222" s="53"/>
      <c r="ET222" s="53"/>
      <c r="EU222" s="53"/>
      <c r="EV222" s="53"/>
      <c r="EW222" s="53"/>
      <c r="EX222" s="53"/>
      <c r="EY222" s="53"/>
      <c r="EZ222" s="53"/>
      <c r="FA222" s="53"/>
      <c r="FB222" s="53"/>
      <c r="FC222" s="53"/>
      <c r="FD222" s="53"/>
      <c r="FE222" s="53"/>
      <c r="FF222" s="53"/>
      <c r="FG222" s="53"/>
      <c r="FH222" s="53"/>
      <c r="FI222" s="53"/>
      <c r="FJ222" s="53"/>
      <c r="FK222" s="53"/>
      <c r="FL222" s="53"/>
      <c r="FM222" s="53"/>
      <c r="FN222" s="53"/>
      <c r="FO222" s="53"/>
      <c r="FP222" s="53"/>
      <c r="FQ222" s="53"/>
      <c r="FR222" s="53"/>
      <c r="FS222" s="53"/>
      <c r="FT222" s="54"/>
      <c r="FU222" s="53"/>
      <c r="FV222" s="53"/>
      <c r="FW222" s="53"/>
      <c r="FX222" s="53"/>
      <c r="FY222" s="53"/>
      <c r="FZ222" s="53"/>
      <c r="GA222" s="53"/>
      <c r="GB222" s="53"/>
      <c r="GC222" s="53"/>
      <c r="GD222" s="53"/>
      <c r="GE222" s="5"/>
      <c r="GF222" s="5"/>
      <c r="GG222" s="5"/>
      <c r="GH222" s="5"/>
      <c r="GI222" s="5"/>
      <c r="GJ222" s="5"/>
      <c r="GK222" s="5"/>
      <c r="GL222" s="5"/>
      <c r="GM222" s="5"/>
    </row>
    <row r="223" spans="1:195" x14ac:dyDescent="0.2">
      <c r="A223" s="3" t="s">
        <v>585</v>
      </c>
      <c r="B223" s="2" t="s">
        <v>586</v>
      </c>
      <c r="C223" s="53">
        <f t="shared" ref="C223:BN223" si="272">IF(C188=C213,C188,0)</f>
        <v>0</v>
      </c>
      <c r="D223" s="53">
        <f t="shared" si="272"/>
        <v>0</v>
      </c>
      <c r="E223" s="53">
        <f t="shared" si="272"/>
        <v>0</v>
      </c>
      <c r="F223" s="53">
        <f t="shared" si="272"/>
        <v>0</v>
      </c>
      <c r="G223" s="53">
        <f t="shared" si="272"/>
        <v>8363696.3499999996</v>
      </c>
      <c r="H223" s="53">
        <f t="shared" si="272"/>
        <v>8113356.2300000004</v>
      </c>
      <c r="I223" s="53">
        <f t="shared" si="272"/>
        <v>0</v>
      </c>
      <c r="J223" s="53">
        <f t="shared" si="272"/>
        <v>0</v>
      </c>
      <c r="K223" s="53">
        <f t="shared" si="272"/>
        <v>0</v>
      </c>
      <c r="L223" s="53">
        <f t="shared" si="272"/>
        <v>0</v>
      </c>
      <c r="M223" s="53">
        <f t="shared" si="272"/>
        <v>13784598.460000001</v>
      </c>
      <c r="N223" s="53">
        <f t="shared" si="272"/>
        <v>411351405.31999999</v>
      </c>
      <c r="O223" s="53">
        <f t="shared" si="272"/>
        <v>0</v>
      </c>
      <c r="P223" s="53">
        <f t="shared" si="272"/>
        <v>0</v>
      </c>
      <c r="Q223" s="53">
        <f t="shared" si="272"/>
        <v>333053465.49000001</v>
      </c>
      <c r="R223" s="53">
        <f t="shared" si="272"/>
        <v>0</v>
      </c>
      <c r="S223" s="53">
        <f t="shared" si="272"/>
        <v>11251964.369999999</v>
      </c>
      <c r="T223" s="53">
        <f t="shared" si="272"/>
        <v>1914867.25</v>
      </c>
      <c r="U223" s="53">
        <f t="shared" si="272"/>
        <v>814596.3</v>
      </c>
      <c r="V223" s="53">
        <f t="shared" si="272"/>
        <v>0</v>
      </c>
      <c r="W223" s="54">
        <f t="shared" si="272"/>
        <v>1133808.6599999999</v>
      </c>
      <c r="X223" s="53">
        <f t="shared" si="272"/>
        <v>809560.66</v>
      </c>
      <c r="Y223" s="53">
        <f t="shared" si="272"/>
        <v>0</v>
      </c>
      <c r="Z223" s="53">
        <f t="shared" si="272"/>
        <v>0</v>
      </c>
      <c r="AA223" s="53">
        <f t="shared" si="272"/>
        <v>0</v>
      </c>
      <c r="AB223" s="53">
        <f t="shared" si="272"/>
        <v>234271744.03</v>
      </c>
      <c r="AC223" s="53">
        <f t="shared" si="272"/>
        <v>0</v>
      </c>
      <c r="AD223" s="53">
        <f t="shared" si="272"/>
        <v>0</v>
      </c>
      <c r="AE223" s="53">
        <f t="shared" si="272"/>
        <v>0</v>
      </c>
      <c r="AF223" s="53">
        <f t="shared" si="272"/>
        <v>0</v>
      </c>
      <c r="AG223" s="53">
        <f t="shared" si="272"/>
        <v>0</v>
      </c>
      <c r="AH223" s="53">
        <f t="shared" si="272"/>
        <v>0</v>
      </c>
      <c r="AI223" s="53">
        <f t="shared" si="272"/>
        <v>0</v>
      </c>
      <c r="AJ223" s="53">
        <f t="shared" si="272"/>
        <v>2700665.29</v>
      </c>
      <c r="AK223" s="53">
        <f t="shared" si="272"/>
        <v>0</v>
      </c>
      <c r="AL223" s="53">
        <f t="shared" si="272"/>
        <v>0</v>
      </c>
      <c r="AM223" s="53">
        <f t="shared" si="272"/>
        <v>4152016.02</v>
      </c>
      <c r="AN223" s="53">
        <f t="shared" si="272"/>
        <v>3699194.5</v>
      </c>
      <c r="AO223" s="53">
        <f t="shared" si="272"/>
        <v>37793390.189999998</v>
      </c>
      <c r="AP223" s="53">
        <f t="shared" si="272"/>
        <v>0</v>
      </c>
      <c r="AQ223" s="53">
        <f t="shared" si="272"/>
        <v>3012901.51</v>
      </c>
      <c r="AR223" s="53">
        <f t="shared" si="272"/>
        <v>0</v>
      </c>
      <c r="AS223" s="53">
        <f t="shared" si="272"/>
        <v>56344399.130000003</v>
      </c>
      <c r="AT223" s="53">
        <f t="shared" si="272"/>
        <v>0</v>
      </c>
      <c r="AU223" s="53">
        <f t="shared" si="272"/>
        <v>3455207.96</v>
      </c>
      <c r="AV223" s="53">
        <f t="shared" si="272"/>
        <v>0</v>
      </c>
      <c r="AW223" s="53">
        <f t="shared" si="272"/>
        <v>0</v>
      </c>
      <c r="AX223" s="53">
        <f t="shared" si="272"/>
        <v>0</v>
      </c>
      <c r="AY223" s="53">
        <f t="shared" si="272"/>
        <v>4850033.83</v>
      </c>
      <c r="AZ223" s="53">
        <f t="shared" si="272"/>
        <v>0</v>
      </c>
      <c r="BA223" s="53">
        <f t="shared" si="272"/>
        <v>0</v>
      </c>
      <c r="BB223" s="53">
        <f t="shared" si="272"/>
        <v>0</v>
      </c>
      <c r="BC223" s="53">
        <f t="shared" si="272"/>
        <v>239248803.41</v>
      </c>
      <c r="BD223" s="53">
        <f t="shared" si="272"/>
        <v>0</v>
      </c>
      <c r="BE223" s="53">
        <f t="shared" si="272"/>
        <v>0</v>
      </c>
      <c r="BF223" s="53">
        <f t="shared" si="272"/>
        <v>0</v>
      </c>
      <c r="BG223" s="53">
        <f t="shared" si="272"/>
        <v>0</v>
      </c>
      <c r="BH223" s="53">
        <f t="shared" si="272"/>
        <v>5452909.0800000001</v>
      </c>
      <c r="BI223" s="53">
        <f t="shared" si="272"/>
        <v>0</v>
      </c>
      <c r="BJ223" s="53">
        <f t="shared" si="272"/>
        <v>0</v>
      </c>
      <c r="BK223" s="53">
        <f t="shared" si="272"/>
        <v>154526355.59</v>
      </c>
      <c r="BL223" s="53">
        <f t="shared" si="272"/>
        <v>0</v>
      </c>
      <c r="BM223" s="53">
        <f t="shared" si="272"/>
        <v>3107425.37</v>
      </c>
      <c r="BN223" s="53">
        <f t="shared" si="272"/>
        <v>0</v>
      </c>
      <c r="BO223" s="53">
        <f t="shared" ref="BO223:DZ223" si="273">IF(BO188=BO213,BO188,0)</f>
        <v>0</v>
      </c>
      <c r="BP223" s="53">
        <f t="shared" si="273"/>
        <v>0</v>
      </c>
      <c r="BQ223" s="53">
        <f t="shared" si="273"/>
        <v>48591731.990000002</v>
      </c>
      <c r="BR223" s="53">
        <f t="shared" si="273"/>
        <v>36425903.770000003</v>
      </c>
      <c r="BS223" s="53">
        <f t="shared" si="273"/>
        <v>0</v>
      </c>
      <c r="BT223" s="53">
        <f t="shared" si="273"/>
        <v>0</v>
      </c>
      <c r="BU223" s="53">
        <f t="shared" si="273"/>
        <v>4143194.59</v>
      </c>
      <c r="BV223" s="53">
        <f t="shared" si="273"/>
        <v>0</v>
      </c>
      <c r="BW223" s="53">
        <f t="shared" si="273"/>
        <v>0</v>
      </c>
      <c r="BX223" s="53">
        <f t="shared" si="273"/>
        <v>0</v>
      </c>
      <c r="BY223" s="53">
        <f t="shared" si="273"/>
        <v>0</v>
      </c>
      <c r="BZ223" s="53">
        <f t="shared" si="273"/>
        <v>2472400.84</v>
      </c>
      <c r="CA223" s="53">
        <f t="shared" si="273"/>
        <v>2466653.56</v>
      </c>
      <c r="CB223" s="53">
        <f t="shared" si="273"/>
        <v>0</v>
      </c>
      <c r="CC223" s="53">
        <f t="shared" si="273"/>
        <v>0</v>
      </c>
      <c r="CD223" s="53">
        <f t="shared" si="273"/>
        <v>0</v>
      </c>
      <c r="CE223" s="53">
        <f t="shared" si="273"/>
        <v>0</v>
      </c>
      <c r="CF223" s="53">
        <f t="shared" si="273"/>
        <v>1567350.39</v>
      </c>
      <c r="CG223" s="53">
        <f t="shared" si="273"/>
        <v>0</v>
      </c>
      <c r="CH223" s="53">
        <f t="shared" si="273"/>
        <v>0</v>
      </c>
      <c r="CI223" s="53">
        <f t="shared" si="273"/>
        <v>5818594.4199999999</v>
      </c>
      <c r="CJ223" s="53">
        <f t="shared" si="273"/>
        <v>0</v>
      </c>
      <c r="CK223" s="53">
        <f t="shared" si="273"/>
        <v>0</v>
      </c>
      <c r="CL223" s="53">
        <f t="shared" si="273"/>
        <v>10801711.800000001</v>
      </c>
      <c r="CM223" s="53">
        <f t="shared" si="273"/>
        <v>0</v>
      </c>
      <c r="CN223" s="53">
        <f t="shared" si="273"/>
        <v>0</v>
      </c>
      <c r="CO223" s="53">
        <f t="shared" si="273"/>
        <v>0</v>
      </c>
      <c r="CP223" s="53">
        <f t="shared" si="273"/>
        <v>0</v>
      </c>
      <c r="CQ223" s="53">
        <f t="shared" si="273"/>
        <v>9992437.1199999992</v>
      </c>
      <c r="CR223" s="53">
        <f t="shared" si="273"/>
        <v>2400500.89</v>
      </c>
      <c r="CS223" s="53">
        <f t="shared" si="273"/>
        <v>0</v>
      </c>
      <c r="CT223" s="53">
        <f t="shared" si="273"/>
        <v>1706097.24</v>
      </c>
      <c r="CU223" s="53">
        <f t="shared" si="273"/>
        <v>3233399.16</v>
      </c>
      <c r="CV223" s="53">
        <f t="shared" si="273"/>
        <v>769970.47</v>
      </c>
      <c r="CW223" s="53">
        <f t="shared" si="273"/>
        <v>2170896.9900000002</v>
      </c>
      <c r="CX223" s="53">
        <f t="shared" si="273"/>
        <v>0</v>
      </c>
      <c r="CY223" s="53">
        <f t="shared" si="273"/>
        <v>536183.81000000006</v>
      </c>
      <c r="CZ223" s="53">
        <f t="shared" si="273"/>
        <v>0</v>
      </c>
      <c r="DA223" s="53">
        <f t="shared" si="273"/>
        <v>2426364.98</v>
      </c>
      <c r="DB223" s="53">
        <f t="shared" si="273"/>
        <v>0</v>
      </c>
      <c r="DC223" s="53">
        <f t="shared" si="273"/>
        <v>2342456.75</v>
      </c>
      <c r="DD223" s="53">
        <f t="shared" si="273"/>
        <v>0</v>
      </c>
      <c r="DE223" s="53">
        <f t="shared" si="273"/>
        <v>3977759.13</v>
      </c>
      <c r="DF223" s="53">
        <f t="shared" si="273"/>
        <v>0</v>
      </c>
      <c r="DG223" s="53">
        <f t="shared" si="273"/>
        <v>0</v>
      </c>
      <c r="DH223" s="53">
        <f t="shared" si="273"/>
        <v>0</v>
      </c>
      <c r="DI223" s="53">
        <f t="shared" si="273"/>
        <v>21138820.550000001</v>
      </c>
      <c r="DJ223" s="53">
        <f t="shared" si="273"/>
        <v>6182177.7800000003</v>
      </c>
      <c r="DK223" s="53">
        <f t="shared" si="273"/>
        <v>0</v>
      </c>
      <c r="DL223" s="53">
        <f t="shared" si="273"/>
        <v>0</v>
      </c>
      <c r="DM223" s="53">
        <f t="shared" si="273"/>
        <v>3219632.92</v>
      </c>
      <c r="DN223" s="53">
        <f t="shared" si="273"/>
        <v>11921248.050000001</v>
      </c>
      <c r="DO223" s="53">
        <f t="shared" si="273"/>
        <v>0</v>
      </c>
      <c r="DP223" s="53">
        <f t="shared" si="273"/>
        <v>0</v>
      </c>
      <c r="DQ223" s="53">
        <f t="shared" si="273"/>
        <v>0</v>
      </c>
      <c r="DR223" s="53">
        <f t="shared" si="273"/>
        <v>11151848.310000001</v>
      </c>
      <c r="DS223" s="53">
        <f t="shared" si="273"/>
        <v>7052661.9199999999</v>
      </c>
      <c r="DT223" s="53">
        <f t="shared" si="273"/>
        <v>2092828</v>
      </c>
      <c r="DU223" s="53">
        <f t="shared" si="273"/>
        <v>3791454.4</v>
      </c>
      <c r="DV223" s="53">
        <f t="shared" si="273"/>
        <v>2618193.62</v>
      </c>
      <c r="DW223" s="53">
        <f t="shared" si="273"/>
        <v>3457205.39</v>
      </c>
      <c r="DX223" s="53">
        <f t="shared" si="273"/>
        <v>2655172.17</v>
      </c>
      <c r="DY223" s="53">
        <f t="shared" si="273"/>
        <v>0</v>
      </c>
      <c r="DZ223" s="53">
        <f t="shared" si="273"/>
        <v>8465560.2200000007</v>
      </c>
      <c r="EA223" s="53">
        <f t="shared" ref="EA223:FX223" si="274">IF(EA188=EA213,EA188,0)</f>
        <v>0</v>
      </c>
      <c r="EB223" s="53">
        <f t="shared" si="274"/>
        <v>4985220.59</v>
      </c>
      <c r="EC223" s="53">
        <f t="shared" si="274"/>
        <v>0</v>
      </c>
      <c r="ED223" s="53">
        <f t="shared" si="274"/>
        <v>0</v>
      </c>
      <c r="EE223" s="53">
        <f t="shared" si="274"/>
        <v>2496840.9900000002</v>
      </c>
      <c r="EF223" s="53">
        <f t="shared" si="274"/>
        <v>12426816.66</v>
      </c>
      <c r="EG223" s="53">
        <f t="shared" si="274"/>
        <v>0</v>
      </c>
      <c r="EH223" s="53">
        <f t="shared" si="274"/>
        <v>0</v>
      </c>
      <c r="EI223" s="53">
        <f t="shared" si="274"/>
        <v>137604012.77000001</v>
      </c>
      <c r="EJ223" s="53">
        <f t="shared" si="274"/>
        <v>0</v>
      </c>
      <c r="EK223" s="53">
        <f t="shared" si="274"/>
        <v>5390204.6799999997</v>
      </c>
      <c r="EL223" s="53">
        <f t="shared" si="274"/>
        <v>4193186.36</v>
      </c>
      <c r="EM223" s="53">
        <f t="shared" si="274"/>
        <v>4360366.1399999997</v>
      </c>
      <c r="EN223" s="53">
        <f t="shared" si="274"/>
        <v>0</v>
      </c>
      <c r="EO223" s="53">
        <f t="shared" si="274"/>
        <v>3851661.64</v>
      </c>
      <c r="EP223" s="53">
        <f t="shared" si="274"/>
        <v>0</v>
      </c>
      <c r="EQ223" s="53">
        <f t="shared" si="274"/>
        <v>19450319.18</v>
      </c>
      <c r="ER223" s="53">
        <f t="shared" si="274"/>
        <v>3910307.7</v>
      </c>
      <c r="ES223" s="53">
        <f t="shared" si="274"/>
        <v>0</v>
      </c>
      <c r="ET223" s="53">
        <f t="shared" si="274"/>
        <v>2729765.03</v>
      </c>
      <c r="EU223" s="53">
        <f t="shared" si="274"/>
        <v>0</v>
      </c>
      <c r="EV223" s="53">
        <f t="shared" si="274"/>
        <v>1120061.8999999999</v>
      </c>
      <c r="EW223" s="53">
        <f t="shared" si="274"/>
        <v>0</v>
      </c>
      <c r="EX223" s="53">
        <f t="shared" si="274"/>
        <v>0</v>
      </c>
      <c r="EY223" s="53">
        <f t="shared" si="274"/>
        <v>0</v>
      </c>
      <c r="EZ223" s="53">
        <f t="shared" si="274"/>
        <v>0</v>
      </c>
      <c r="FA223" s="53">
        <f t="shared" si="274"/>
        <v>0</v>
      </c>
      <c r="FB223" s="53">
        <f t="shared" si="274"/>
        <v>3573762.53</v>
      </c>
      <c r="FC223" s="53">
        <f t="shared" si="274"/>
        <v>0</v>
      </c>
      <c r="FD223" s="53">
        <f t="shared" si="274"/>
        <v>3477559.82</v>
      </c>
      <c r="FE223" s="53">
        <f t="shared" si="274"/>
        <v>1646174.41</v>
      </c>
      <c r="FF223" s="53">
        <f t="shared" si="274"/>
        <v>0</v>
      </c>
      <c r="FG223" s="53">
        <f t="shared" si="274"/>
        <v>0</v>
      </c>
      <c r="FH223" s="53">
        <f t="shared" si="274"/>
        <v>1379724.35</v>
      </c>
      <c r="FI223" s="53">
        <f t="shared" si="274"/>
        <v>14926783.289999999</v>
      </c>
      <c r="FJ223" s="53">
        <f t="shared" si="274"/>
        <v>0</v>
      </c>
      <c r="FK223" s="53">
        <f t="shared" si="274"/>
        <v>0</v>
      </c>
      <c r="FL223" s="53">
        <f t="shared" si="274"/>
        <v>37123944.920000002</v>
      </c>
      <c r="FM223" s="53">
        <f t="shared" si="274"/>
        <v>26902067.390000001</v>
      </c>
      <c r="FN223" s="53">
        <f t="shared" si="274"/>
        <v>0</v>
      </c>
      <c r="FO223" s="53">
        <f t="shared" si="274"/>
        <v>9273687.8399999999</v>
      </c>
      <c r="FP223" s="53">
        <f t="shared" si="274"/>
        <v>18410410.41</v>
      </c>
      <c r="FQ223" s="53">
        <f t="shared" si="274"/>
        <v>0</v>
      </c>
      <c r="FR223" s="53">
        <f t="shared" si="274"/>
        <v>0</v>
      </c>
      <c r="FS223" s="53">
        <f t="shared" si="274"/>
        <v>2384480.48</v>
      </c>
      <c r="FT223" s="54">
        <f t="shared" si="274"/>
        <v>0</v>
      </c>
      <c r="FU223" s="53">
        <f t="shared" si="274"/>
        <v>0</v>
      </c>
      <c r="FV223" s="53">
        <f t="shared" si="274"/>
        <v>0</v>
      </c>
      <c r="FW223" s="53">
        <f t="shared" si="274"/>
        <v>0</v>
      </c>
      <c r="FX223" s="53">
        <f t="shared" si="274"/>
        <v>1215199.1599999999</v>
      </c>
      <c r="FY223" s="53"/>
      <c r="FZ223" s="53"/>
      <c r="GA223" s="5"/>
      <c r="GB223" s="53"/>
      <c r="GC223" s="53"/>
      <c r="GD223" s="53"/>
      <c r="GE223" s="5"/>
      <c r="GF223" s="5"/>
      <c r="GG223" s="5"/>
      <c r="GH223" s="5"/>
      <c r="GI223" s="5"/>
      <c r="GJ223" s="5"/>
      <c r="GK223" s="5"/>
      <c r="GL223" s="5"/>
      <c r="GM223" s="5"/>
    </row>
    <row r="224" spans="1:195" x14ac:dyDescent="0.2">
      <c r="A224" s="3" t="s">
        <v>587</v>
      </c>
      <c r="B224" s="2" t="s">
        <v>588</v>
      </c>
      <c r="C224" s="53">
        <f t="shared" ref="C224:BN224" si="275">IF(C188=C213,C61,0)</f>
        <v>0</v>
      </c>
      <c r="D224" s="53">
        <f t="shared" si="275"/>
        <v>0</v>
      </c>
      <c r="E224" s="53">
        <f t="shared" si="275"/>
        <v>0</v>
      </c>
      <c r="F224" s="53">
        <f t="shared" si="275"/>
        <v>0</v>
      </c>
      <c r="G224" s="53">
        <f t="shared" si="275"/>
        <v>999999999</v>
      </c>
      <c r="H224" s="53">
        <f t="shared" si="275"/>
        <v>999999999</v>
      </c>
      <c r="I224" s="53">
        <f t="shared" si="275"/>
        <v>0</v>
      </c>
      <c r="J224" s="53">
        <f t="shared" si="275"/>
        <v>0</v>
      </c>
      <c r="K224" s="53">
        <f t="shared" si="275"/>
        <v>0</v>
      </c>
      <c r="L224" s="53">
        <f t="shared" si="275"/>
        <v>0</v>
      </c>
      <c r="M224" s="53">
        <f t="shared" si="275"/>
        <v>999999999</v>
      </c>
      <c r="N224" s="53">
        <f t="shared" si="275"/>
        <v>999999999</v>
      </c>
      <c r="O224" s="53">
        <f t="shared" si="275"/>
        <v>0</v>
      </c>
      <c r="P224" s="53">
        <f t="shared" si="275"/>
        <v>0</v>
      </c>
      <c r="Q224" s="53">
        <f t="shared" si="275"/>
        <v>999999999</v>
      </c>
      <c r="R224" s="53">
        <f t="shared" si="275"/>
        <v>0</v>
      </c>
      <c r="S224" s="53">
        <f t="shared" si="275"/>
        <v>999999999</v>
      </c>
      <c r="T224" s="53">
        <f t="shared" si="275"/>
        <v>999999999</v>
      </c>
      <c r="U224" s="53">
        <f t="shared" si="275"/>
        <v>999999999</v>
      </c>
      <c r="V224" s="53">
        <f t="shared" si="275"/>
        <v>0</v>
      </c>
      <c r="W224" s="54">
        <f t="shared" si="275"/>
        <v>999999999</v>
      </c>
      <c r="X224" s="53">
        <f t="shared" si="275"/>
        <v>999999999</v>
      </c>
      <c r="Y224" s="53">
        <f t="shared" si="275"/>
        <v>0</v>
      </c>
      <c r="Z224" s="53">
        <f t="shared" si="275"/>
        <v>0</v>
      </c>
      <c r="AA224" s="53">
        <f t="shared" si="275"/>
        <v>0</v>
      </c>
      <c r="AB224" s="53">
        <f t="shared" si="275"/>
        <v>999999999</v>
      </c>
      <c r="AC224" s="53">
        <f t="shared" si="275"/>
        <v>0</v>
      </c>
      <c r="AD224" s="53">
        <f t="shared" si="275"/>
        <v>0</v>
      </c>
      <c r="AE224" s="53">
        <f t="shared" si="275"/>
        <v>0</v>
      </c>
      <c r="AF224" s="53">
        <f t="shared" si="275"/>
        <v>0</v>
      </c>
      <c r="AG224" s="53">
        <f t="shared" si="275"/>
        <v>0</v>
      </c>
      <c r="AH224" s="53">
        <f t="shared" si="275"/>
        <v>0</v>
      </c>
      <c r="AI224" s="53">
        <f t="shared" si="275"/>
        <v>0</v>
      </c>
      <c r="AJ224" s="53">
        <f t="shared" si="275"/>
        <v>999999999</v>
      </c>
      <c r="AK224" s="53">
        <f t="shared" si="275"/>
        <v>0</v>
      </c>
      <c r="AL224" s="53">
        <f t="shared" si="275"/>
        <v>0</v>
      </c>
      <c r="AM224" s="53">
        <f t="shared" si="275"/>
        <v>999999999</v>
      </c>
      <c r="AN224" s="53">
        <f t="shared" si="275"/>
        <v>999999999</v>
      </c>
      <c r="AO224" s="53">
        <f t="shared" si="275"/>
        <v>999999999</v>
      </c>
      <c r="AP224" s="53">
        <f t="shared" si="275"/>
        <v>0</v>
      </c>
      <c r="AQ224" s="53">
        <f t="shared" si="275"/>
        <v>999999999</v>
      </c>
      <c r="AR224" s="53">
        <f t="shared" si="275"/>
        <v>0</v>
      </c>
      <c r="AS224" s="53">
        <f t="shared" si="275"/>
        <v>999999999</v>
      </c>
      <c r="AT224" s="53">
        <f t="shared" si="275"/>
        <v>0</v>
      </c>
      <c r="AU224" s="53">
        <f t="shared" si="275"/>
        <v>999999999</v>
      </c>
      <c r="AV224" s="53">
        <f t="shared" si="275"/>
        <v>0</v>
      </c>
      <c r="AW224" s="53">
        <f t="shared" si="275"/>
        <v>0</v>
      </c>
      <c r="AX224" s="53">
        <f t="shared" si="275"/>
        <v>0</v>
      </c>
      <c r="AY224" s="53">
        <f t="shared" si="275"/>
        <v>999999999</v>
      </c>
      <c r="AZ224" s="53">
        <f t="shared" si="275"/>
        <v>0</v>
      </c>
      <c r="BA224" s="53">
        <f t="shared" si="275"/>
        <v>0</v>
      </c>
      <c r="BB224" s="53">
        <f t="shared" si="275"/>
        <v>0</v>
      </c>
      <c r="BC224" s="53">
        <f t="shared" si="275"/>
        <v>999999999</v>
      </c>
      <c r="BD224" s="53">
        <f t="shared" si="275"/>
        <v>0</v>
      </c>
      <c r="BE224" s="53">
        <f t="shared" si="275"/>
        <v>0</v>
      </c>
      <c r="BF224" s="53">
        <f t="shared" si="275"/>
        <v>0</v>
      </c>
      <c r="BG224" s="53">
        <f t="shared" si="275"/>
        <v>0</v>
      </c>
      <c r="BH224" s="53">
        <f t="shared" si="275"/>
        <v>999999999</v>
      </c>
      <c r="BI224" s="53">
        <f t="shared" si="275"/>
        <v>0</v>
      </c>
      <c r="BJ224" s="53">
        <f t="shared" si="275"/>
        <v>0</v>
      </c>
      <c r="BK224" s="53">
        <f t="shared" si="275"/>
        <v>999999999</v>
      </c>
      <c r="BL224" s="53">
        <f t="shared" si="275"/>
        <v>0</v>
      </c>
      <c r="BM224" s="53">
        <f t="shared" si="275"/>
        <v>999999999</v>
      </c>
      <c r="BN224" s="53">
        <f t="shared" si="275"/>
        <v>0</v>
      </c>
      <c r="BO224" s="53">
        <f t="shared" ref="BO224:DZ224" si="276">IF(BO188=BO213,BO61,0)</f>
        <v>0</v>
      </c>
      <c r="BP224" s="53">
        <f t="shared" si="276"/>
        <v>0</v>
      </c>
      <c r="BQ224" s="53">
        <f t="shared" si="276"/>
        <v>999999999</v>
      </c>
      <c r="BR224" s="53">
        <f t="shared" si="276"/>
        <v>999999999</v>
      </c>
      <c r="BS224" s="53">
        <f t="shared" si="276"/>
        <v>0</v>
      </c>
      <c r="BT224" s="53">
        <f t="shared" si="276"/>
        <v>0</v>
      </c>
      <c r="BU224" s="53">
        <f t="shared" si="276"/>
        <v>999999999</v>
      </c>
      <c r="BV224" s="53">
        <f t="shared" si="276"/>
        <v>0</v>
      </c>
      <c r="BW224" s="53">
        <f t="shared" si="276"/>
        <v>0</v>
      </c>
      <c r="BX224" s="53">
        <f t="shared" si="276"/>
        <v>0</v>
      </c>
      <c r="BY224" s="53">
        <f t="shared" si="276"/>
        <v>0</v>
      </c>
      <c r="BZ224" s="53">
        <f t="shared" si="276"/>
        <v>999999999</v>
      </c>
      <c r="CA224" s="53">
        <f t="shared" si="276"/>
        <v>999999999</v>
      </c>
      <c r="CB224" s="53">
        <f t="shared" si="276"/>
        <v>0</v>
      </c>
      <c r="CC224" s="53">
        <f t="shared" si="276"/>
        <v>0</v>
      </c>
      <c r="CD224" s="53">
        <f t="shared" si="276"/>
        <v>0</v>
      </c>
      <c r="CE224" s="53">
        <f t="shared" si="276"/>
        <v>0</v>
      </c>
      <c r="CF224" s="53">
        <f t="shared" si="276"/>
        <v>999999999</v>
      </c>
      <c r="CG224" s="53">
        <f t="shared" si="276"/>
        <v>0</v>
      </c>
      <c r="CH224" s="53">
        <f t="shared" si="276"/>
        <v>0</v>
      </c>
      <c r="CI224" s="53">
        <f t="shared" si="276"/>
        <v>999999999</v>
      </c>
      <c r="CJ224" s="53">
        <f t="shared" si="276"/>
        <v>0</v>
      </c>
      <c r="CK224" s="53">
        <f t="shared" si="276"/>
        <v>0</v>
      </c>
      <c r="CL224" s="53">
        <f t="shared" si="276"/>
        <v>999999999</v>
      </c>
      <c r="CM224" s="53">
        <f t="shared" si="276"/>
        <v>0</v>
      </c>
      <c r="CN224" s="53">
        <f t="shared" si="276"/>
        <v>0</v>
      </c>
      <c r="CO224" s="53">
        <f t="shared" si="276"/>
        <v>0</v>
      </c>
      <c r="CP224" s="53">
        <f t="shared" si="276"/>
        <v>0</v>
      </c>
      <c r="CQ224" s="53">
        <f t="shared" si="276"/>
        <v>999999999</v>
      </c>
      <c r="CR224" s="53">
        <f t="shared" si="276"/>
        <v>999999999</v>
      </c>
      <c r="CS224" s="53">
        <f t="shared" si="276"/>
        <v>0</v>
      </c>
      <c r="CT224" s="53">
        <f t="shared" si="276"/>
        <v>999999999</v>
      </c>
      <c r="CU224" s="53">
        <f t="shared" si="276"/>
        <v>999999999</v>
      </c>
      <c r="CV224" s="53">
        <f t="shared" si="276"/>
        <v>999999999</v>
      </c>
      <c r="CW224" s="53">
        <f t="shared" si="276"/>
        <v>999999999</v>
      </c>
      <c r="CX224" s="53">
        <f t="shared" si="276"/>
        <v>0</v>
      </c>
      <c r="CY224" s="53">
        <f t="shared" si="276"/>
        <v>999999999</v>
      </c>
      <c r="CZ224" s="53">
        <f t="shared" si="276"/>
        <v>0</v>
      </c>
      <c r="DA224" s="53">
        <f t="shared" si="276"/>
        <v>999999999</v>
      </c>
      <c r="DB224" s="53">
        <f t="shared" si="276"/>
        <v>0</v>
      </c>
      <c r="DC224" s="53">
        <f t="shared" si="276"/>
        <v>999999999</v>
      </c>
      <c r="DD224" s="53">
        <f t="shared" si="276"/>
        <v>0</v>
      </c>
      <c r="DE224" s="53">
        <f t="shared" si="276"/>
        <v>999999999</v>
      </c>
      <c r="DF224" s="53">
        <f t="shared" si="276"/>
        <v>0</v>
      </c>
      <c r="DG224" s="53">
        <f t="shared" si="276"/>
        <v>0</v>
      </c>
      <c r="DH224" s="53">
        <f t="shared" si="276"/>
        <v>0</v>
      </c>
      <c r="DI224" s="53">
        <f t="shared" si="276"/>
        <v>999999999</v>
      </c>
      <c r="DJ224" s="53">
        <f t="shared" si="276"/>
        <v>999999999</v>
      </c>
      <c r="DK224" s="53">
        <f t="shared" si="276"/>
        <v>0</v>
      </c>
      <c r="DL224" s="53">
        <f t="shared" si="276"/>
        <v>0</v>
      </c>
      <c r="DM224" s="53">
        <f t="shared" si="276"/>
        <v>999999999</v>
      </c>
      <c r="DN224" s="53">
        <f t="shared" si="276"/>
        <v>999999999</v>
      </c>
      <c r="DO224" s="53">
        <f t="shared" si="276"/>
        <v>0</v>
      </c>
      <c r="DP224" s="53">
        <f t="shared" si="276"/>
        <v>0</v>
      </c>
      <c r="DQ224" s="53">
        <f t="shared" si="276"/>
        <v>0</v>
      </c>
      <c r="DR224" s="53">
        <f t="shared" si="276"/>
        <v>999999999</v>
      </c>
      <c r="DS224" s="53">
        <f t="shared" si="276"/>
        <v>999999999</v>
      </c>
      <c r="DT224" s="53">
        <f t="shared" si="276"/>
        <v>999999999</v>
      </c>
      <c r="DU224" s="53">
        <f t="shared" si="276"/>
        <v>999999999</v>
      </c>
      <c r="DV224" s="53">
        <f t="shared" si="276"/>
        <v>999999999</v>
      </c>
      <c r="DW224" s="53">
        <f t="shared" si="276"/>
        <v>999999999</v>
      </c>
      <c r="DX224" s="53">
        <f t="shared" si="276"/>
        <v>999999999</v>
      </c>
      <c r="DY224" s="53">
        <f t="shared" si="276"/>
        <v>0</v>
      </c>
      <c r="DZ224" s="53">
        <f t="shared" si="276"/>
        <v>999999999</v>
      </c>
      <c r="EA224" s="53">
        <f t="shared" ref="EA224:FX224" si="277">IF(EA188=EA213,EA61,0)</f>
        <v>0</v>
      </c>
      <c r="EB224" s="53">
        <f t="shared" si="277"/>
        <v>999999999</v>
      </c>
      <c r="EC224" s="53">
        <f t="shared" si="277"/>
        <v>0</v>
      </c>
      <c r="ED224" s="53">
        <f t="shared" si="277"/>
        <v>0</v>
      </c>
      <c r="EE224" s="53">
        <f t="shared" si="277"/>
        <v>999999999</v>
      </c>
      <c r="EF224" s="53">
        <f t="shared" si="277"/>
        <v>999999999</v>
      </c>
      <c r="EG224" s="53">
        <f t="shared" si="277"/>
        <v>0</v>
      </c>
      <c r="EH224" s="53">
        <f t="shared" si="277"/>
        <v>0</v>
      </c>
      <c r="EI224" s="53">
        <f t="shared" si="277"/>
        <v>999999999</v>
      </c>
      <c r="EJ224" s="53">
        <f t="shared" si="277"/>
        <v>0</v>
      </c>
      <c r="EK224" s="53">
        <f t="shared" si="277"/>
        <v>999999999</v>
      </c>
      <c r="EL224" s="53">
        <f t="shared" si="277"/>
        <v>999999999</v>
      </c>
      <c r="EM224" s="53">
        <f t="shared" si="277"/>
        <v>999999999</v>
      </c>
      <c r="EN224" s="53">
        <f t="shared" si="277"/>
        <v>0</v>
      </c>
      <c r="EO224" s="53">
        <f t="shared" si="277"/>
        <v>999999999</v>
      </c>
      <c r="EP224" s="53">
        <f t="shared" si="277"/>
        <v>0</v>
      </c>
      <c r="EQ224" s="53">
        <f t="shared" si="277"/>
        <v>999999999</v>
      </c>
      <c r="ER224" s="53">
        <f t="shared" si="277"/>
        <v>999999999</v>
      </c>
      <c r="ES224" s="53">
        <f t="shared" si="277"/>
        <v>0</v>
      </c>
      <c r="ET224" s="53">
        <f t="shared" si="277"/>
        <v>999999999</v>
      </c>
      <c r="EU224" s="53">
        <f t="shared" si="277"/>
        <v>0</v>
      </c>
      <c r="EV224" s="53">
        <f t="shared" si="277"/>
        <v>999999999</v>
      </c>
      <c r="EW224" s="53">
        <f t="shared" si="277"/>
        <v>0</v>
      </c>
      <c r="EX224" s="53">
        <f t="shared" si="277"/>
        <v>0</v>
      </c>
      <c r="EY224" s="53">
        <f t="shared" si="277"/>
        <v>0</v>
      </c>
      <c r="EZ224" s="53">
        <f t="shared" si="277"/>
        <v>0</v>
      </c>
      <c r="FA224" s="53">
        <f t="shared" si="277"/>
        <v>0</v>
      </c>
      <c r="FB224" s="53">
        <f t="shared" si="277"/>
        <v>999999999</v>
      </c>
      <c r="FC224" s="53">
        <f t="shared" si="277"/>
        <v>0</v>
      </c>
      <c r="FD224" s="53">
        <f t="shared" si="277"/>
        <v>999999999</v>
      </c>
      <c r="FE224" s="53">
        <f t="shared" si="277"/>
        <v>999999999</v>
      </c>
      <c r="FF224" s="53">
        <f t="shared" si="277"/>
        <v>0</v>
      </c>
      <c r="FG224" s="53">
        <f t="shared" si="277"/>
        <v>0</v>
      </c>
      <c r="FH224" s="53">
        <f t="shared" si="277"/>
        <v>999999999</v>
      </c>
      <c r="FI224" s="53">
        <f t="shared" si="277"/>
        <v>999999999</v>
      </c>
      <c r="FJ224" s="53">
        <f t="shared" si="277"/>
        <v>0</v>
      </c>
      <c r="FK224" s="53">
        <f t="shared" si="277"/>
        <v>0</v>
      </c>
      <c r="FL224" s="53">
        <f t="shared" si="277"/>
        <v>999999999</v>
      </c>
      <c r="FM224" s="53">
        <f t="shared" si="277"/>
        <v>999999999</v>
      </c>
      <c r="FN224" s="53">
        <f t="shared" si="277"/>
        <v>0</v>
      </c>
      <c r="FO224" s="53">
        <f t="shared" si="277"/>
        <v>999999999</v>
      </c>
      <c r="FP224" s="53">
        <f t="shared" si="277"/>
        <v>999999999</v>
      </c>
      <c r="FQ224" s="53">
        <f t="shared" si="277"/>
        <v>0</v>
      </c>
      <c r="FR224" s="53">
        <f t="shared" si="277"/>
        <v>0</v>
      </c>
      <c r="FS224" s="53">
        <f t="shared" si="277"/>
        <v>999999999</v>
      </c>
      <c r="FT224" s="54">
        <f t="shared" si="277"/>
        <v>0</v>
      </c>
      <c r="FU224" s="53">
        <f t="shared" si="277"/>
        <v>0</v>
      </c>
      <c r="FV224" s="53">
        <f t="shared" si="277"/>
        <v>0</v>
      </c>
      <c r="FW224" s="53">
        <f t="shared" si="277"/>
        <v>0</v>
      </c>
      <c r="FX224" s="53">
        <f t="shared" si="277"/>
        <v>999999999</v>
      </c>
      <c r="FY224" s="53"/>
      <c r="FZ224" s="53"/>
      <c r="GA224" s="53"/>
      <c r="GB224" s="53"/>
      <c r="GC224" s="53"/>
      <c r="GD224" s="53"/>
      <c r="GE224" s="5"/>
      <c r="GF224" s="5"/>
      <c r="GG224" s="5"/>
      <c r="GH224" s="5"/>
      <c r="GI224" s="5"/>
      <c r="GJ224" s="5"/>
      <c r="GK224" s="5"/>
      <c r="GL224" s="5"/>
      <c r="GM224" s="5"/>
    </row>
    <row r="225" spans="1:195" x14ac:dyDescent="0.2">
      <c r="A225" s="3" t="s">
        <v>589</v>
      </c>
      <c r="B225" s="2" t="s">
        <v>590</v>
      </c>
      <c r="C225" s="53">
        <f>IF(MIN((C221-C223),(C224-C223))&gt;0,ROUND(MIN((C221-C223),(C224-C223)),2),0)</f>
        <v>0</v>
      </c>
      <c r="D225" s="53">
        <f t="shared" ref="D225:BO225" si="278">IF(MIN((D221-D223),(D224-D223))&gt;0,ROUND(MIN((D221-D223),(D224-D223)),2),0)</f>
        <v>0</v>
      </c>
      <c r="E225" s="53">
        <f t="shared" si="278"/>
        <v>0</v>
      </c>
      <c r="F225" s="53">
        <f t="shared" si="278"/>
        <v>0</v>
      </c>
      <c r="G225" s="53">
        <f t="shared" si="278"/>
        <v>19220.47</v>
      </c>
      <c r="H225" s="53">
        <f t="shared" si="278"/>
        <v>21882.1</v>
      </c>
      <c r="I225" s="53">
        <f t="shared" si="278"/>
        <v>0</v>
      </c>
      <c r="J225" s="53">
        <f t="shared" si="278"/>
        <v>0</v>
      </c>
      <c r="K225" s="53">
        <f t="shared" si="278"/>
        <v>0</v>
      </c>
      <c r="L225" s="53">
        <f t="shared" si="278"/>
        <v>0</v>
      </c>
      <c r="M225" s="53">
        <f t="shared" si="278"/>
        <v>5741.17</v>
      </c>
      <c r="N225" s="53">
        <f t="shared" si="278"/>
        <v>1274206.47</v>
      </c>
      <c r="O225" s="53">
        <f t="shared" si="278"/>
        <v>0</v>
      </c>
      <c r="P225" s="53">
        <f t="shared" si="278"/>
        <v>0</v>
      </c>
      <c r="Q225" s="53">
        <f t="shared" si="278"/>
        <v>1327130.1499999999</v>
      </c>
      <c r="R225" s="53">
        <f t="shared" si="278"/>
        <v>0</v>
      </c>
      <c r="S225" s="53">
        <f t="shared" si="278"/>
        <v>24709.1</v>
      </c>
      <c r="T225" s="53">
        <f t="shared" si="278"/>
        <v>11999.58</v>
      </c>
      <c r="U225" s="53">
        <f t="shared" si="278"/>
        <v>6393.14</v>
      </c>
      <c r="V225" s="53">
        <f t="shared" si="278"/>
        <v>0</v>
      </c>
      <c r="W225" s="54">
        <f t="shared" si="278"/>
        <v>73583.33</v>
      </c>
      <c r="X225" s="53">
        <f t="shared" si="278"/>
        <v>10220.18</v>
      </c>
      <c r="Y225" s="53">
        <f t="shared" si="278"/>
        <v>0</v>
      </c>
      <c r="Z225" s="53">
        <f t="shared" si="278"/>
        <v>0</v>
      </c>
      <c r="AA225" s="53">
        <f t="shared" si="278"/>
        <v>0</v>
      </c>
      <c r="AB225" s="53">
        <f t="shared" si="278"/>
        <v>222455.98</v>
      </c>
      <c r="AC225" s="53">
        <f t="shared" si="278"/>
        <v>0</v>
      </c>
      <c r="AD225" s="53">
        <f t="shared" si="278"/>
        <v>0</v>
      </c>
      <c r="AE225" s="53">
        <f t="shared" si="278"/>
        <v>0</v>
      </c>
      <c r="AF225" s="53">
        <f t="shared" si="278"/>
        <v>0</v>
      </c>
      <c r="AG225" s="53">
        <f t="shared" si="278"/>
        <v>0</v>
      </c>
      <c r="AH225" s="53">
        <f t="shared" si="278"/>
        <v>0</v>
      </c>
      <c r="AI225" s="53">
        <f t="shared" si="278"/>
        <v>0</v>
      </c>
      <c r="AJ225" s="53">
        <f t="shared" si="278"/>
        <v>103201.61</v>
      </c>
      <c r="AK225" s="53">
        <f t="shared" si="278"/>
        <v>0</v>
      </c>
      <c r="AL225" s="53">
        <f t="shared" si="278"/>
        <v>0</v>
      </c>
      <c r="AM225" s="53">
        <f t="shared" si="278"/>
        <v>8404.7000000000007</v>
      </c>
      <c r="AN225" s="53">
        <f t="shared" si="278"/>
        <v>85666.36</v>
      </c>
      <c r="AO225" s="53">
        <f t="shared" si="278"/>
        <v>241196.81</v>
      </c>
      <c r="AP225" s="53">
        <f t="shared" si="278"/>
        <v>0</v>
      </c>
      <c r="AQ225" s="53">
        <f t="shared" si="278"/>
        <v>83.97</v>
      </c>
      <c r="AR225" s="53">
        <f t="shared" si="278"/>
        <v>0</v>
      </c>
      <c r="AS225" s="53">
        <f t="shared" si="278"/>
        <v>46739.54</v>
      </c>
      <c r="AT225" s="53">
        <f t="shared" si="278"/>
        <v>0</v>
      </c>
      <c r="AU225" s="53">
        <f t="shared" si="278"/>
        <v>35492.97</v>
      </c>
      <c r="AV225" s="53">
        <f t="shared" si="278"/>
        <v>0</v>
      </c>
      <c r="AW225" s="53">
        <f t="shared" si="278"/>
        <v>0</v>
      </c>
      <c r="AX225" s="53">
        <f t="shared" si="278"/>
        <v>0</v>
      </c>
      <c r="AY225" s="53">
        <f t="shared" si="278"/>
        <v>5515.68</v>
      </c>
      <c r="AZ225" s="53">
        <f t="shared" si="278"/>
        <v>0</v>
      </c>
      <c r="BA225" s="53">
        <f t="shared" si="278"/>
        <v>0</v>
      </c>
      <c r="BB225" s="53">
        <f t="shared" si="278"/>
        <v>0</v>
      </c>
      <c r="BC225" s="53">
        <f t="shared" si="278"/>
        <v>705354.05</v>
      </c>
      <c r="BD225" s="53">
        <f t="shared" si="278"/>
        <v>0</v>
      </c>
      <c r="BE225" s="53">
        <f t="shared" si="278"/>
        <v>0</v>
      </c>
      <c r="BF225" s="53">
        <f t="shared" si="278"/>
        <v>0</v>
      </c>
      <c r="BG225" s="53">
        <f t="shared" si="278"/>
        <v>0</v>
      </c>
      <c r="BH225" s="53">
        <f t="shared" si="278"/>
        <v>2060.59</v>
      </c>
      <c r="BI225" s="53">
        <f t="shared" si="278"/>
        <v>0</v>
      </c>
      <c r="BJ225" s="53">
        <f t="shared" si="278"/>
        <v>0</v>
      </c>
      <c r="BK225" s="53">
        <f t="shared" si="278"/>
        <v>884580.26</v>
      </c>
      <c r="BL225" s="53">
        <f t="shared" si="278"/>
        <v>0</v>
      </c>
      <c r="BM225" s="53">
        <f t="shared" si="278"/>
        <v>24869.3</v>
      </c>
      <c r="BN225" s="53">
        <f t="shared" si="278"/>
        <v>0</v>
      </c>
      <c r="BO225" s="53">
        <f t="shared" si="278"/>
        <v>0</v>
      </c>
      <c r="BP225" s="53">
        <f t="shared" ref="BP225:EA225" si="279">IF(MIN((BP221-BP223),(BP224-BP223))&gt;0,ROUND(MIN((BP221-BP223),(BP224-BP223)),2),0)</f>
        <v>0</v>
      </c>
      <c r="BQ225" s="53">
        <f t="shared" si="279"/>
        <v>21414.67</v>
      </c>
      <c r="BR225" s="53">
        <f t="shared" si="279"/>
        <v>53647.96</v>
      </c>
      <c r="BS225" s="53">
        <f t="shared" si="279"/>
        <v>0</v>
      </c>
      <c r="BT225" s="53">
        <f t="shared" si="279"/>
        <v>0</v>
      </c>
      <c r="BU225" s="53">
        <f t="shared" si="279"/>
        <v>66807</v>
      </c>
      <c r="BV225" s="53">
        <f t="shared" si="279"/>
        <v>0</v>
      </c>
      <c r="BW225" s="53">
        <f t="shared" si="279"/>
        <v>0</v>
      </c>
      <c r="BX225" s="53">
        <f t="shared" si="279"/>
        <v>0</v>
      </c>
      <c r="BY225" s="53">
        <f t="shared" si="279"/>
        <v>0</v>
      </c>
      <c r="BZ225" s="53">
        <f t="shared" si="279"/>
        <v>39468.44</v>
      </c>
      <c r="CA225" s="53">
        <f t="shared" si="279"/>
        <v>31941.22</v>
      </c>
      <c r="CB225" s="53">
        <f t="shared" si="279"/>
        <v>0</v>
      </c>
      <c r="CC225" s="53">
        <f t="shared" si="279"/>
        <v>0</v>
      </c>
      <c r="CD225" s="53">
        <f t="shared" si="279"/>
        <v>0</v>
      </c>
      <c r="CE225" s="53">
        <f t="shared" si="279"/>
        <v>0</v>
      </c>
      <c r="CF225" s="53">
        <f t="shared" si="279"/>
        <v>6696.58</v>
      </c>
      <c r="CG225" s="53">
        <f t="shared" si="279"/>
        <v>0</v>
      </c>
      <c r="CH225" s="53">
        <f t="shared" si="279"/>
        <v>0</v>
      </c>
      <c r="CI225" s="53">
        <f t="shared" si="279"/>
        <v>62487.07</v>
      </c>
      <c r="CJ225" s="53">
        <f t="shared" si="279"/>
        <v>0</v>
      </c>
      <c r="CK225" s="53">
        <f t="shared" si="279"/>
        <v>0</v>
      </c>
      <c r="CL225" s="53">
        <f t="shared" si="279"/>
        <v>7144.56</v>
      </c>
      <c r="CM225" s="53">
        <f t="shared" si="279"/>
        <v>0</v>
      </c>
      <c r="CN225" s="53">
        <f t="shared" si="279"/>
        <v>0</v>
      </c>
      <c r="CO225" s="53">
        <f t="shared" si="279"/>
        <v>0</v>
      </c>
      <c r="CP225" s="53">
        <f t="shared" si="279"/>
        <v>0</v>
      </c>
      <c r="CQ225" s="53">
        <f t="shared" si="279"/>
        <v>129414.34</v>
      </c>
      <c r="CR225" s="53">
        <f t="shared" si="279"/>
        <v>34534.239999999998</v>
      </c>
      <c r="CS225" s="53">
        <f t="shared" si="279"/>
        <v>0</v>
      </c>
      <c r="CT225" s="53">
        <f t="shared" si="279"/>
        <v>31658.52</v>
      </c>
      <c r="CU225" s="53">
        <f t="shared" si="279"/>
        <v>22911.58</v>
      </c>
      <c r="CV225" s="53">
        <f t="shared" si="279"/>
        <v>7877.65</v>
      </c>
      <c r="CW225" s="53">
        <f t="shared" si="279"/>
        <v>15249.76</v>
      </c>
      <c r="CX225" s="53">
        <f t="shared" si="279"/>
        <v>0</v>
      </c>
      <c r="CY225" s="53">
        <f t="shared" si="279"/>
        <v>284426.28999999998</v>
      </c>
      <c r="CZ225" s="53">
        <f t="shared" si="279"/>
        <v>0</v>
      </c>
      <c r="DA225" s="53">
        <f t="shared" si="279"/>
        <v>11224.77</v>
      </c>
      <c r="DB225" s="53">
        <f t="shared" si="279"/>
        <v>0</v>
      </c>
      <c r="DC225" s="53">
        <f t="shared" si="279"/>
        <v>19732.97</v>
      </c>
      <c r="DD225" s="53">
        <f t="shared" si="279"/>
        <v>0</v>
      </c>
      <c r="DE225" s="53">
        <f t="shared" si="279"/>
        <v>33628.83</v>
      </c>
      <c r="DF225" s="53">
        <f t="shared" si="279"/>
        <v>0</v>
      </c>
      <c r="DG225" s="53">
        <f t="shared" si="279"/>
        <v>0</v>
      </c>
      <c r="DH225" s="53">
        <f t="shared" si="279"/>
        <v>0</v>
      </c>
      <c r="DI225" s="53">
        <f t="shared" si="279"/>
        <v>71805.58</v>
      </c>
      <c r="DJ225" s="53">
        <f t="shared" si="279"/>
        <v>50392</v>
      </c>
      <c r="DK225" s="53">
        <f t="shared" si="279"/>
        <v>0</v>
      </c>
      <c r="DL225" s="53">
        <f t="shared" si="279"/>
        <v>0</v>
      </c>
      <c r="DM225" s="53">
        <f t="shared" si="279"/>
        <v>236390.1</v>
      </c>
      <c r="DN225" s="53">
        <f t="shared" si="279"/>
        <v>13695.26</v>
      </c>
      <c r="DO225" s="53">
        <f t="shared" si="279"/>
        <v>0</v>
      </c>
      <c r="DP225" s="53">
        <f t="shared" si="279"/>
        <v>0</v>
      </c>
      <c r="DQ225" s="53">
        <f t="shared" si="279"/>
        <v>0</v>
      </c>
      <c r="DR225" s="53">
        <f t="shared" si="279"/>
        <v>43090.31</v>
      </c>
      <c r="DS225" s="53">
        <f t="shared" si="279"/>
        <v>48303.32</v>
      </c>
      <c r="DT225" s="53">
        <f t="shared" si="279"/>
        <v>28477.279999999999</v>
      </c>
      <c r="DU225" s="53">
        <f t="shared" si="279"/>
        <v>24585</v>
      </c>
      <c r="DV225" s="53">
        <f t="shared" si="279"/>
        <v>9206.09</v>
      </c>
      <c r="DW225" s="53">
        <f t="shared" si="279"/>
        <v>22335.599999999999</v>
      </c>
      <c r="DX225" s="53">
        <f t="shared" si="279"/>
        <v>51900.02</v>
      </c>
      <c r="DY225" s="53">
        <f t="shared" si="279"/>
        <v>0</v>
      </c>
      <c r="DZ225" s="53">
        <f t="shared" si="279"/>
        <v>16549.32</v>
      </c>
      <c r="EA225" s="53">
        <f t="shared" si="279"/>
        <v>0</v>
      </c>
      <c r="EB225" s="53">
        <f t="shared" ref="EB225:FX225" si="280">IF(MIN((EB221-EB223),(EB224-EB223))&gt;0,ROUND(MIN((EB221-EB223),(EB224-EB223)),2),0)</f>
        <v>33888.25</v>
      </c>
      <c r="EC225" s="53">
        <f t="shared" si="280"/>
        <v>0</v>
      </c>
      <c r="ED225" s="53">
        <f t="shared" si="280"/>
        <v>0</v>
      </c>
      <c r="EE225" s="53">
        <f t="shared" si="280"/>
        <v>33596.74</v>
      </c>
      <c r="EF225" s="53">
        <f t="shared" si="280"/>
        <v>17474.27</v>
      </c>
      <c r="EG225" s="53">
        <f t="shared" si="280"/>
        <v>0</v>
      </c>
      <c r="EH225" s="53">
        <f t="shared" si="280"/>
        <v>0</v>
      </c>
      <c r="EI225" s="53">
        <f t="shared" si="280"/>
        <v>1230840.1299999999</v>
      </c>
      <c r="EJ225" s="53">
        <f t="shared" si="280"/>
        <v>0</v>
      </c>
      <c r="EK225" s="53">
        <f t="shared" si="280"/>
        <v>8101.31</v>
      </c>
      <c r="EL225" s="53">
        <f t="shared" si="280"/>
        <v>11413.88</v>
      </c>
      <c r="EM225" s="53">
        <f t="shared" si="280"/>
        <v>19380.89</v>
      </c>
      <c r="EN225" s="53">
        <f t="shared" si="280"/>
        <v>0</v>
      </c>
      <c r="EO225" s="53">
        <f t="shared" si="280"/>
        <v>49938.5</v>
      </c>
      <c r="EP225" s="53">
        <f t="shared" si="280"/>
        <v>0</v>
      </c>
      <c r="EQ225" s="53">
        <f t="shared" si="280"/>
        <v>2414.81</v>
      </c>
      <c r="ER225" s="53">
        <f t="shared" si="280"/>
        <v>15779.37</v>
      </c>
      <c r="ES225" s="53">
        <f t="shared" si="280"/>
        <v>0</v>
      </c>
      <c r="ET225" s="53">
        <f t="shared" si="280"/>
        <v>98689.76</v>
      </c>
      <c r="EU225" s="53">
        <f t="shared" si="280"/>
        <v>0</v>
      </c>
      <c r="EV225" s="53">
        <f t="shared" si="280"/>
        <v>5090.1099999999997</v>
      </c>
      <c r="EW225" s="53">
        <f t="shared" si="280"/>
        <v>0</v>
      </c>
      <c r="EX225" s="53">
        <f t="shared" si="280"/>
        <v>0</v>
      </c>
      <c r="EY225" s="53">
        <f t="shared" si="280"/>
        <v>0</v>
      </c>
      <c r="EZ225" s="53">
        <f t="shared" si="280"/>
        <v>0</v>
      </c>
      <c r="FA225" s="53">
        <f t="shared" si="280"/>
        <v>0</v>
      </c>
      <c r="FB225" s="53">
        <f t="shared" si="280"/>
        <v>35032.35</v>
      </c>
      <c r="FC225" s="53">
        <f t="shared" si="280"/>
        <v>0</v>
      </c>
      <c r="FD225" s="53">
        <f t="shared" si="280"/>
        <v>25073.67</v>
      </c>
      <c r="FE225" s="53">
        <f t="shared" si="280"/>
        <v>1365.88</v>
      </c>
      <c r="FF225" s="53">
        <f t="shared" si="280"/>
        <v>0</v>
      </c>
      <c r="FG225" s="53">
        <f t="shared" si="280"/>
        <v>0</v>
      </c>
      <c r="FH225" s="53">
        <f t="shared" si="280"/>
        <v>36319.760000000002</v>
      </c>
      <c r="FI225" s="53">
        <f t="shared" si="280"/>
        <v>57161.93</v>
      </c>
      <c r="FJ225" s="53">
        <f t="shared" si="280"/>
        <v>0</v>
      </c>
      <c r="FK225" s="53">
        <f t="shared" si="280"/>
        <v>0</v>
      </c>
      <c r="FL225" s="53">
        <f t="shared" si="280"/>
        <v>7361.57</v>
      </c>
      <c r="FM225" s="53">
        <f t="shared" si="280"/>
        <v>3210.95</v>
      </c>
      <c r="FN225" s="53">
        <f t="shared" si="280"/>
        <v>0</v>
      </c>
      <c r="FO225" s="53">
        <f t="shared" si="280"/>
        <v>4535.43</v>
      </c>
      <c r="FP225" s="53">
        <f t="shared" si="280"/>
        <v>142247.74</v>
      </c>
      <c r="FQ225" s="53">
        <f t="shared" si="280"/>
        <v>0</v>
      </c>
      <c r="FR225" s="53">
        <f t="shared" si="280"/>
        <v>0</v>
      </c>
      <c r="FS225" s="53">
        <f t="shared" si="280"/>
        <v>32535.45</v>
      </c>
      <c r="FT225" s="54">
        <f t="shared" si="280"/>
        <v>0</v>
      </c>
      <c r="FU225" s="53">
        <f t="shared" si="280"/>
        <v>0</v>
      </c>
      <c r="FV225" s="53">
        <f t="shared" si="280"/>
        <v>0</v>
      </c>
      <c r="FW225" s="53">
        <f t="shared" si="280"/>
        <v>0</v>
      </c>
      <c r="FX225" s="53">
        <f t="shared" si="280"/>
        <v>3674.41</v>
      </c>
      <c r="FY225" s="53"/>
      <c r="FZ225" s="53"/>
      <c r="GA225" s="53"/>
      <c r="GB225" s="53"/>
      <c r="GC225" s="53"/>
      <c r="GD225" s="53"/>
      <c r="GE225" s="5"/>
      <c r="GF225" s="5"/>
      <c r="GG225" s="5"/>
      <c r="GH225" s="5"/>
      <c r="GI225" s="5"/>
      <c r="GJ225" s="5"/>
      <c r="GK225" s="5"/>
      <c r="GL225" s="5"/>
      <c r="GM225" s="5"/>
    </row>
    <row r="226" spans="1:195" x14ac:dyDescent="0.2">
      <c r="A226" s="55"/>
      <c r="B226" s="2" t="s">
        <v>591</v>
      </c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4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  <c r="AU226" s="53"/>
      <c r="AV226" s="53"/>
      <c r="AW226" s="53"/>
      <c r="AX226" s="53"/>
      <c r="AY226" s="53"/>
      <c r="AZ226" s="53"/>
      <c r="BA226" s="53"/>
      <c r="BB226" s="53"/>
      <c r="BC226" s="53"/>
      <c r="BD226" s="53"/>
      <c r="BE226" s="53"/>
      <c r="BF226" s="53"/>
      <c r="BG226" s="53"/>
      <c r="BH226" s="53"/>
      <c r="BI226" s="53"/>
      <c r="BJ226" s="53"/>
      <c r="BK226" s="53"/>
      <c r="BL226" s="53"/>
      <c r="BM226" s="53"/>
      <c r="BN226" s="53"/>
      <c r="BO226" s="53"/>
      <c r="BP226" s="53"/>
      <c r="BQ226" s="53"/>
      <c r="BR226" s="53"/>
      <c r="BS226" s="53"/>
      <c r="BT226" s="53"/>
      <c r="BU226" s="53"/>
      <c r="BV226" s="53"/>
      <c r="BW226" s="53"/>
      <c r="BX226" s="53"/>
      <c r="BY226" s="53"/>
      <c r="BZ226" s="53"/>
      <c r="CA226" s="53"/>
      <c r="CB226" s="53"/>
      <c r="CC226" s="53"/>
      <c r="CD226" s="53"/>
      <c r="CE226" s="53"/>
      <c r="CF226" s="53"/>
      <c r="CG226" s="53"/>
      <c r="CH226" s="53"/>
      <c r="CI226" s="53"/>
      <c r="CJ226" s="53"/>
      <c r="CK226" s="53"/>
      <c r="CL226" s="53"/>
      <c r="CM226" s="53"/>
      <c r="CN226" s="53"/>
      <c r="CO226" s="53"/>
      <c r="CP226" s="53"/>
      <c r="CQ226" s="53"/>
      <c r="CR226" s="53"/>
      <c r="CS226" s="53"/>
      <c r="CT226" s="53"/>
      <c r="CU226" s="53"/>
      <c r="CV226" s="53"/>
      <c r="CW226" s="53"/>
      <c r="CX226" s="53"/>
      <c r="CY226" s="53"/>
      <c r="CZ226" s="53"/>
      <c r="DA226" s="53"/>
      <c r="DB226" s="53"/>
      <c r="DC226" s="53"/>
      <c r="DD226" s="53"/>
      <c r="DE226" s="53"/>
      <c r="DF226" s="53"/>
      <c r="DG226" s="53"/>
      <c r="DH226" s="53"/>
      <c r="DI226" s="53"/>
      <c r="DJ226" s="53"/>
      <c r="DK226" s="53"/>
      <c r="DL226" s="53"/>
      <c r="DM226" s="53"/>
      <c r="DN226" s="53"/>
      <c r="DO226" s="53"/>
      <c r="DP226" s="53"/>
      <c r="DQ226" s="53"/>
      <c r="DR226" s="53"/>
      <c r="DS226" s="53"/>
      <c r="DT226" s="53"/>
      <c r="DU226" s="53"/>
      <c r="DV226" s="53"/>
      <c r="DW226" s="53"/>
      <c r="DX226" s="53"/>
      <c r="DY226" s="53"/>
      <c r="DZ226" s="53"/>
      <c r="EA226" s="53"/>
      <c r="EB226" s="53"/>
      <c r="EC226" s="53"/>
      <c r="ED226" s="53"/>
      <c r="EE226" s="53"/>
      <c r="EF226" s="53"/>
      <c r="EG226" s="53"/>
      <c r="EH226" s="53"/>
      <c r="EI226" s="53"/>
      <c r="EJ226" s="53"/>
      <c r="EK226" s="53"/>
      <c r="EL226" s="53"/>
      <c r="EM226" s="53"/>
      <c r="EN226" s="53"/>
      <c r="EO226" s="53"/>
      <c r="EP226" s="53"/>
      <c r="EQ226" s="53"/>
      <c r="ER226" s="53"/>
      <c r="ES226" s="53"/>
      <c r="ET226" s="53"/>
      <c r="EU226" s="53"/>
      <c r="EV226" s="53"/>
      <c r="EW226" s="53"/>
      <c r="EX226" s="53"/>
      <c r="EY226" s="53"/>
      <c r="EZ226" s="53"/>
      <c r="FA226" s="53"/>
      <c r="FB226" s="53"/>
      <c r="FC226" s="53"/>
      <c r="FD226" s="53"/>
      <c r="FE226" s="53"/>
      <c r="FF226" s="53"/>
      <c r="FG226" s="53"/>
      <c r="FH226" s="53"/>
      <c r="FI226" s="53"/>
      <c r="FJ226" s="53"/>
      <c r="FK226" s="53"/>
      <c r="FL226" s="53"/>
      <c r="FM226" s="53"/>
      <c r="FN226" s="53"/>
      <c r="FO226" s="53"/>
      <c r="FP226" s="53"/>
      <c r="FQ226" s="53"/>
      <c r="FR226" s="53"/>
      <c r="FS226" s="53"/>
      <c r="FT226" s="54"/>
      <c r="FU226" s="53"/>
      <c r="FV226" s="53"/>
      <c r="FW226" s="53"/>
      <c r="FX226" s="53"/>
      <c r="FY226" s="53"/>
      <c r="FZ226" s="53"/>
      <c r="GA226" s="53"/>
      <c r="GB226" s="53"/>
      <c r="GC226" s="53"/>
      <c r="GD226" s="53"/>
      <c r="GE226" s="5"/>
      <c r="GF226" s="5"/>
      <c r="GG226" s="5"/>
      <c r="GH226" s="5"/>
      <c r="GI226" s="5"/>
      <c r="GJ226" s="5"/>
      <c r="GK226" s="5"/>
      <c r="GL226" s="5"/>
      <c r="GM226" s="5"/>
    </row>
    <row r="227" spans="1:195" x14ac:dyDescent="0.2">
      <c r="A227" s="55"/>
      <c r="B227" s="2" t="s">
        <v>592</v>
      </c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4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  <c r="AU227" s="53"/>
      <c r="AV227" s="53"/>
      <c r="AW227" s="53"/>
      <c r="AX227" s="53"/>
      <c r="AY227" s="53"/>
      <c r="AZ227" s="53"/>
      <c r="BA227" s="53"/>
      <c r="BB227" s="53"/>
      <c r="BC227" s="53"/>
      <c r="BD227" s="53"/>
      <c r="BE227" s="53"/>
      <c r="BF227" s="53"/>
      <c r="BG227" s="53"/>
      <c r="BH227" s="53"/>
      <c r="BI227" s="53"/>
      <c r="BJ227" s="53"/>
      <c r="BK227" s="53"/>
      <c r="BL227" s="53"/>
      <c r="BM227" s="53"/>
      <c r="BN227" s="53"/>
      <c r="BO227" s="53"/>
      <c r="BP227" s="53"/>
      <c r="BQ227" s="53"/>
      <c r="BR227" s="53"/>
      <c r="BS227" s="53"/>
      <c r="BT227" s="53"/>
      <c r="BU227" s="53"/>
      <c r="BV227" s="53"/>
      <c r="BW227" s="53"/>
      <c r="BX227" s="53"/>
      <c r="BY227" s="53"/>
      <c r="BZ227" s="53"/>
      <c r="CA227" s="53"/>
      <c r="CB227" s="53"/>
      <c r="CC227" s="53"/>
      <c r="CD227" s="53"/>
      <c r="CE227" s="53"/>
      <c r="CF227" s="53"/>
      <c r="CG227" s="53"/>
      <c r="CH227" s="53"/>
      <c r="CI227" s="53"/>
      <c r="CJ227" s="53"/>
      <c r="CK227" s="53"/>
      <c r="CL227" s="53"/>
      <c r="CM227" s="53"/>
      <c r="CN227" s="53"/>
      <c r="CO227" s="53"/>
      <c r="CP227" s="53"/>
      <c r="CQ227" s="53"/>
      <c r="CR227" s="53"/>
      <c r="CS227" s="53"/>
      <c r="CT227" s="53"/>
      <c r="CU227" s="53"/>
      <c r="CV227" s="53"/>
      <c r="CW227" s="53"/>
      <c r="CX227" s="53"/>
      <c r="CY227" s="53"/>
      <c r="CZ227" s="53"/>
      <c r="DA227" s="53"/>
      <c r="DB227" s="53"/>
      <c r="DC227" s="53"/>
      <c r="DD227" s="53"/>
      <c r="DE227" s="53"/>
      <c r="DF227" s="53"/>
      <c r="DG227" s="53"/>
      <c r="DH227" s="53"/>
      <c r="DI227" s="53"/>
      <c r="DJ227" s="53"/>
      <c r="DK227" s="53"/>
      <c r="DL227" s="53"/>
      <c r="DM227" s="53"/>
      <c r="DN227" s="53"/>
      <c r="DO227" s="53"/>
      <c r="DP227" s="53"/>
      <c r="DQ227" s="53"/>
      <c r="DR227" s="53"/>
      <c r="DS227" s="53"/>
      <c r="DT227" s="53"/>
      <c r="DU227" s="53"/>
      <c r="DV227" s="53"/>
      <c r="DW227" s="53"/>
      <c r="DX227" s="53"/>
      <c r="DY227" s="53"/>
      <c r="DZ227" s="53"/>
      <c r="EA227" s="53"/>
      <c r="EB227" s="53"/>
      <c r="EC227" s="53"/>
      <c r="ED227" s="53"/>
      <c r="EE227" s="53"/>
      <c r="EF227" s="53"/>
      <c r="EG227" s="53"/>
      <c r="EH227" s="53"/>
      <c r="EI227" s="53"/>
      <c r="EJ227" s="53"/>
      <c r="EK227" s="53"/>
      <c r="EL227" s="53"/>
      <c r="EM227" s="53"/>
      <c r="EN227" s="53"/>
      <c r="EO227" s="53"/>
      <c r="EP227" s="53"/>
      <c r="EQ227" s="53"/>
      <c r="ER227" s="53"/>
      <c r="ES227" s="53"/>
      <c r="ET227" s="53"/>
      <c r="EU227" s="53"/>
      <c r="EV227" s="53"/>
      <c r="EW227" s="53"/>
      <c r="EX227" s="53"/>
      <c r="EY227" s="53"/>
      <c r="EZ227" s="53"/>
      <c r="FA227" s="53"/>
      <c r="FB227" s="53"/>
      <c r="FC227" s="53"/>
      <c r="FD227" s="53"/>
      <c r="FE227" s="53"/>
      <c r="FF227" s="53"/>
      <c r="FG227" s="53"/>
      <c r="FH227" s="53"/>
      <c r="FI227" s="53"/>
      <c r="FJ227" s="53"/>
      <c r="FK227" s="53"/>
      <c r="FL227" s="53"/>
      <c r="FM227" s="53"/>
      <c r="FN227" s="53"/>
      <c r="FO227" s="53"/>
      <c r="FP227" s="53"/>
      <c r="FQ227" s="53"/>
      <c r="FR227" s="53"/>
      <c r="FS227" s="53"/>
      <c r="FT227" s="54"/>
      <c r="FU227" s="53"/>
      <c r="FV227" s="53"/>
      <c r="FW227" s="53"/>
      <c r="FX227" s="53"/>
      <c r="FY227" s="53"/>
      <c r="FZ227" s="53"/>
      <c r="GA227" s="53"/>
      <c r="GB227" s="53"/>
      <c r="GC227" s="53"/>
      <c r="GD227" s="53"/>
      <c r="GE227" s="5"/>
      <c r="GF227" s="5"/>
      <c r="GG227" s="5"/>
      <c r="GH227" s="5"/>
      <c r="GI227" s="5"/>
      <c r="GJ227" s="5"/>
      <c r="GK227" s="5"/>
      <c r="GL227" s="5"/>
      <c r="GM227" s="5"/>
    </row>
    <row r="228" spans="1:195" x14ac:dyDescent="0.2">
      <c r="A228" s="55"/>
      <c r="B228" s="2" t="s">
        <v>593</v>
      </c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4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  <c r="AU228" s="53"/>
      <c r="AV228" s="53"/>
      <c r="AW228" s="53"/>
      <c r="AX228" s="53"/>
      <c r="AY228" s="53"/>
      <c r="AZ228" s="53"/>
      <c r="BA228" s="53"/>
      <c r="BB228" s="53"/>
      <c r="BC228" s="53"/>
      <c r="BD228" s="53"/>
      <c r="BE228" s="53"/>
      <c r="BF228" s="53"/>
      <c r="BG228" s="53"/>
      <c r="BH228" s="53"/>
      <c r="BI228" s="53"/>
      <c r="BJ228" s="53"/>
      <c r="BK228" s="53"/>
      <c r="BL228" s="53"/>
      <c r="BM228" s="53"/>
      <c r="BN228" s="53"/>
      <c r="BO228" s="53"/>
      <c r="BP228" s="53"/>
      <c r="BQ228" s="53"/>
      <c r="BR228" s="53"/>
      <c r="BS228" s="53"/>
      <c r="BT228" s="53"/>
      <c r="BU228" s="53"/>
      <c r="BV228" s="53"/>
      <c r="BW228" s="53"/>
      <c r="BX228" s="53"/>
      <c r="BY228" s="53"/>
      <c r="BZ228" s="53"/>
      <c r="CA228" s="53"/>
      <c r="CB228" s="53"/>
      <c r="CC228" s="53"/>
      <c r="CD228" s="53"/>
      <c r="CE228" s="53"/>
      <c r="CF228" s="53"/>
      <c r="CG228" s="53"/>
      <c r="CH228" s="53"/>
      <c r="CI228" s="53"/>
      <c r="CJ228" s="53"/>
      <c r="CK228" s="53"/>
      <c r="CL228" s="53"/>
      <c r="CM228" s="53"/>
      <c r="CN228" s="53"/>
      <c r="CO228" s="53"/>
      <c r="CP228" s="53"/>
      <c r="CQ228" s="53"/>
      <c r="CR228" s="53"/>
      <c r="CS228" s="53"/>
      <c r="CT228" s="53"/>
      <c r="CU228" s="53"/>
      <c r="CV228" s="53"/>
      <c r="CW228" s="53"/>
      <c r="CX228" s="53"/>
      <c r="CY228" s="53"/>
      <c r="CZ228" s="53"/>
      <c r="DA228" s="53"/>
      <c r="DB228" s="53"/>
      <c r="DC228" s="53"/>
      <c r="DD228" s="53"/>
      <c r="DE228" s="53"/>
      <c r="DF228" s="53"/>
      <c r="DG228" s="53"/>
      <c r="DH228" s="53"/>
      <c r="DI228" s="53"/>
      <c r="DJ228" s="53"/>
      <c r="DK228" s="53"/>
      <c r="DL228" s="53"/>
      <c r="DM228" s="53"/>
      <c r="DN228" s="53"/>
      <c r="DO228" s="53"/>
      <c r="DP228" s="53"/>
      <c r="DQ228" s="53"/>
      <c r="DR228" s="53"/>
      <c r="DS228" s="53"/>
      <c r="DT228" s="53"/>
      <c r="DU228" s="53"/>
      <c r="DV228" s="53"/>
      <c r="DW228" s="53"/>
      <c r="DX228" s="53"/>
      <c r="DY228" s="53"/>
      <c r="DZ228" s="53"/>
      <c r="EA228" s="53"/>
      <c r="EB228" s="53"/>
      <c r="EC228" s="53"/>
      <c r="ED228" s="53"/>
      <c r="EE228" s="53"/>
      <c r="EF228" s="53"/>
      <c r="EG228" s="53"/>
      <c r="EH228" s="53"/>
      <c r="EI228" s="53"/>
      <c r="EJ228" s="53"/>
      <c r="EK228" s="53"/>
      <c r="EL228" s="53"/>
      <c r="EM228" s="53"/>
      <c r="EN228" s="53"/>
      <c r="EO228" s="53"/>
      <c r="EP228" s="53"/>
      <c r="EQ228" s="53"/>
      <c r="ER228" s="53"/>
      <c r="ES228" s="53"/>
      <c r="ET228" s="53"/>
      <c r="EU228" s="53"/>
      <c r="EV228" s="53"/>
      <c r="EW228" s="53"/>
      <c r="EX228" s="53"/>
      <c r="EY228" s="53"/>
      <c r="EZ228" s="53"/>
      <c r="FA228" s="53"/>
      <c r="FB228" s="53"/>
      <c r="FC228" s="53"/>
      <c r="FD228" s="53"/>
      <c r="FE228" s="53"/>
      <c r="FF228" s="53"/>
      <c r="FG228" s="53"/>
      <c r="FH228" s="53"/>
      <c r="FI228" s="53"/>
      <c r="FJ228" s="53"/>
      <c r="FK228" s="53"/>
      <c r="FL228" s="53"/>
      <c r="FM228" s="53"/>
      <c r="FN228" s="53"/>
      <c r="FO228" s="53"/>
      <c r="FP228" s="53"/>
      <c r="FQ228" s="53"/>
      <c r="FR228" s="53"/>
      <c r="FS228" s="53"/>
      <c r="FT228" s="54"/>
      <c r="FU228" s="53"/>
      <c r="FV228" s="53"/>
      <c r="FW228" s="53"/>
      <c r="FX228" s="53"/>
      <c r="FY228" s="53"/>
      <c r="FZ228" s="53"/>
      <c r="GA228" s="53"/>
      <c r="GB228" s="53"/>
      <c r="GC228" s="53"/>
      <c r="GD228" s="53"/>
      <c r="GE228" s="5"/>
      <c r="GF228" s="5"/>
      <c r="GG228" s="5"/>
      <c r="GH228" s="5"/>
      <c r="GI228" s="5"/>
      <c r="GJ228" s="5"/>
      <c r="GK228" s="5"/>
      <c r="GL228" s="5"/>
      <c r="GM228" s="5"/>
    </row>
    <row r="229" spans="1:195" x14ac:dyDescent="0.2">
      <c r="A229" s="3" t="s">
        <v>594</v>
      </c>
      <c r="B229" s="2" t="s">
        <v>595</v>
      </c>
      <c r="C229" s="53">
        <f t="shared" ref="C229:BN229" si="281">MIN(C66,C225)</f>
        <v>0</v>
      </c>
      <c r="D229" s="53">
        <f t="shared" si="281"/>
        <v>0</v>
      </c>
      <c r="E229" s="53">
        <f t="shared" si="281"/>
        <v>0</v>
      </c>
      <c r="F229" s="53">
        <f t="shared" si="281"/>
        <v>0</v>
      </c>
      <c r="G229" s="53">
        <f t="shared" si="281"/>
        <v>19220.47</v>
      </c>
      <c r="H229" s="53">
        <f t="shared" si="281"/>
        <v>21882.1</v>
      </c>
      <c r="I229" s="53">
        <f t="shared" si="281"/>
        <v>0</v>
      </c>
      <c r="J229" s="53">
        <f t="shared" si="281"/>
        <v>0</v>
      </c>
      <c r="K229" s="53">
        <f t="shared" si="281"/>
        <v>0</v>
      </c>
      <c r="L229" s="53">
        <f t="shared" si="281"/>
        <v>0</v>
      </c>
      <c r="M229" s="53">
        <f t="shared" si="281"/>
        <v>5741.17</v>
      </c>
      <c r="N229" s="53">
        <f t="shared" si="281"/>
        <v>1274206.47</v>
      </c>
      <c r="O229" s="53">
        <f t="shared" si="281"/>
        <v>0</v>
      </c>
      <c r="P229" s="53">
        <f t="shared" si="281"/>
        <v>0</v>
      </c>
      <c r="Q229" s="53">
        <f t="shared" si="281"/>
        <v>1327130.1499999999</v>
      </c>
      <c r="R229" s="53">
        <f t="shared" si="281"/>
        <v>0</v>
      </c>
      <c r="S229" s="53">
        <f t="shared" si="281"/>
        <v>24709.1</v>
      </c>
      <c r="T229" s="53">
        <f t="shared" si="281"/>
        <v>11999.58</v>
      </c>
      <c r="U229" s="53">
        <f t="shared" si="281"/>
        <v>6393.14</v>
      </c>
      <c r="V229" s="53">
        <f t="shared" si="281"/>
        <v>0</v>
      </c>
      <c r="W229" s="54">
        <f t="shared" si="281"/>
        <v>73583.33</v>
      </c>
      <c r="X229" s="53">
        <f t="shared" si="281"/>
        <v>10220.18</v>
      </c>
      <c r="Y229" s="53">
        <f t="shared" si="281"/>
        <v>0</v>
      </c>
      <c r="Z229" s="53">
        <f t="shared" si="281"/>
        <v>0</v>
      </c>
      <c r="AA229" s="53">
        <f t="shared" si="281"/>
        <v>0</v>
      </c>
      <c r="AB229" s="53">
        <f t="shared" si="281"/>
        <v>222455.98</v>
      </c>
      <c r="AC229" s="53">
        <f t="shared" si="281"/>
        <v>0</v>
      </c>
      <c r="AD229" s="53">
        <f t="shared" si="281"/>
        <v>0</v>
      </c>
      <c r="AE229" s="53">
        <f t="shared" si="281"/>
        <v>0</v>
      </c>
      <c r="AF229" s="53">
        <f t="shared" si="281"/>
        <v>0</v>
      </c>
      <c r="AG229" s="53">
        <f t="shared" si="281"/>
        <v>0</v>
      </c>
      <c r="AH229" s="53">
        <f t="shared" si="281"/>
        <v>0</v>
      </c>
      <c r="AI229" s="53">
        <f t="shared" si="281"/>
        <v>0</v>
      </c>
      <c r="AJ229" s="53">
        <f t="shared" si="281"/>
        <v>103201.61</v>
      </c>
      <c r="AK229" s="53">
        <f t="shared" si="281"/>
        <v>0</v>
      </c>
      <c r="AL229" s="53">
        <f t="shared" si="281"/>
        <v>0</v>
      </c>
      <c r="AM229" s="53">
        <f t="shared" si="281"/>
        <v>8404.7000000000007</v>
      </c>
      <c r="AN229" s="53">
        <f t="shared" si="281"/>
        <v>85666.36</v>
      </c>
      <c r="AO229" s="53">
        <f t="shared" si="281"/>
        <v>241196.81</v>
      </c>
      <c r="AP229" s="53">
        <f t="shared" si="281"/>
        <v>0</v>
      </c>
      <c r="AQ229" s="53">
        <f t="shared" si="281"/>
        <v>83.97</v>
      </c>
      <c r="AR229" s="53">
        <f t="shared" si="281"/>
        <v>0</v>
      </c>
      <c r="AS229" s="53">
        <f t="shared" si="281"/>
        <v>46739.54</v>
      </c>
      <c r="AT229" s="53">
        <f t="shared" si="281"/>
        <v>0</v>
      </c>
      <c r="AU229" s="53">
        <f t="shared" si="281"/>
        <v>35492.97</v>
      </c>
      <c r="AV229" s="53">
        <f t="shared" si="281"/>
        <v>0</v>
      </c>
      <c r="AW229" s="53">
        <f t="shared" si="281"/>
        <v>0</v>
      </c>
      <c r="AX229" s="53">
        <f t="shared" si="281"/>
        <v>0</v>
      </c>
      <c r="AY229" s="53">
        <f t="shared" si="281"/>
        <v>5515.68</v>
      </c>
      <c r="AZ229" s="53">
        <f t="shared" si="281"/>
        <v>0</v>
      </c>
      <c r="BA229" s="53">
        <f t="shared" si="281"/>
        <v>0</v>
      </c>
      <c r="BB229" s="53">
        <f t="shared" si="281"/>
        <v>0</v>
      </c>
      <c r="BC229" s="53">
        <f t="shared" si="281"/>
        <v>705354.05</v>
      </c>
      <c r="BD229" s="53">
        <f t="shared" si="281"/>
        <v>0</v>
      </c>
      <c r="BE229" s="53">
        <f t="shared" si="281"/>
        <v>0</v>
      </c>
      <c r="BF229" s="53">
        <f t="shared" si="281"/>
        <v>0</v>
      </c>
      <c r="BG229" s="53">
        <f t="shared" si="281"/>
        <v>0</v>
      </c>
      <c r="BH229" s="53">
        <f t="shared" si="281"/>
        <v>2060.59</v>
      </c>
      <c r="BI229" s="53">
        <f t="shared" si="281"/>
        <v>0</v>
      </c>
      <c r="BJ229" s="53">
        <f t="shared" si="281"/>
        <v>0</v>
      </c>
      <c r="BK229" s="53">
        <f t="shared" si="281"/>
        <v>884580.26</v>
      </c>
      <c r="BL229" s="53">
        <f t="shared" si="281"/>
        <v>0</v>
      </c>
      <c r="BM229" s="53">
        <f t="shared" si="281"/>
        <v>24869.3</v>
      </c>
      <c r="BN229" s="53">
        <f t="shared" si="281"/>
        <v>0</v>
      </c>
      <c r="BO229" s="53">
        <f t="shared" ref="BO229:DZ229" si="282">MIN(BO66,BO225)</f>
        <v>0</v>
      </c>
      <c r="BP229" s="53">
        <f t="shared" si="282"/>
        <v>0</v>
      </c>
      <c r="BQ229" s="53">
        <f t="shared" si="282"/>
        <v>21414.67</v>
      </c>
      <c r="BR229" s="53">
        <f t="shared" si="282"/>
        <v>53647.96</v>
      </c>
      <c r="BS229" s="53">
        <f t="shared" si="282"/>
        <v>0</v>
      </c>
      <c r="BT229" s="53">
        <f t="shared" si="282"/>
        <v>0</v>
      </c>
      <c r="BU229" s="53">
        <f t="shared" si="282"/>
        <v>66807</v>
      </c>
      <c r="BV229" s="53">
        <f t="shared" si="282"/>
        <v>0</v>
      </c>
      <c r="BW229" s="53">
        <f t="shared" si="282"/>
        <v>0</v>
      </c>
      <c r="BX229" s="53">
        <f t="shared" si="282"/>
        <v>0</v>
      </c>
      <c r="BY229" s="53">
        <f t="shared" si="282"/>
        <v>0</v>
      </c>
      <c r="BZ229" s="53">
        <f t="shared" si="282"/>
        <v>39468.44</v>
      </c>
      <c r="CA229" s="53">
        <f t="shared" si="282"/>
        <v>31941.22</v>
      </c>
      <c r="CB229" s="53">
        <f t="shared" si="282"/>
        <v>0</v>
      </c>
      <c r="CC229" s="53">
        <f t="shared" si="282"/>
        <v>0</v>
      </c>
      <c r="CD229" s="53">
        <f t="shared" si="282"/>
        <v>0</v>
      </c>
      <c r="CE229" s="53">
        <f t="shared" si="282"/>
        <v>0</v>
      </c>
      <c r="CF229" s="53">
        <f t="shared" si="282"/>
        <v>6696.58</v>
      </c>
      <c r="CG229" s="53">
        <f t="shared" si="282"/>
        <v>0</v>
      </c>
      <c r="CH229" s="53">
        <f t="shared" si="282"/>
        <v>0</v>
      </c>
      <c r="CI229" s="53">
        <f t="shared" si="282"/>
        <v>62487.07</v>
      </c>
      <c r="CJ229" s="53">
        <f t="shared" si="282"/>
        <v>0</v>
      </c>
      <c r="CK229" s="53">
        <f t="shared" si="282"/>
        <v>0</v>
      </c>
      <c r="CL229" s="53">
        <f t="shared" si="282"/>
        <v>7144.56</v>
      </c>
      <c r="CM229" s="53">
        <f t="shared" si="282"/>
        <v>0</v>
      </c>
      <c r="CN229" s="53">
        <f t="shared" si="282"/>
        <v>0</v>
      </c>
      <c r="CO229" s="53">
        <f t="shared" si="282"/>
        <v>0</v>
      </c>
      <c r="CP229" s="53">
        <f t="shared" si="282"/>
        <v>0</v>
      </c>
      <c r="CQ229" s="53">
        <f t="shared" si="282"/>
        <v>129414.34</v>
      </c>
      <c r="CR229" s="53">
        <f t="shared" si="282"/>
        <v>34534.239999999998</v>
      </c>
      <c r="CS229" s="53">
        <f t="shared" si="282"/>
        <v>0</v>
      </c>
      <c r="CT229" s="53">
        <f t="shared" si="282"/>
        <v>31658.52</v>
      </c>
      <c r="CU229" s="53">
        <f t="shared" si="282"/>
        <v>22911.58</v>
      </c>
      <c r="CV229" s="53">
        <f t="shared" si="282"/>
        <v>7877.65</v>
      </c>
      <c r="CW229" s="53">
        <f t="shared" si="282"/>
        <v>15249.76</v>
      </c>
      <c r="CX229" s="53">
        <f t="shared" si="282"/>
        <v>0</v>
      </c>
      <c r="CY229" s="53">
        <f t="shared" si="282"/>
        <v>284426.28999999998</v>
      </c>
      <c r="CZ229" s="53">
        <f t="shared" si="282"/>
        <v>0</v>
      </c>
      <c r="DA229" s="53">
        <f t="shared" si="282"/>
        <v>11224.77</v>
      </c>
      <c r="DB229" s="53">
        <f t="shared" si="282"/>
        <v>0</v>
      </c>
      <c r="DC229" s="53">
        <f t="shared" si="282"/>
        <v>19732.97</v>
      </c>
      <c r="DD229" s="53">
        <f t="shared" si="282"/>
        <v>0</v>
      </c>
      <c r="DE229" s="53">
        <f t="shared" si="282"/>
        <v>33628.83</v>
      </c>
      <c r="DF229" s="53">
        <f t="shared" si="282"/>
        <v>0</v>
      </c>
      <c r="DG229" s="53">
        <f t="shared" si="282"/>
        <v>0</v>
      </c>
      <c r="DH229" s="53">
        <f t="shared" si="282"/>
        <v>0</v>
      </c>
      <c r="DI229" s="53">
        <f t="shared" si="282"/>
        <v>71805.58</v>
      </c>
      <c r="DJ229" s="53">
        <f t="shared" si="282"/>
        <v>50392</v>
      </c>
      <c r="DK229" s="53">
        <f t="shared" si="282"/>
        <v>0</v>
      </c>
      <c r="DL229" s="53">
        <f t="shared" si="282"/>
        <v>0</v>
      </c>
      <c r="DM229" s="53">
        <f t="shared" si="282"/>
        <v>236390.1</v>
      </c>
      <c r="DN229" s="53">
        <f t="shared" si="282"/>
        <v>13695.26</v>
      </c>
      <c r="DO229" s="53">
        <f t="shared" si="282"/>
        <v>0</v>
      </c>
      <c r="DP229" s="53">
        <f t="shared" si="282"/>
        <v>0</v>
      </c>
      <c r="DQ229" s="53">
        <f t="shared" si="282"/>
        <v>0</v>
      </c>
      <c r="DR229" s="53">
        <f t="shared" si="282"/>
        <v>43090.31</v>
      </c>
      <c r="DS229" s="53">
        <f t="shared" si="282"/>
        <v>48303.32</v>
      </c>
      <c r="DT229" s="53">
        <f t="shared" si="282"/>
        <v>28477.279999999999</v>
      </c>
      <c r="DU229" s="53">
        <f t="shared" si="282"/>
        <v>24585</v>
      </c>
      <c r="DV229" s="53">
        <f t="shared" si="282"/>
        <v>9206.09</v>
      </c>
      <c r="DW229" s="53">
        <f t="shared" si="282"/>
        <v>22335.599999999999</v>
      </c>
      <c r="DX229" s="53">
        <f t="shared" si="282"/>
        <v>51900.02</v>
      </c>
      <c r="DY229" s="53">
        <f t="shared" si="282"/>
        <v>0</v>
      </c>
      <c r="DZ229" s="53">
        <f t="shared" si="282"/>
        <v>16549.32</v>
      </c>
      <c r="EA229" s="53">
        <f t="shared" ref="EA229:FX229" si="283">MIN(EA66,EA225)</f>
        <v>0</v>
      </c>
      <c r="EB229" s="53">
        <f t="shared" si="283"/>
        <v>33888.25</v>
      </c>
      <c r="EC229" s="53">
        <f t="shared" si="283"/>
        <v>0</v>
      </c>
      <c r="ED229" s="53">
        <f t="shared" si="283"/>
        <v>0</v>
      </c>
      <c r="EE229" s="53">
        <f t="shared" si="283"/>
        <v>33596.74</v>
      </c>
      <c r="EF229" s="53">
        <f t="shared" si="283"/>
        <v>17474.27</v>
      </c>
      <c r="EG229" s="53">
        <f t="shared" si="283"/>
        <v>0</v>
      </c>
      <c r="EH229" s="53">
        <f t="shared" si="283"/>
        <v>0</v>
      </c>
      <c r="EI229" s="53">
        <f t="shared" si="283"/>
        <v>1230840.1299999999</v>
      </c>
      <c r="EJ229" s="53">
        <f t="shared" si="283"/>
        <v>0</v>
      </c>
      <c r="EK229" s="53">
        <f t="shared" si="283"/>
        <v>8101.31</v>
      </c>
      <c r="EL229" s="53">
        <f t="shared" si="283"/>
        <v>11413.88</v>
      </c>
      <c r="EM229" s="53">
        <f t="shared" si="283"/>
        <v>19380.89</v>
      </c>
      <c r="EN229" s="53">
        <f t="shared" si="283"/>
        <v>0</v>
      </c>
      <c r="EO229" s="53">
        <f t="shared" si="283"/>
        <v>49938.5</v>
      </c>
      <c r="EP229" s="53">
        <f t="shared" si="283"/>
        <v>0</v>
      </c>
      <c r="EQ229" s="53">
        <f t="shared" si="283"/>
        <v>2414.81</v>
      </c>
      <c r="ER229" s="53">
        <f t="shared" si="283"/>
        <v>15779.37</v>
      </c>
      <c r="ES229" s="53">
        <f t="shared" si="283"/>
        <v>0</v>
      </c>
      <c r="ET229" s="53">
        <f t="shared" si="283"/>
        <v>98689.76</v>
      </c>
      <c r="EU229" s="53">
        <f t="shared" si="283"/>
        <v>0</v>
      </c>
      <c r="EV229" s="53">
        <f t="shared" si="283"/>
        <v>5090.1099999999997</v>
      </c>
      <c r="EW229" s="53">
        <f t="shared" si="283"/>
        <v>0</v>
      </c>
      <c r="EX229" s="53">
        <f t="shared" si="283"/>
        <v>0</v>
      </c>
      <c r="EY229" s="53">
        <f t="shared" si="283"/>
        <v>0</v>
      </c>
      <c r="EZ229" s="53">
        <f t="shared" si="283"/>
        <v>0</v>
      </c>
      <c r="FA229" s="53">
        <f t="shared" si="283"/>
        <v>0</v>
      </c>
      <c r="FB229" s="53">
        <f t="shared" si="283"/>
        <v>35032.35</v>
      </c>
      <c r="FC229" s="53">
        <f t="shared" si="283"/>
        <v>0</v>
      </c>
      <c r="FD229" s="53">
        <f t="shared" si="283"/>
        <v>25073.67</v>
      </c>
      <c r="FE229" s="53">
        <f t="shared" si="283"/>
        <v>1365.88</v>
      </c>
      <c r="FF229" s="53">
        <f t="shared" si="283"/>
        <v>0</v>
      </c>
      <c r="FG229" s="53">
        <f t="shared" si="283"/>
        <v>0</v>
      </c>
      <c r="FH229" s="53">
        <f t="shared" si="283"/>
        <v>36319.760000000002</v>
      </c>
      <c r="FI229" s="53">
        <f t="shared" si="283"/>
        <v>57161.93</v>
      </c>
      <c r="FJ229" s="53">
        <f t="shared" si="283"/>
        <v>0</v>
      </c>
      <c r="FK229" s="53">
        <f t="shared" si="283"/>
        <v>0</v>
      </c>
      <c r="FL229" s="53">
        <f t="shared" si="283"/>
        <v>7361.57</v>
      </c>
      <c r="FM229" s="53">
        <f t="shared" si="283"/>
        <v>3210.95</v>
      </c>
      <c r="FN229" s="53">
        <f t="shared" si="283"/>
        <v>0</v>
      </c>
      <c r="FO229" s="53">
        <f t="shared" si="283"/>
        <v>4535.43</v>
      </c>
      <c r="FP229" s="53">
        <f t="shared" si="283"/>
        <v>142247.74</v>
      </c>
      <c r="FQ229" s="53">
        <f t="shared" si="283"/>
        <v>0</v>
      </c>
      <c r="FR229" s="53">
        <f t="shared" si="283"/>
        <v>0</v>
      </c>
      <c r="FS229" s="53">
        <f t="shared" si="283"/>
        <v>32535.45</v>
      </c>
      <c r="FT229" s="54">
        <f t="shared" si="283"/>
        <v>0</v>
      </c>
      <c r="FU229" s="53">
        <f t="shared" si="283"/>
        <v>0</v>
      </c>
      <c r="FV229" s="53">
        <f t="shared" si="283"/>
        <v>0</v>
      </c>
      <c r="FW229" s="53">
        <f t="shared" si="283"/>
        <v>0</v>
      </c>
      <c r="FX229" s="53">
        <f t="shared" si="283"/>
        <v>3674.41</v>
      </c>
      <c r="FY229" s="53"/>
      <c r="FZ229" s="53">
        <f>SUM(C229:FX229)</f>
        <v>8512830.9999999963</v>
      </c>
      <c r="GA229" s="53"/>
      <c r="GB229" s="53"/>
      <c r="GC229" s="53"/>
      <c r="GD229" s="53"/>
      <c r="GE229" s="5"/>
      <c r="GF229" s="5"/>
      <c r="GG229" s="5"/>
      <c r="GH229" s="5"/>
      <c r="GI229" s="5"/>
      <c r="GJ229" s="5"/>
      <c r="GK229" s="5"/>
      <c r="GL229" s="5"/>
      <c r="GM229" s="5"/>
    </row>
    <row r="230" spans="1:195" x14ac:dyDescent="0.2">
      <c r="A230" s="55"/>
      <c r="B230" s="2" t="s">
        <v>596</v>
      </c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4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A230" s="53"/>
      <c r="BB230" s="53"/>
      <c r="BC230" s="53"/>
      <c r="BD230" s="53"/>
      <c r="BE230" s="53"/>
      <c r="BF230" s="53"/>
      <c r="BG230" s="53"/>
      <c r="BH230" s="53"/>
      <c r="BI230" s="53"/>
      <c r="BJ230" s="53"/>
      <c r="BK230" s="53"/>
      <c r="BL230" s="53"/>
      <c r="BM230" s="53"/>
      <c r="BN230" s="53"/>
      <c r="BO230" s="53"/>
      <c r="BP230" s="53"/>
      <c r="BQ230" s="53"/>
      <c r="BR230" s="53"/>
      <c r="BS230" s="53"/>
      <c r="BT230" s="53"/>
      <c r="BU230" s="53"/>
      <c r="BV230" s="53"/>
      <c r="BW230" s="53"/>
      <c r="BX230" s="53"/>
      <c r="BY230" s="53"/>
      <c r="BZ230" s="53"/>
      <c r="CA230" s="53"/>
      <c r="CB230" s="53"/>
      <c r="CC230" s="53"/>
      <c r="CD230" s="53"/>
      <c r="CE230" s="53"/>
      <c r="CF230" s="53"/>
      <c r="CG230" s="53"/>
      <c r="CH230" s="53"/>
      <c r="CI230" s="53"/>
      <c r="CJ230" s="53"/>
      <c r="CK230" s="53"/>
      <c r="CL230" s="53"/>
      <c r="CM230" s="53"/>
      <c r="CN230" s="53"/>
      <c r="CO230" s="53"/>
      <c r="CP230" s="53"/>
      <c r="CQ230" s="53"/>
      <c r="CR230" s="53"/>
      <c r="CS230" s="53"/>
      <c r="CT230" s="53"/>
      <c r="CU230" s="53"/>
      <c r="CV230" s="53"/>
      <c r="CW230" s="53"/>
      <c r="CX230" s="53"/>
      <c r="CY230" s="53"/>
      <c r="CZ230" s="53"/>
      <c r="DA230" s="53"/>
      <c r="DB230" s="53"/>
      <c r="DC230" s="53"/>
      <c r="DD230" s="53"/>
      <c r="DE230" s="53"/>
      <c r="DF230" s="53"/>
      <c r="DG230" s="53"/>
      <c r="DH230" s="53"/>
      <c r="DI230" s="53"/>
      <c r="DJ230" s="53"/>
      <c r="DK230" s="53"/>
      <c r="DL230" s="53"/>
      <c r="DM230" s="53"/>
      <c r="DN230" s="53"/>
      <c r="DO230" s="53"/>
      <c r="DP230" s="53"/>
      <c r="DQ230" s="53"/>
      <c r="DR230" s="53"/>
      <c r="DS230" s="53"/>
      <c r="DT230" s="53"/>
      <c r="DU230" s="53"/>
      <c r="DV230" s="53"/>
      <c r="DW230" s="53"/>
      <c r="DX230" s="53"/>
      <c r="DY230" s="53"/>
      <c r="DZ230" s="53"/>
      <c r="EA230" s="53"/>
      <c r="EB230" s="53"/>
      <c r="EC230" s="53"/>
      <c r="ED230" s="53"/>
      <c r="EE230" s="53"/>
      <c r="EF230" s="53"/>
      <c r="EG230" s="53"/>
      <c r="EH230" s="53"/>
      <c r="EI230" s="53"/>
      <c r="EJ230" s="53"/>
      <c r="EK230" s="53"/>
      <c r="EL230" s="53"/>
      <c r="EM230" s="53"/>
      <c r="EN230" s="53"/>
      <c r="EO230" s="53"/>
      <c r="EP230" s="53"/>
      <c r="EQ230" s="53"/>
      <c r="ER230" s="53"/>
      <c r="ES230" s="53"/>
      <c r="ET230" s="53"/>
      <c r="EU230" s="53"/>
      <c r="EV230" s="53"/>
      <c r="EW230" s="53"/>
      <c r="EX230" s="53"/>
      <c r="EY230" s="53"/>
      <c r="EZ230" s="53"/>
      <c r="FA230" s="53"/>
      <c r="FB230" s="53"/>
      <c r="FC230" s="53"/>
      <c r="FD230" s="53"/>
      <c r="FE230" s="53"/>
      <c r="FF230" s="53"/>
      <c r="FG230" s="53"/>
      <c r="FH230" s="53"/>
      <c r="FI230" s="53"/>
      <c r="FJ230" s="53"/>
      <c r="FK230" s="53"/>
      <c r="FL230" s="53"/>
      <c r="FM230" s="53"/>
      <c r="FN230" s="53"/>
      <c r="FO230" s="53"/>
      <c r="FP230" s="53"/>
      <c r="FQ230" s="53"/>
      <c r="FR230" s="53"/>
      <c r="FS230" s="53"/>
      <c r="FT230" s="54"/>
      <c r="FU230" s="53"/>
      <c r="FV230" s="53"/>
      <c r="FW230" s="53"/>
      <c r="FX230" s="53"/>
      <c r="FY230" s="53"/>
      <c r="FZ230" s="53"/>
      <c r="GA230" s="53"/>
      <c r="GB230" s="53"/>
      <c r="GC230" s="53"/>
      <c r="GD230" s="53"/>
      <c r="GE230" s="5"/>
      <c r="GF230" s="5"/>
      <c r="GG230" s="5"/>
      <c r="GH230" s="5"/>
      <c r="GI230" s="5"/>
      <c r="GJ230" s="5"/>
      <c r="GK230" s="5"/>
      <c r="GL230" s="5"/>
      <c r="GM230" s="5"/>
    </row>
    <row r="231" spans="1:195" x14ac:dyDescent="0.2">
      <c r="A231" s="3"/>
      <c r="B231" s="2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55"/>
      <c r="AN231" s="55"/>
      <c r="AO231" s="55"/>
      <c r="AP231" s="55"/>
      <c r="AQ231" s="55"/>
      <c r="AR231" s="55"/>
      <c r="AS231" s="55"/>
      <c r="AT231" s="55"/>
      <c r="AU231" s="55"/>
      <c r="AV231" s="55"/>
      <c r="AW231" s="55"/>
      <c r="AX231" s="55"/>
      <c r="AY231" s="55"/>
      <c r="AZ231" s="55"/>
      <c r="BA231" s="55"/>
      <c r="BB231" s="55"/>
      <c r="BC231" s="55"/>
      <c r="BD231" s="55"/>
      <c r="BE231" s="55"/>
      <c r="BF231" s="55"/>
      <c r="BG231" s="55"/>
      <c r="BH231" s="55"/>
      <c r="BI231" s="55"/>
      <c r="BJ231" s="55"/>
      <c r="BK231" s="55"/>
      <c r="BL231" s="55"/>
      <c r="BM231" s="55"/>
      <c r="BN231" s="55"/>
      <c r="BO231" s="55"/>
      <c r="BP231" s="55"/>
      <c r="BQ231" s="55"/>
      <c r="BR231" s="55"/>
      <c r="BS231" s="55"/>
      <c r="BT231" s="55"/>
      <c r="BU231" s="55"/>
      <c r="BV231" s="55"/>
      <c r="BW231" s="55"/>
      <c r="BX231" s="55"/>
      <c r="BY231" s="55"/>
      <c r="BZ231" s="55"/>
      <c r="CA231" s="55"/>
      <c r="CB231" s="55"/>
      <c r="CC231" s="55"/>
      <c r="CD231" s="55"/>
      <c r="CE231" s="55"/>
      <c r="CF231" s="55"/>
      <c r="CG231" s="55"/>
      <c r="CH231" s="55"/>
      <c r="CI231" s="55"/>
      <c r="CJ231" s="55"/>
      <c r="CK231" s="55"/>
      <c r="CL231" s="55"/>
      <c r="CM231" s="55"/>
      <c r="CN231" s="55"/>
      <c r="CO231" s="55"/>
      <c r="CP231" s="55"/>
      <c r="CQ231" s="55"/>
      <c r="CR231" s="55"/>
      <c r="CS231" s="55"/>
      <c r="CT231" s="55"/>
      <c r="CU231" s="55"/>
      <c r="CV231" s="55"/>
      <c r="CW231" s="55"/>
      <c r="CX231" s="55"/>
      <c r="CY231" s="55"/>
      <c r="CZ231" s="55"/>
      <c r="DA231" s="55"/>
      <c r="DB231" s="55"/>
      <c r="DC231" s="55"/>
      <c r="DD231" s="55"/>
      <c r="DE231" s="55"/>
      <c r="DF231" s="55"/>
      <c r="DG231" s="55"/>
      <c r="DH231" s="55"/>
      <c r="DI231" s="55"/>
      <c r="DJ231" s="55"/>
      <c r="DK231" s="55"/>
      <c r="DL231" s="55"/>
      <c r="DM231" s="55"/>
      <c r="DN231" s="55"/>
      <c r="DO231" s="55"/>
      <c r="DP231" s="55"/>
      <c r="DQ231" s="55"/>
      <c r="DR231" s="55"/>
      <c r="DS231" s="55"/>
      <c r="DT231" s="55"/>
      <c r="DU231" s="55"/>
      <c r="DV231" s="55"/>
      <c r="DW231" s="55"/>
      <c r="DX231" s="55"/>
      <c r="DY231" s="55"/>
      <c r="DZ231" s="55"/>
      <c r="EA231" s="55"/>
      <c r="EB231" s="55"/>
      <c r="EC231" s="55"/>
      <c r="ED231" s="55"/>
      <c r="EE231" s="55"/>
      <c r="EF231" s="55"/>
      <c r="EG231" s="55"/>
      <c r="EH231" s="55"/>
      <c r="EI231" s="55"/>
      <c r="EJ231" s="55"/>
      <c r="EK231" s="55"/>
      <c r="EL231" s="55"/>
      <c r="EM231" s="55"/>
      <c r="EN231" s="55"/>
      <c r="EO231" s="55"/>
      <c r="EP231" s="55"/>
      <c r="EQ231" s="55"/>
      <c r="ER231" s="55"/>
      <c r="ES231" s="55"/>
      <c r="ET231" s="55"/>
      <c r="EU231" s="55"/>
      <c r="EV231" s="55"/>
      <c r="EW231" s="55"/>
      <c r="EX231" s="55"/>
      <c r="EY231" s="55"/>
      <c r="EZ231" s="55"/>
      <c r="FA231" s="55"/>
      <c r="FB231" s="55"/>
      <c r="FC231" s="55"/>
      <c r="FD231" s="55"/>
      <c r="FE231" s="55"/>
      <c r="FF231" s="55"/>
      <c r="FG231" s="55"/>
      <c r="FH231" s="55"/>
      <c r="FI231" s="55"/>
      <c r="FJ231" s="55"/>
      <c r="FK231" s="55"/>
      <c r="FL231" s="55"/>
      <c r="FM231" s="55"/>
      <c r="FN231" s="55"/>
      <c r="FO231" s="55"/>
      <c r="FP231" s="55"/>
      <c r="FQ231" s="55"/>
      <c r="FR231" s="55"/>
      <c r="FS231" s="55"/>
      <c r="FT231" s="55"/>
      <c r="FU231" s="55"/>
      <c r="FV231" s="55"/>
      <c r="FW231" s="55"/>
      <c r="FX231" s="55"/>
      <c r="FY231" s="53"/>
      <c r="FZ231" s="5"/>
      <c r="GA231" s="53"/>
      <c r="GB231" s="53"/>
      <c r="GC231" s="53"/>
      <c r="GD231" s="53"/>
      <c r="GE231" s="5"/>
      <c r="GF231" s="5"/>
      <c r="GG231" s="5"/>
      <c r="GH231" s="5"/>
      <c r="GI231" s="5"/>
      <c r="GJ231" s="5"/>
      <c r="GK231" s="5"/>
      <c r="GL231" s="5"/>
      <c r="GM231" s="5"/>
    </row>
    <row r="232" spans="1:195" ht="15.75" x14ac:dyDescent="0.25">
      <c r="A232" s="3" t="s">
        <v>414</v>
      </c>
      <c r="B232" s="51" t="s">
        <v>597</v>
      </c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  <c r="S232" s="129"/>
      <c r="T232" s="129"/>
      <c r="U232" s="129"/>
      <c r="V232" s="129"/>
      <c r="W232" s="130"/>
      <c r="X232" s="129"/>
      <c r="Y232" s="129"/>
      <c r="Z232" s="129"/>
      <c r="AA232" s="129"/>
      <c r="AB232" s="129"/>
      <c r="AC232" s="129"/>
      <c r="AD232" s="129"/>
      <c r="AE232" s="129"/>
      <c r="AF232" s="129"/>
      <c r="AG232" s="129"/>
      <c r="AH232" s="129"/>
      <c r="AI232" s="129"/>
      <c r="AJ232" s="129"/>
      <c r="AK232" s="129"/>
      <c r="AL232" s="129"/>
      <c r="AM232" s="129"/>
      <c r="AN232" s="129"/>
      <c r="AO232" s="129"/>
      <c r="AP232" s="129"/>
      <c r="AQ232" s="129"/>
      <c r="AR232" s="129"/>
      <c r="AS232" s="129"/>
      <c r="AT232" s="129"/>
      <c r="AU232" s="129"/>
      <c r="AV232" s="129"/>
      <c r="AW232" s="129"/>
      <c r="AX232" s="129"/>
      <c r="AY232" s="129"/>
      <c r="AZ232" s="129"/>
      <c r="BA232" s="129"/>
      <c r="BB232" s="129"/>
      <c r="BC232" s="129"/>
      <c r="BD232" s="129"/>
      <c r="BE232" s="129"/>
      <c r="BF232" s="129"/>
      <c r="BG232" s="129"/>
      <c r="BH232" s="129"/>
      <c r="BI232" s="129"/>
      <c r="BJ232" s="129"/>
      <c r="BK232" s="129"/>
      <c r="BL232" s="129"/>
      <c r="BM232" s="129"/>
      <c r="BN232" s="129"/>
      <c r="BO232" s="129"/>
      <c r="BP232" s="129"/>
      <c r="BQ232" s="129"/>
      <c r="BR232" s="129"/>
      <c r="BS232" s="129"/>
      <c r="BT232" s="129"/>
      <c r="BU232" s="129"/>
      <c r="BV232" s="129"/>
      <c r="BW232" s="129"/>
      <c r="BX232" s="129"/>
      <c r="BY232" s="129"/>
      <c r="BZ232" s="129"/>
      <c r="CA232" s="129"/>
      <c r="CB232" s="129"/>
      <c r="CC232" s="129"/>
      <c r="CD232" s="129"/>
      <c r="CE232" s="129"/>
      <c r="CF232" s="129"/>
      <c r="CG232" s="129"/>
      <c r="CH232" s="129"/>
      <c r="CI232" s="129"/>
      <c r="CJ232" s="129"/>
      <c r="CK232" s="129"/>
      <c r="CL232" s="129"/>
      <c r="CM232" s="129"/>
      <c r="CN232" s="129"/>
      <c r="CO232" s="129"/>
      <c r="CP232" s="129"/>
      <c r="CQ232" s="129"/>
      <c r="CR232" s="129"/>
      <c r="CS232" s="129"/>
      <c r="CT232" s="129"/>
      <c r="CU232" s="129"/>
      <c r="CV232" s="129"/>
      <c r="CW232" s="129"/>
      <c r="CX232" s="129"/>
      <c r="CY232" s="129"/>
      <c r="CZ232" s="129"/>
      <c r="DA232" s="129"/>
      <c r="DB232" s="129"/>
      <c r="DC232" s="129"/>
      <c r="DD232" s="129"/>
      <c r="DE232" s="129"/>
      <c r="DF232" s="129"/>
      <c r="DG232" s="129"/>
      <c r="DH232" s="129"/>
      <c r="DI232" s="129"/>
      <c r="DJ232" s="129"/>
      <c r="DK232" s="129"/>
      <c r="DL232" s="129"/>
      <c r="DM232" s="129"/>
      <c r="DN232" s="129"/>
      <c r="DO232" s="129"/>
      <c r="DP232" s="129"/>
      <c r="DQ232" s="129"/>
      <c r="DR232" s="129"/>
      <c r="DS232" s="129"/>
      <c r="DT232" s="129"/>
      <c r="DU232" s="129"/>
      <c r="DV232" s="129"/>
      <c r="DW232" s="129"/>
      <c r="DX232" s="129"/>
      <c r="DY232" s="129"/>
      <c r="DZ232" s="129"/>
      <c r="EA232" s="129"/>
      <c r="EB232" s="129"/>
      <c r="EC232" s="129"/>
      <c r="ED232" s="129"/>
      <c r="EE232" s="129"/>
      <c r="EF232" s="129"/>
      <c r="EG232" s="129"/>
      <c r="EH232" s="129"/>
      <c r="EI232" s="129"/>
      <c r="EJ232" s="129"/>
      <c r="EK232" s="129"/>
      <c r="EL232" s="129"/>
      <c r="EM232" s="129"/>
      <c r="EN232" s="129"/>
      <c r="EO232" s="129"/>
      <c r="EP232" s="129"/>
      <c r="EQ232" s="129"/>
      <c r="ER232" s="129"/>
      <c r="ES232" s="129"/>
      <c r="ET232" s="129"/>
      <c r="EU232" s="129"/>
      <c r="EV232" s="129"/>
      <c r="EW232" s="129"/>
      <c r="EX232" s="129"/>
      <c r="EY232" s="129"/>
      <c r="EZ232" s="129"/>
      <c r="FA232" s="129"/>
      <c r="FB232" s="129"/>
      <c r="FC232" s="129"/>
      <c r="FD232" s="129"/>
      <c r="FE232" s="129"/>
      <c r="FF232" s="129"/>
      <c r="FG232" s="129"/>
      <c r="FH232" s="129"/>
      <c r="FI232" s="129"/>
      <c r="FJ232" s="129"/>
      <c r="FK232" s="129"/>
      <c r="FL232" s="129"/>
      <c r="FM232" s="129"/>
      <c r="FN232" s="129"/>
      <c r="FO232" s="129"/>
      <c r="FP232" s="129"/>
      <c r="FQ232" s="129"/>
      <c r="FR232" s="129"/>
      <c r="FS232" s="129"/>
      <c r="FT232" s="130"/>
      <c r="FU232" s="129"/>
      <c r="FV232" s="129"/>
      <c r="FW232" s="129"/>
      <c r="FX232" s="129"/>
      <c r="FY232" s="53"/>
      <c r="FZ232" s="53"/>
      <c r="GA232" s="72"/>
      <c r="GB232" s="53"/>
      <c r="GC232" s="53"/>
      <c r="GD232" s="53"/>
      <c r="GE232" s="5"/>
      <c r="GF232" s="5"/>
      <c r="GG232" s="5"/>
      <c r="GH232" s="5"/>
      <c r="GI232" s="5"/>
      <c r="GJ232" s="5"/>
      <c r="GK232" s="5"/>
      <c r="GL232" s="5"/>
      <c r="GM232" s="5"/>
    </row>
    <row r="233" spans="1:195" x14ac:dyDescent="0.2">
      <c r="A233" s="3" t="s">
        <v>598</v>
      </c>
      <c r="B233" s="2" t="s">
        <v>599</v>
      </c>
      <c r="C233" s="53">
        <f>+C213+C231</f>
        <v>65980348.289999999</v>
      </c>
      <c r="D233" s="53">
        <f t="shared" ref="D233:BO233" si="284">+D213+D231</f>
        <v>324511682.53000003</v>
      </c>
      <c r="E233" s="53">
        <f t="shared" si="284"/>
        <v>66908984.640000001</v>
      </c>
      <c r="F233" s="53">
        <f t="shared" si="284"/>
        <v>133410639.33</v>
      </c>
      <c r="G233" s="53">
        <f t="shared" si="284"/>
        <v>8363696.3499999996</v>
      </c>
      <c r="H233" s="53">
        <f t="shared" si="284"/>
        <v>8113356.2300000004</v>
      </c>
      <c r="I233" s="53">
        <f t="shared" si="284"/>
        <v>87931799.63000001</v>
      </c>
      <c r="J233" s="53">
        <f t="shared" si="284"/>
        <v>16935850.260000002</v>
      </c>
      <c r="K233" s="53">
        <f t="shared" si="284"/>
        <v>3324474.67</v>
      </c>
      <c r="L233" s="53">
        <f t="shared" si="284"/>
        <v>22814979.290000003</v>
      </c>
      <c r="M233" s="53">
        <f t="shared" si="284"/>
        <v>13784598.460000001</v>
      </c>
      <c r="N233" s="53">
        <f t="shared" si="284"/>
        <v>411351405.31999999</v>
      </c>
      <c r="O233" s="53">
        <f t="shared" si="284"/>
        <v>115042031.92999999</v>
      </c>
      <c r="P233" s="53">
        <f t="shared" si="284"/>
        <v>2450965.39</v>
      </c>
      <c r="Q233" s="53">
        <f t="shared" si="284"/>
        <v>333053465.49000001</v>
      </c>
      <c r="R233" s="53">
        <f t="shared" si="284"/>
        <v>15560258.689999999</v>
      </c>
      <c r="S233" s="53">
        <f t="shared" si="284"/>
        <v>11251964.369999999</v>
      </c>
      <c r="T233" s="53">
        <f t="shared" si="284"/>
        <v>1914867.25</v>
      </c>
      <c r="U233" s="53">
        <f t="shared" si="284"/>
        <v>814596.3</v>
      </c>
      <c r="V233" s="53">
        <f t="shared" si="284"/>
        <v>2919441.7600000002</v>
      </c>
      <c r="W233" s="53">
        <f t="shared" si="284"/>
        <v>1133808.6599999999</v>
      </c>
      <c r="X233" s="53">
        <f t="shared" si="284"/>
        <v>809560.66</v>
      </c>
      <c r="Y233" s="53">
        <f t="shared" si="284"/>
        <v>4169744.96</v>
      </c>
      <c r="Z233" s="53">
        <f t="shared" si="284"/>
        <v>2848834.18</v>
      </c>
      <c r="AA233" s="53">
        <f t="shared" si="284"/>
        <v>226581269.73999998</v>
      </c>
      <c r="AB233" s="53">
        <f t="shared" si="284"/>
        <v>234271744.03</v>
      </c>
      <c r="AC233" s="53">
        <f t="shared" si="284"/>
        <v>7465273.9799999995</v>
      </c>
      <c r="AD233" s="53">
        <f t="shared" si="284"/>
        <v>8894007.7699999996</v>
      </c>
      <c r="AE233" s="53">
        <f t="shared" si="284"/>
        <v>1576417.95</v>
      </c>
      <c r="AF233" s="53">
        <f t="shared" si="284"/>
        <v>2310395.54</v>
      </c>
      <c r="AG233" s="53">
        <f t="shared" si="284"/>
        <v>7404271.5600000005</v>
      </c>
      <c r="AH233" s="53">
        <f t="shared" si="284"/>
        <v>8041055.5099999998</v>
      </c>
      <c r="AI233" s="53">
        <f t="shared" si="284"/>
        <v>3598388.1799999997</v>
      </c>
      <c r="AJ233" s="53">
        <f t="shared" si="284"/>
        <v>2700665.29</v>
      </c>
      <c r="AK233" s="53">
        <f t="shared" si="284"/>
        <v>2783379.5199999996</v>
      </c>
      <c r="AL233" s="53">
        <f t="shared" si="284"/>
        <v>2986316.56</v>
      </c>
      <c r="AM233" s="53">
        <f t="shared" si="284"/>
        <v>4152016.02</v>
      </c>
      <c r="AN233" s="53">
        <f t="shared" si="284"/>
        <v>3699194.5</v>
      </c>
      <c r="AO233" s="53">
        <f t="shared" si="284"/>
        <v>37793390.189999998</v>
      </c>
      <c r="AP233" s="53">
        <f t="shared" si="284"/>
        <v>710242434.48000002</v>
      </c>
      <c r="AQ233" s="53">
        <f t="shared" si="284"/>
        <v>3012901.51</v>
      </c>
      <c r="AR233" s="53">
        <f t="shared" si="284"/>
        <v>492344955.29000002</v>
      </c>
      <c r="AS233" s="53">
        <f t="shared" si="284"/>
        <v>56344399.130000003</v>
      </c>
      <c r="AT233" s="53">
        <f t="shared" si="284"/>
        <v>19388673.07</v>
      </c>
      <c r="AU233" s="53">
        <f t="shared" si="284"/>
        <v>3455207.96</v>
      </c>
      <c r="AV233" s="53">
        <f t="shared" si="284"/>
        <v>3270055.05</v>
      </c>
      <c r="AW233" s="53">
        <f t="shared" si="284"/>
        <v>2765583.5300000003</v>
      </c>
      <c r="AX233" s="53">
        <f t="shared" si="284"/>
        <v>843848.45000000007</v>
      </c>
      <c r="AY233" s="53">
        <f t="shared" si="284"/>
        <v>4850033.83</v>
      </c>
      <c r="AZ233" s="53">
        <f t="shared" si="284"/>
        <v>91259679.049999997</v>
      </c>
      <c r="BA233" s="53">
        <f t="shared" si="284"/>
        <v>66594846.487999998</v>
      </c>
      <c r="BB233" s="53">
        <f t="shared" si="284"/>
        <v>58520244.384000003</v>
      </c>
      <c r="BC233" s="53">
        <f t="shared" si="284"/>
        <v>239248803.41</v>
      </c>
      <c r="BD233" s="53">
        <f t="shared" si="284"/>
        <v>37361888.144000001</v>
      </c>
      <c r="BE233" s="53">
        <f t="shared" si="284"/>
        <v>11687652.060000001</v>
      </c>
      <c r="BF233" s="53">
        <f t="shared" si="284"/>
        <v>178429571.48800001</v>
      </c>
      <c r="BG233" s="53">
        <f t="shared" si="284"/>
        <v>8638154.2799999993</v>
      </c>
      <c r="BH233" s="53">
        <f t="shared" si="284"/>
        <v>5452909.0800000001</v>
      </c>
      <c r="BI233" s="53">
        <f t="shared" si="284"/>
        <v>3012973.71</v>
      </c>
      <c r="BJ233" s="53">
        <f t="shared" si="284"/>
        <v>44840853.82</v>
      </c>
      <c r="BK233" s="53">
        <f t="shared" si="284"/>
        <v>154526355.59</v>
      </c>
      <c r="BL233" s="53">
        <f t="shared" si="284"/>
        <v>2660244.1100000003</v>
      </c>
      <c r="BM233" s="53">
        <f t="shared" si="284"/>
        <v>3107425.37</v>
      </c>
      <c r="BN233" s="53">
        <f t="shared" si="284"/>
        <v>28463428.112</v>
      </c>
      <c r="BO233" s="53">
        <f t="shared" si="284"/>
        <v>11868621.33</v>
      </c>
      <c r="BP233" s="53">
        <f t="shared" ref="BP233:EA233" si="285">+BP213+BP231</f>
        <v>2649134.06</v>
      </c>
      <c r="BQ233" s="53">
        <f t="shared" si="285"/>
        <v>48591731.990000002</v>
      </c>
      <c r="BR233" s="53">
        <f t="shared" si="285"/>
        <v>36425903.770000003</v>
      </c>
      <c r="BS233" s="53">
        <f t="shared" si="285"/>
        <v>8671550.9399999995</v>
      </c>
      <c r="BT233" s="53">
        <f t="shared" si="285"/>
        <v>3965933.42</v>
      </c>
      <c r="BU233" s="53">
        <f t="shared" si="285"/>
        <v>4143194.59</v>
      </c>
      <c r="BV233" s="53">
        <f t="shared" si="285"/>
        <v>9903879.1600000001</v>
      </c>
      <c r="BW233" s="53">
        <f t="shared" si="285"/>
        <v>14595396.65</v>
      </c>
      <c r="BX233" s="53">
        <f t="shared" si="285"/>
        <v>1459911.38</v>
      </c>
      <c r="BY233" s="53">
        <f t="shared" si="285"/>
        <v>4498042.53</v>
      </c>
      <c r="BZ233" s="53">
        <f t="shared" si="285"/>
        <v>2472400.84</v>
      </c>
      <c r="CA233" s="53">
        <f t="shared" si="285"/>
        <v>2466653.56</v>
      </c>
      <c r="CB233" s="53">
        <f t="shared" si="285"/>
        <v>638539148.20000005</v>
      </c>
      <c r="CC233" s="53">
        <f t="shared" si="285"/>
        <v>2123194.2600000002</v>
      </c>
      <c r="CD233" s="53">
        <f t="shared" si="285"/>
        <v>1057749.3800000001</v>
      </c>
      <c r="CE233" s="53">
        <f t="shared" si="285"/>
        <v>2238152.9099999997</v>
      </c>
      <c r="CF233" s="53">
        <f t="shared" si="285"/>
        <v>1567350.39</v>
      </c>
      <c r="CG233" s="53">
        <f t="shared" si="285"/>
        <v>2283615.9000000004</v>
      </c>
      <c r="CH233" s="53">
        <f t="shared" si="285"/>
        <v>1760664.0999999999</v>
      </c>
      <c r="CI233" s="53">
        <f t="shared" si="285"/>
        <v>5818594.4199999999</v>
      </c>
      <c r="CJ233" s="53">
        <f t="shared" si="285"/>
        <v>8894045.209999999</v>
      </c>
      <c r="CK233" s="53">
        <f t="shared" si="285"/>
        <v>38280479.609999999</v>
      </c>
      <c r="CL233" s="53">
        <f t="shared" si="285"/>
        <v>10801711.800000001</v>
      </c>
      <c r="CM233" s="53">
        <f t="shared" si="285"/>
        <v>6817824.5700000003</v>
      </c>
      <c r="CN233" s="53">
        <f t="shared" si="285"/>
        <v>221465954.52000001</v>
      </c>
      <c r="CO233" s="53">
        <f t="shared" si="285"/>
        <v>115841187.596</v>
      </c>
      <c r="CP233" s="53">
        <f t="shared" si="285"/>
        <v>9073525</v>
      </c>
      <c r="CQ233" s="53">
        <f t="shared" si="285"/>
        <v>9992437.1199999992</v>
      </c>
      <c r="CR233" s="53">
        <f t="shared" si="285"/>
        <v>2400500.89</v>
      </c>
      <c r="CS233" s="53">
        <f t="shared" si="285"/>
        <v>3493760.27</v>
      </c>
      <c r="CT233" s="53">
        <f t="shared" si="285"/>
        <v>1706097.24</v>
      </c>
      <c r="CU233" s="53">
        <f t="shared" si="285"/>
        <v>3233399.16</v>
      </c>
      <c r="CV233" s="53">
        <f t="shared" si="285"/>
        <v>769970.47</v>
      </c>
      <c r="CW233" s="53">
        <f t="shared" si="285"/>
        <v>2170896.9900000002</v>
      </c>
      <c r="CX233" s="53">
        <f t="shared" si="285"/>
        <v>4157685.89</v>
      </c>
      <c r="CY233" s="53">
        <f t="shared" si="285"/>
        <v>536183.81000000006</v>
      </c>
      <c r="CZ233" s="53">
        <f t="shared" si="285"/>
        <v>16813261.07</v>
      </c>
      <c r="DA233" s="53">
        <f t="shared" si="285"/>
        <v>2426364.98</v>
      </c>
      <c r="DB233" s="53">
        <f t="shared" si="285"/>
        <v>3257095.52</v>
      </c>
      <c r="DC233" s="53">
        <f t="shared" si="285"/>
        <v>2342456.75</v>
      </c>
      <c r="DD233" s="53">
        <f t="shared" si="285"/>
        <v>2017462.11</v>
      </c>
      <c r="DE233" s="53">
        <f t="shared" si="285"/>
        <v>3977759.13</v>
      </c>
      <c r="DF233" s="53">
        <f t="shared" si="285"/>
        <v>166055549.42400002</v>
      </c>
      <c r="DG233" s="53">
        <f t="shared" si="285"/>
        <v>1329695.3799999999</v>
      </c>
      <c r="DH233" s="53">
        <f t="shared" si="285"/>
        <v>16427985.140000001</v>
      </c>
      <c r="DI233" s="53">
        <f t="shared" si="285"/>
        <v>21138820.550000001</v>
      </c>
      <c r="DJ233" s="53">
        <f t="shared" si="285"/>
        <v>6182177.7800000003</v>
      </c>
      <c r="DK233" s="53">
        <f t="shared" si="285"/>
        <v>3954725.49</v>
      </c>
      <c r="DL233" s="53">
        <f t="shared" si="285"/>
        <v>47011703.25</v>
      </c>
      <c r="DM233" s="53">
        <f t="shared" si="285"/>
        <v>3219632.92</v>
      </c>
      <c r="DN233" s="53">
        <f t="shared" si="285"/>
        <v>11921248.050000001</v>
      </c>
      <c r="DO233" s="53">
        <f t="shared" si="285"/>
        <v>24152197.32</v>
      </c>
      <c r="DP233" s="53">
        <f t="shared" si="285"/>
        <v>2775715.6799999997</v>
      </c>
      <c r="DQ233" s="53">
        <f t="shared" si="285"/>
        <v>4676956.46</v>
      </c>
      <c r="DR233" s="53">
        <f t="shared" si="285"/>
        <v>11151848.310000001</v>
      </c>
      <c r="DS233" s="53">
        <f t="shared" si="285"/>
        <v>7052661.9199999999</v>
      </c>
      <c r="DT233" s="53">
        <f t="shared" si="285"/>
        <v>2092828</v>
      </c>
      <c r="DU233" s="53">
        <f t="shared" si="285"/>
        <v>3791454.4</v>
      </c>
      <c r="DV233" s="53">
        <f t="shared" si="285"/>
        <v>2618193.62</v>
      </c>
      <c r="DW233" s="53">
        <f t="shared" si="285"/>
        <v>3457205.39</v>
      </c>
      <c r="DX233" s="53">
        <f t="shared" si="285"/>
        <v>2655172.17</v>
      </c>
      <c r="DY233" s="53">
        <f t="shared" si="285"/>
        <v>3767126.04</v>
      </c>
      <c r="DZ233" s="53">
        <f t="shared" si="285"/>
        <v>8465560.2200000007</v>
      </c>
      <c r="EA233" s="53">
        <f t="shared" si="285"/>
        <v>5299471.9700000007</v>
      </c>
      <c r="EB233" s="53">
        <f t="shared" ref="EB233:FX233" si="286">+EB213+EB231</f>
        <v>4985220.59</v>
      </c>
      <c r="EC233" s="53">
        <f t="shared" si="286"/>
        <v>3057749.45</v>
      </c>
      <c r="ED233" s="53">
        <f t="shared" si="286"/>
        <v>17487470.440000001</v>
      </c>
      <c r="EE233" s="53">
        <f t="shared" si="286"/>
        <v>2496840.9900000002</v>
      </c>
      <c r="EF233" s="53">
        <f t="shared" si="286"/>
        <v>12426816.66</v>
      </c>
      <c r="EG233" s="53">
        <f t="shared" si="286"/>
        <v>2894268.8600000003</v>
      </c>
      <c r="EH233" s="53">
        <f t="shared" si="286"/>
        <v>2688288.93</v>
      </c>
      <c r="EI233" s="53">
        <f t="shared" si="286"/>
        <v>137604012.77000001</v>
      </c>
      <c r="EJ233" s="53">
        <f t="shared" si="286"/>
        <v>68328556.667999998</v>
      </c>
      <c r="EK233" s="53">
        <f t="shared" si="286"/>
        <v>5390204.6799999997</v>
      </c>
      <c r="EL233" s="53">
        <f t="shared" si="286"/>
        <v>4193186.36</v>
      </c>
      <c r="EM233" s="53">
        <f t="shared" si="286"/>
        <v>4360366.1399999997</v>
      </c>
      <c r="EN233" s="53">
        <f t="shared" si="286"/>
        <v>8958750.7599999998</v>
      </c>
      <c r="EO233" s="53">
        <f t="shared" si="286"/>
        <v>3851661.64</v>
      </c>
      <c r="EP233" s="53">
        <f t="shared" si="286"/>
        <v>3970291.37</v>
      </c>
      <c r="EQ233" s="53">
        <f t="shared" si="286"/>
        <v>19450319.18</v>
      </c>
      <c r="ER233" s="53">
        <f t="shared" si="286"/>
        <v>3910307.7</v>
      </c>
      <c r="ES233" s="53">
        <f t="shared" si="286"/>
        <v>1880920.64</v>
      </c>
      <c r="ET233" s="53">
        <f t="shared" si="286"/>
        <v>2729765.03</v>
      </c>
      <c r="EU233" s="53">
        <f t="shared" si="286"/>
        <v>5969917.4500000002</v>
      </c>
      <c r="EV233" s="53">
        <f t="shared" si="286"/>
        <v>1120061.8999999999</v>
      </c>
      <c r="EW233" s="53">
        <f t="shared" si="286"/>
        <v>9381351.0300000012</v>
      </c>
      <c r="EX233" s="53">
        <f t="shared" si="286"/>
        <v>3188160.2899999996</v>
      </c>
      <c r="EY233" s="53">
        <f t="shared" si="286"/>
        <v>6002439.3700000001</v>
      </c>
      <c r="EZ233" s="53">
        <f t="shared" si="286"/>
        <v>1745215.75</v>
      </c>
      <c r="FA233" s="53">
        <f t="shared" si="286"/>
        <v>26415389.949999999</v>
      </c>
      <c r="FB233" s="53">
        <f t="shared" si="286"/>
        <v>3573762.53</v>
      </c>
      <c r="FC233" s="53">
        <f t="shared" si="286"/>
        <v>19237293.68</v>
      </c>
      <c r="FD233" s="53">
        <f t="shared" si="286"/>
        <v>3477559.82</v>
      </c>
      <c r="FE233" s="53">
        <f t="shared" si="286"/>
        <v>1646174.41</v>
      </c>
      <c r="FF233" s="53">
        <f t="shared" si="286"/>
        <v>2658091.0099999998</v>
      </c>
      <c r="FG233" s="53">
        <f t="shared" si="286"/>
        <v>1663279.39</v>
      </c>
      <c r="FH233" s="53">
        <f t="shared" si="286"/>
        <v>1379724.35</v>
      </c>
      <c r="FI233" s="53">
        <f t="shared" si="286"/>
        <v>14926783.289999999</v>
      </c>
      <c r="FJ233" s="53">
        <f t="shared" si="286"/>
        <v>14642444.91</v>
      </c>
      <c r="FK233" s="53">
        <f t="shared" si="286"/>
        <v>17638458.169999998</v>
      </c>
      <c r="FL233" s="53">
        <f t="shared" si="286"/>
        <v>37123944.920000002</v>
      </c>
      <c r="FM233" s="53">
        <f t="shared" si="286"/>
        <v>26902067.390000001</v>
      </c>
      <c r="FN233" s="53">
        <f t="shared" si="286"/>
        <v>162322407.53</v>
      </c>
      <c r="FO233" s="53">
        <f t="shared" si="286"/>
        <v>9273687.8399999999</v>
      </c>
      <c r="FP233" s="53">
        <f t="shared" si="286"/>
        <v>18410410.41</v>
      </c>
      <c r="FQ233" s="53">
        <f t="shared" si="286"/>
        <v>6684693.6299999999</v>
      </c>
      <c r="FR233" s="53">
        <f t="shared" si="286"/>
        <v>2280103.7399999998</v>
      </c>
      <c r="FS233" s="53">
        <f t="shared" si="286"/>
        <v>2384480.48</v>
      </c>
      <c r="FT233" s="54">
        <f t="shared" si="286"/>
        <v>1296446.3</v>
      </c>
      <c r="FU233" s="53">
        <f t="shared" si="286"/>
        <v>6915270.7199999997</v>
      </c>
      <c r="FV233" s="53">
        <f t="shared" si="286"/>
        <v>5676270.25</v>
      </c>
      <c r="FW233" s="53">
        <f t="shared" si="286"/>
        <v>2403430.9200000004</v>
      </c>
      <c r="FX233" s="53">
        <f t="shared" si="286"/>
        <v>1215199.1599999999</v>
      </c>
      <c r="FY233" s="53"/>
      <c r="FZ233" s="53">
        <f>SUM(C233:FX233)</f>
        <v>6804970594.7940025</v>
      </c>
      <c r="GA233" s="53">
        <v>6784370651.7310009</v>
      </c>
      <c r="GB233" s="53"/>
      <c r="GC233" s="53"/>
      <c r="GD233" s="53"/>
      <c r="GE233" s="5"/>
      <c r="GF233" s="5"/>
      <c r="GG233" s="5"/>
      <c r="GH233" s="5"/>
      <c r="GI233" s="5"/>
      <c r="GJ233" s="5"/>
      <c r="GK233" s="5"/>
      <c r="GL233" s="5"/>
      <c r="GM233" s="5"/>
    </row>
    <row r="234" spans="1:195" x14ac:dyDescent="0.2">
      <c r="A234" s="3" t="s">
        <v>600</v>
      </c>
      <c r="B234" s="2" t="s">
        <v>601</v>
      </c>
      <c r="C234" s="53">
        <f t="shared" ref="C234:BN234" si="287">C229</f>
        <v>0</v>
      </c>
      <c r="D234" s="53">
        <f t="shared" si="287"/>
        <v>0</v>
      </c>
      <c r="E234" s="53">
        <f t="shared" si="287"/>
        <v>0</v>
      </c>
      <c r="F234" s="53">
        <f t="shared" si="287"/>
        <v>0</v>
      </c>
      <c r="G234" s="53">
        <f t="shared" si="287"/>
        <v>19220.47</v>
      </c>
      <c r="H234" s="53">
        <f t="shared" si="287"/>
        <v>21882.1</v>
      </c>
      <c r="I234" s="53">
        <f t="shared" si="287"/>
        <v>0</v>
      </c>
      <c r="J234" s="53">
        <f t="shared" si="287"/>
        <v>0</v>
      </c>
      <c r="K234" s="53">
        <f t="shared" si="287"/>
        <v>0</v>
      </c>
      <c r="L234" s="53">
        <f t="shared" si="287"/>
        <v>0</v>
      </c>
      <c r="M234" s="53">
        <f t="shared" si="287"/>
        <v>5741.17</v>
      </c>
      <c r="N234" s="53">
        <f t="shared" si="287"/>
        <v>1274206.47</v>
      </c>
      <c r="O234" s="53">
        <f t="shared" si="287"/>
        <v>0</v>
      </c>
      <c r="P234" s="53">
        <f t="shared" si="287"/>
        <v>0</v>
      </c>
      <c r="Q234" s="53">
        <f t="shared" si="287"/>
        <v>1327130.1499999999</v>
      </c>
      <c r="R234" s="53">
        <f t="shared" si="287"/>
        <v>0</v>
      </c>
      <c r="S234" s="53">
        <f t="shared" si="287"/>
        <v>24709.1</v>
      </c>
      <c r="T234" s="53">
        <f t="shared" si="287"/>
        <v>11999.58</v>
      </c>
      <c r="U234" s="53">
        <f t="shared" si="287"/>
        <v>6393.14</v>
      </c>
      <c r="V234" s="53">
        <f t="shared" si="287"/>
        <v>0</v>
      </c>
      <c r="W234" s="54">
        <f t="shared" si="287"/>
        <v>73583.33</v>
      </c>
      <c r="X234" s="53">
        <f t="shared" si="287"/>
        <v>10220.18</v>
      </c>
      <c r="Y234" s="53">
        <f t="shared" si="287"/>
        <v>0</v>
      </c>
      <c r="Z234" s="53">
        <f t="shared" si="287"/>
        <v>0</v>
      </c>
      <c r="AA234" s="53">
        <f t="shared" si="287"/>
        <v>0</v>
      </c>
      <c r="AB234" s="53">
        <f t="shared" si="287"/>
        <v>222455.98</v>
      </c>
      <c r="AC234" s="53">
        <f t="shared" si="287"/>
        <v>0</v>
      </c>
      <c r="AD234" s="53">
        <f t="shared" si="287"/>
        <v>0</v>
      </c>
      <c r="AE234" s="53">
        <f t="shared" si="287"/>
        <v>0</v>
      </c>
      <c r="AF234" s="53">
        <f t="shared" si="287"/>
        <v>0</v>
      </c>
      <c r="AG234" s="53">
        <f t="shared" si="287"/>
        <v>0</v>
      </c>
      <c r="AH234" s="53">
        <f t="shared" si="287"/>
        <v>0</v>
      </c>
      <c r="AI234" s="53">
        <f t="shared" si="287"/>
        <v>0</v>
      </c>
      <c r="AJ234" s="53">
        <f t="shared" si="287"/>
        <v>103201.61</v>
      </c>
      <c r="AK234" s="53">
        <f t="shared" si="287"/>
        <v>0</v>
      </c>
      <c r="AL234" s="53">
        <f t="shared" si="287"/>
        <v>0</v>
      </c>
      <c r="AM234" s="53">
        <f t="shared" si="287"/>
        <v>8404.7000000000007</v>
      </c>
      <c r="AN234" s="53">
        <f t="shared" si="287"/>
        <v>85666.36</v>
      </c>
      <c r="AO234" s="53">
        <f t="shared" si="287"/>
        <v>241196.81</v>
      </c>
      <c r="AP234" s="53">
        <f t="shared" si="287"/>
        <v>0</v>
      </c>
      <c r="AQ234" s="53">
        <f t="shared" si="287"/>
        <v>83.97</v>
      </c>
      <c r="AR234" s="53">
        <f t="shared" si="287"/>
        <v>0</v>
      </c>
      <c r="AS234" s="53">
        <f t="shared" si="287"/>
        <v>46739.54</v>
      </c>
      <c r="AT234" s="53">
        <f t="shared" si="287"/>
        <v>0</v>
      </c>
      <c r="AU234" s="53">
        <f t="shared" si="287"/>
        <v>35492.97</v>
      </c>
      <c r="AV234" s="53">
        <f t="shared" si="287"/>
        <v>0</v>
      </c>
      <c r="AW234" s="53">
        <f t="shared" si="287"/>
        <v>0</v>
      </c>
      <c r="AX234" s="53">
        <f t="shared" si="287"/>
        <v>0</v>
      </c>
      <c r="AY234" s="53">
        <f t="shared" si="287"/>
        <v>5515.68</v>
      </c>
      <c r="AZ234" s="53">
        <f t="shared" si="287"/>
        <v>0</v>
      </c>
      <c r="BA234" s="53">
        <f t="shared" si="287"/>
        <v>0</v>
      </c>
      <c r="BB234" s="53">
        <f t="shared" si="287"/>
        <v>0</v>
      </c>
      <c r="BC234" s="53">
        <f t="shared" si="287"/>
        <v>705354.05</v>
      </c>
      <c r="BD234" s="53">
        <f t="shared" si="287"/>
        <v>0</v>
      </c>
      <c r="BE234" s="53">
        <f t="shared" si="287"/>
        <v>0</v>
      </c>
      <c r="BF234" s="53">
        <f t="shared" si="287"/>
        <v>0</v>
      </c>
      <c r="BG234" s="53">
        <f t="shared" si="287"/>
        <v>0</v>
      </c>
      <c r="BH234" s="53">
        <f t="shared" si="287"/>
        <v>2060.59</v>
      </c>
      <c r="BI234" s="53">
        <f t="shared" si="287"/>
        <v>0</v>
      </c>
      <c r="BJ234" s="53">
        <f t="shared" si="287"/>
        <v>0</v>
      </c>
      <c r="BK234" s="53">
        <f t="shared" si="287"/>
        <v>884580.26</v>
      </c>
      <c r="BL234" s="53">
        <f t="shared" si="287"/>
        <v>0</v>
      </c>
      <c r="BM234" s="53">
        <f t="shared" si="287"/>
        <v>24869.3</v>
      </c>
      <c r="BN234" s="53">
        <f t="shared" si="287"/>
        <v>0</v>
      </c>
      <c r="BO234" s="53">
        <f t="shared" ref="BO234:DZ234" si="288">BO229</f>
        <v>0</v>
      </c>
      <c r="BP234" s="53">
        <f t="shared" si="288"/>
        <v>0</v>
      </c>
      <c r="BQ234" s="53">
        <f t="shared" si="288"/>
        <v>21414.67</v>
      </c>
      <c r="BR234" s="53">
        <f t="shared" si="288"/>
        <v>53647.96</v>
      </c>
      <c r="BS234" s="53">
        <f t="shared" si="288"/>
        <v>0</v>
      </c>
      <c r="BT234" s="53">
        <f t="shared" si="288"/>
        <v>0</v>
      </c>
      <c r="BU234" s="53">
        <f t="shared" si="288"/>
        <v>66807</v>
      </c>
      <c r="BV234" s="53">
        <f t="shared" si="288"/>
        <v>0</v>
      </c>
      <c r="BW234" s="53">
        <f t="shared" si="288"/>
        <v>0</v>
      </c>
      <c r="BX234" s="53">
        <f t="shared" si="288"/>
        <v>0</v>
      </c>
      <c r="BY234" s="53">
        <f t="shared" si="288"/>
        <v>0</v>
      </c>
      <c r="BZ234" s="53">
        <f t="shared" si="288"/>
        <v>39468.44</v>
      </c>
      <c r="CA234" s="53">
        <f t="shared" si="288"/>
        <v>31941.22</v>
      </c>
      <c r="CB234" s="53">
        <f t="shared" si="288"/>
        <v>0</v>
      </c>
      <c r="CC234" s="53">
        <f t="shared" si="288"/>
        <v>0</v>
      </c>
      <c r="CD234" s="53">
        <f t="shared" si="288"/>
        <v>0</v>
      </c>
      <c r="CE234" s="53">
        <f t="shared" si="288"/>
        <v>0</v>
      </c>
      <c r="CF234" s="53">
        <f t="shared" si="288"/>
        <v>6696.58</v>
      </c>
      <c r="CG234" s="53">
        <f t="shared" si="288"/>
        <v>0</v>
      </c>
      <c r="CH234" s="53">
        <f t="shared" si="288"/>
        <v>0</v>
      </c>
      <c r="CI234" s="53">
        <f t="shared" si="288"/>
        <v>62487.07</v>
      </c>
      <c r="CJ234" s="53">
        <f t="shared" si="288"/>
        <v>0</v>
      </c>
      <c r="CK234" s="53">
        <f t="shared" si="288"/>
        <v>0</v>
      </c>
      <c r="CL234" s="53">
        <f t="shared" si="288"/>
        <v>7144.56</v>
      </c>
      <c r="CM234" s="53">
        <f t="shared" si="288"/>
        <v>0</v>
      </c>
      <c r="CN234" s="53">
        <f t="shared" si="288"/>
        <v>0</v>
      </c>
      <c r="CO234" s="53">
        <f t="shared" si="288"/>
        <v>0</v>
      </c>
      <c r="CP234" s="53">
        <f t="shared" si="288"/>
        <v>0</v>
      </c>
      <c r="CQ234" s="53">
        <f t="shared" si="288"/>
        <v>129414.34</v>
      </c>
      <c r="CR234" s="53">
        <f t="shared" si="288"/>
        <v>34534.239999999998</v>
      </c>
      <c r="CS234" s="53">
        <f t="shared" si="288"/>
        <v>0</v>
      </c>
      <c r="CT234" s="53">
        <f t="shared" si="288"/>
        <v>31658.52</v>
      </c>
      <c r="CU234" s="53">
        <f t="shared" si="288"/>
        <v>22911.58</v>
      </c>
      <c r="CV234" s="53">
        <f t="shared" si="288"/>
        <v>7877.65</v>
      </c>
      <c r="CW234" s="53">
        <f t="shared" si="288"/>
        <v>15249.76</v>
      </c>
      <c r="CX234" s="53">
        <f t="shared" si="288"/>
        <v>0</v>
      </c>
      <c r="CY234" s="53">
        <f t="shared" si="288"/>
        <v>284426.28999999998</v>
      </c>
      <c r="CZ234" s="53">
        <f t="shared" si="288"/>
        <v>0</v>
      </c>
      <c r="DA234" s="53">
        <f t="shared" si="288"/>
        <v>11224.77</v>
      </c>
      <c r="DB234" s="53">
        <f t="shared" si="288"/>
        <v>0</v>
      </c>
      <c r="DC234" s="53">
        <f t="shared" si="288"/>
        <v>19732.97</v>
      </c>
      <c r="DD234" s="53">
        <f t="shared" si="288"/>
        <v>0</v>
      </c>
      <c r="DE234" s="53">
        <f t="shared" si="288"/>
        <v>33628.83</v>
      </c>
      <c r="DF234" s="53">
        <f t="shared" si="288"/>
        <v>0</v>
      </c>
      <c r="DG234" s="53">
        <f t="shared" si="288"/>
        <v>0</v>
      </c>
      <c r="DH234" s="53">
        <f t="shared" si="288"/>
        <v>0</v>
      </c>
      <c r="DI234" s="53">
        <f t="shared" si="288"/>
        <v>71805.58</v>
      </c>
      <c r="DJ234" s="53">
        <f t="shared" si="288"/>
        <v>50392</v>
      </c>
      <c r="DK234" s="53">
        <f t="shared" si="288"/>
        <v>0</v>
      </c>
      <c r="DL234" s="53">
        <f t="shared" si="288"/>
        <v>0</v>
      </c>
      <c r="DM234" s="53">
        <f t="shared" si="288"/>
        <v>236390.1</v>
      </c>
      <c r="DN234" s="53">
        <f t="shared" si="288"/>
        <v>13695.26</v>
      </c>
      <c r="DO234" s="53">
        <f t="shared" si="288"/>
        <v>0</v>
      </c>
      <c r="DP234" s="53">
        <f t="shared" si="288"/>
        <v>0</v>
      </c>
      <c r="DQ234" s="53">
        <f t="shared" si="288"/>
        <v>0</v>
      </c>
      <c r="DR234" s="53">
        <f t="shared" si="288"/>
        <v>43090.31</v>
      </c>
      <c r="DS234" s="53">
        <f t="shared" si="288"/>
        <v>48303.32</v>
      </c>
      <c r="DT234" s="53">
        <f t="shared" si="288"/>
        <v>28477.279999999999</v>
      </c>
      <c r="DU234" s="53">
        <f t="shared" si="288"/>
        <v>24585</v>
      </c>
      <c r="DV234" s="53">
        <f t="shared" si="288"/>
        <v>9206.09</v>
      </c>
      <c r="DW234" s="53">
        <f t="shared" si="288"/>
        <v>22335.599999999999</v>
      </c>
      <c r="DX234" s="53">
        <f t="shared" si="288"/>
        <v>51900.02</v>
      </c>
      <c r="DY234" s="53">
        <f t="shared" si="288"/>
        <v>0</v>
      </c>
      <c r="DZ234" s="53">
        <f t="shared" si="288"/>
        <v>16549.32</v>
      </c>
      <c r="EA234" s="53">
        <f t="shared" ref="EA234:FU234" si="289">EA229</f>
        <v>0</v>
      </c>
      <c r="EB234" s="53">
        <f t="shared" si="289"/>
        <v>33888.25</v>
      </c>
      <c r="EC234" s="53">
        <f t="shared" si="289"/>
        <v>0</v>
      </c>
      <c r="ED234" s="53">
        <f t="shared" si="289"/>
        <v>0</v>
      </c>
      <c r="EE234" s="53">
        <f t="shared" si="289"/>
        <v>33596.74</v>
      </c>
      <c r="EF234" s="53">
        <f t="shared" si="289"/>
        <v>17474.27</v>
      </c>
      <c r="EG234" s="53">
        <f t="shared" si="289"/>
        <v>0</v>
      </c>
      <c r="EH234" s="53">
        <f t="shared" si="289"/>
        <v>0</v>
      </c>
      <c r="EI234" s="53">
        <f t="shared" si="289"/>
        <v>1230840.1299999999</v>
      </c>
      <c r="EJ234" s="53">
        <f t="shared" si="289"/>
        <v>0</v>
      </c>
      <c r="EK234" s="53">
        <f t="shared" si="289"/>
        <v>8101.31</v>
      </c>
      <c r="EL234" s="53">
        <f t="shared" si="289"/>
        <v>11413.88</v>
      </c>
      <c r="EM234" s="53">
        <f t="shared" si="289"/>
        <v>19380.89</v>
      </c>
      <c r="EN234" s="53">
        <f t="shared" si="289"/>
        <v>0</v>
      </c>
      <c r="EO234" s="53">
        <f t="shared" si="289"/>
        <v>49938.5</v>
      </c>
      <c r="EP234" s="53">
        <f t="shared" si="289"/>
        <v>0</v>
      </c>
      <c r="EQ234" s="53">
        <f t="shared" si="289"/>
        <v>2414.81</v>
      </c>
      <c r="ER234" s="53">
        <f t="shared" si="289"/>
        <v>15779.37</v>
      </c>
      <c r="ES234" s="53">
        <f t="shared" si="289"/>
        <v>0</v>
      </c>
      <c r="ET234" s="53">
        <f t="shared" si="289"/>
        <v>98689.76</v>
      </c>
      <c r="EU234" s="53">
        <f t="shared" si="289"/>
        <v>0</v>
      </c>
      <c r="EV234" s="53">
        <f t="shared" si="289"/>
        <v>5090.1099999999997</v>
      </c>
      <c r="EW234" s="53">
        <f t="shared" si="289"/>
        <v>0</v>
      </c>
      <c r="EX234" s="53">
        <f t="shared" si="289"/>
        <v>0</v>
      </c>
      <c r="EY234" s="53">
        <f t="shared" si="289"/>
        <v>0</v>
      </c>
      <c r="EZ234" s="53">
        <f t="shared" si="289"/>
        <v>0</v>
      </c>
      <c r="FA234" s="53">
        <f t="shared" si="289"/>
        <v>0</v>
      </c>
      <c r="FB234" s="53">
        <f t="shared" si="289"/>
        <v>35032.35</v>
      </c>
      <c r="FC234" s="53">
        <f t="shared" si="289"/>
        <v>0</v>
      </c>
      <c r="FD234" s="53">
        <f t="shared" si="289"/>
        <v>25073.67</v>
      </c>
      <c r="FE234" s="53">
        <f t="shared" si="289"/>
        <v>1365.88</v>
      </c>
      <c r="FF234" s="53">
        <f t="shared" si="289"/>
        <v>0</v>
      </c>
      <c r="FG234" s="53">
        <f t="shared" si="289"/>
        <v>0</v>
      </c>
      <c r="FH234" s="53">
        <f t="shared" si="289"/>
        <v>36319.760000000002</v>
      </c>
      <c r="FI234" s="53">
        <f t="shared" si="289"/>
        <v>57161.93</v>
      </c>
      <c r="FJ234" s="53">
        <f t="shared" si="289"/>
        <v>0</v>
      </c>
      <c r="FK234" s="53">
        <f t="shared" si="289"/>
        <v>0</v>
      </c>
      <c r="FL234" s="53">
        <f t="shared" si="289"/>
        <v>7361.57</v>
      </c>
      <c r="FM234" s="53">
        <f t="shared" si="289"/>
        <v>3210.95</v>
      </c>
      <c r="FN234" s="53">
        <f t="shared" si="289"/>
        <v>0</v>
      </c>
      <c r="FO234" s="53">
        <f t="shared" si="289"/>
        <v>4535.43</v>
      </c>
      <c r="FP234" s="53">
        <f t="shared" si="289"/>
        <v>142247.74</v>
      </c>
      <c r="FQ234" s="53">
        <f t="shared" si="289"/>
        <v>0</v>
      </c>
      <c r="FR234" s="53">
        <f t="shared" si="289"/>
        <v>0</v>
      </c>
      <c r="FS234" s="53">
        <f t="shared" si="289"/>
        <v>32535.45</v>
      </c>
      <c r="FT234" s="54">
        <f t="shared" si="289"/>
        <v>0</v>
      </c>
      <c r="FU234" s="53">
        <f t="shared" si="289"/>
        <v>0</v>
      </c>
      <c r="FV234" s="53">
        <f>FV229</f>
        <v>0</v>
      </c>
      <c r="FW234" s="53">
        <f>FW229</f>
        <v>0</v>
      </c>
      <c r="FX234" s="53">
        <f>FX229</f>
        <v>3674.41</v>
      </c>
      <c r="FY234" s="129"/>
      <c r="FZ234" s="53">
        <f>SUM(C234:FX234)</f>
        <v>8512830.9999999963</v>
      </c>
      <c r="GA234" s="53">
        <v>43275804.200000003</v>
      </c>
      <c r="GB234" s="53"/>
      <c r="GC234" s="53"/>
      <c r="GD234" s="53"/>
      <c r="GE234" s="5"/>
      <c r="GF234" s="5"/>
      <c r="GG234" s="5"/>
      <c r="GH234" s="5"/>
      <c r="GI234" s="5"/>
      <c r="GJ234" s="5"/>
      <c r="GK234" s="5"/>
      <c r="GL234" s="5"/>
      <c r="GM234" s="5"/>
    </row>
    <row r="235" spans="1:195" x14ac:dyDescent="0.2">
      <c r="A235" s="3" t="s">
        <v>602</v>
      </c>
      <c r="B235" s="2" t="s">
        <v>603</v>
      </c>
      <c r="C235" s="53">
        <f>C233+C234</f>
        <v>65980348.289999999</v>
      </c>
      <c r="D235" s="53">
        <f t="shared" ref="D235:BO235" si="290">D233+D234</f>
        <v>324511682.53000003</v>
      </c>
      <c r="E235" s="53">
        <f t="shared" si="290"/>
        <v>66908984.640000001</v>
      </c>
      <c r="F235" s="53">
        <f t="shared" si="290"/>
        <v>133410639.33</v>
      </c>
      <c r="G235" s="53">
        <f t="shared" si="290"/>
        <v>8382916.8199999994</v>
      </c>
      <c r="H235" s="53">
        <f t="shared" si="290"/>
        <v>8135238.3300000001</v>
      </c>
      <c r="I235" s="53">
        <f t="shared" si="290"/>
        <v>87931799.63000001</v>
      </c>
      <c r="J235" s="53">
        <f t="shared" si="290"/>
        <v>16935850.260000002</v>
      </c>
      <c r="K235" s="53">
        <f t="shared" si="290"/>
        <v>3324474.67</v>
      </c>
      <c r="L235" s="53">
        <f t="shared" si="290"/>
        <v>22814979.290000003</v>
      </c>
      <c r="M235" s="53">
        <f t="shared" si="290"/>
        <v>13790339.630000001</v>
      </c>
      <c r="N235" s="53">
        <f t="shared" si="290"/>
        <v>412625611.79000002</v>
      </c>
      <c r="O235" s="53">
        <f t="shared" si="290"/>
        <v>115042031.92999999</v>
      </c>
      <c r="P235" s="53">
        <f t="shared" si="290"/>
        <v>2450965.39</v>
      </c>
      <c r="Q235" s="53">
        <f t="shared" si="290"/>
        <v>334380595.63999999</v>
      </c>
      <c r="R235" s="53">
        <f t="shared" si="290"/>
        <v>15560258.689999999</v>
      </c>
      <c r="S235" s="53">
        <f t="shared" si="290"/>
        <v>11276673.469999999</v>
      </c>
      <c r="T235" s="53">
        <f t="shared" si="290"/>
        <v>1926866.83</v>
      </c>
      <c r="U235" s="53">
        <f t="shared" si="290"/>
        <v>820989.44000000006</v>
      </c>
      <c r="V235" s="53">
        <f t="shared" si="290"/>
        <v>2919441.7600000002</v>
      </c>
      <c r="W235" s="54">
        <f t="shared" si="290"/>
        <v>1207391.99</v>
      </c>
      <c r="X235" s="53">
        <f t="shared" si="290"/>
        <v>819780.84000000008</v>
      </c>
      <c r="Y235" s="53">
        <f t="shared" si="290"/>
        <v>4169744.96</v>
      </c>
      <c r="Z235" s="53">
        <f t="shared" si="290"/>
        <v>2848834.18</v>
      </c>
      <c r="AA235" s="53">
        <f t="shared" si="290"/>
        <v>226581269.73999998</v>
      </c>
      <c r="AB235" s="53">
        <f t="shared" si="290"/>
        <v>234494200.00999999</v>
      </c>
      <c r="AC235" s="53">
        <f t="shared" si="290"/>
        <v>7465273.9799999995</v>
      </c>
      <c r="AD235" s="53">
        <f t="shared" si="290"/>
        <v>8894007.7699999996</v>
      </c>
      <c r="AE235" s="53">
        <f t="shared" si="290"/>
        <v>1576417.95</v>
      </c>
      <c r="AF235" s="53">
        <f t="shared" si="290"/>
        <v>2310395.54</v>
      </c>
      <c r="AG235" s="53">
        <f t="shared" si="290"/>
        <v>7404271.5600000005</v>
      </c>
      <c r="AH235" s="53">
        <f t="shared" si="290"/>
        <v>8041055.5099999998</v>
      </c>
      <c r="AI235" s="53">
        <f t="shared" si="290"/>
        <v>3598388.1799999997</v>
      </c>
      <c r="AJ235" s="53">
        <f t="shared" si="290"/>
        <v>2803866.9</v>
      </c>
      <c r="AK235" s="53">
        <f t="shared" si="290"/>
        <v>2783379.5199999996</v>
      </c>
      <c r="AL235" s="53">
        <f t="shared" si="290"/>
        <v>2986316.56</v>
      </c>
      <c r="AM235" s="53">
        <f t="shared" si="290"/>
        <v>4160420.72</v>
      </c>
      <c r="AN235" s="53">
        <f t="shared" si="290"/>
        <v>3784860.86</v>
      </c>
      <c r="AO235" s="53">
        <f t="shared" si="290"/>
        <v>38034587</v>
      </c>
      <c r="AP235" s="53">
        <f t="shared" si="290"/>
        <v>710242434.48000002</v>
      </c>
      <c r="AQ235" s="53">
        <f t="shared" si="290"/>
        <v>3012985.48</v>
      </c>
      <c r="AR235" s="53">
        <f t="shared" si="290"/>
        <v>492344955.29000002</v>
      </c>
      <c r="AS235" s="53">
        <f t="shared" si="290"/>
        <v>56391138.670000002</v>
      </c>
      <c r="AT235" s="53">
        <f t="shared" si="290"/>
        <v>19388673.07</v>
      </c>
      <c r="AU235" s="53">
        <f t="shared" si="290"/>
        <v>3490700.93</v>
      </c>
      <c r="AV235" s="53">
        <f t="shared" si="290"/>
        <v>3270055.05</v>
      </c>
      <c r="AW235" s="53">
        <f t="shared" si="290"/>
        <v>2765583.5300000003</v>
      </c>
      <c r="AX235" s="53">
        <f t="shared" si="290"/>
        <v>843848.45000000007</v>
      </c>
      <c r="AY235" s="53">
        <f t="shared" si="290"/>
        <v>4855549.51</v>
      </c>
      <c r="AZ235" s="53">
        <f t="shared" si="290"/>
        <v>91259679.049999997</v>
      </c>
      <c r="BA235" s="53">
        <f t="shared" si="290"/>
        <v>66594846.487999998</v>
      </c>
      <c r="BB235" s="53">
        <f t="shared" si="290"/>
        <v>58520244.384000003</v>
      </c>
      <c r="BC235" s="53">
        <f t="shared" si="290"/>
        <v>239954157.46000001</v>
      </c>
      <c r="BD235" s="53">
        <f t="shared" si="290"/>
        <v>37361888.144000001</v>
      </c>
      <c r="BE235" s="53">
        <f t="shared" si="290"/>
        <v>11687652.060000001</v>
      </c>
      <c r="BF235" s="53">
        <f t="shared" si="290"/>
        <v>178429571.48800001</v>
      </c>
      <c r="BG235" s="53">
        <f t="shared" si="290"/>
        <v>8638154.2799999993</v>
      </c>
      <c r="BH235" s="53">
        <f t="shared" si="290"/>
        <v>5454969.6699999999</v>
      </c>
      <c r="BI235" s="53">
        <f t="shared" si="290"/>
        <v>3012973.71</v>
      </c>
      <c r="BJ235" s="53">
        <f t="shared" si="290"/>
        <v>44840853.82</v>
      </c>
      <c r="BK235" s="53">
        <f t="shared" si="290"/>
        <v>155410935.84999999</v>
      </c>
      <c r="BL235" s="53">
        <f t="shared" si="290"/>
        <v>2660244.1100000003</v>
      </c>
      <c r="BM235" s="53">
        <f t="shared" si="290"/>
        <v>3132294.67</v>
      </c>
      <c r="BN235" s="53">
        <f t="shared" si="290"/>
        <v>28463428.112</v>
      </c>
      <c r="BO235" s="53">
        <f t="shared" si="290"/>
        <v>11868621.33</v>
      </c>
      <c r="BP235" s="53">
        <f t="shared" ref="BP235:EA235" si="291">BP233+BP234</f>
        <v>2649134.06</v>
      </c>
      <c r="BQ235" s="53">
        <f t="shared" si="291"/>
        <v>48613146.660000004</v>
      </c>
      <c r="BR235" s="53">
        <f t="shared" si="291"/>
        <v>36479551.730000004</v>
      </c>
      <c r="BS235" s="53">
        <f t="shared" si="291"/>
        <v>8671550.9399999995</v>
      </c>
      <c r="BT235" s="53">
        <f t="shared" si="291"/>
        <v>3965933.42</v>
      </c>
      <c r="BU235" s="53">
        <f t="shared" si="291"/>
        <v>4210001.59</v>
      </c>
      <c r="BV235" s="53">
        <f t="shared" si="291"/>
        <v>9903879.1600000001</v>
      </c>
      <c r="BW235" s="53">
        <f t="shared" si="291"/>
        <v>14595396.65</v>
      </c>
      <c r="BX235" s="53">
        <f t="shared" si="291"/>
        <v>1459911.38</v>
      </c>
      <c r="BY235" s="53">
        <f t="shared" si="291"/>
        <v>4498042.53</v>
      </c>
      <c r="BZ235" s="53">
        <f t="shared" si="291"/>
        <v>2511869.2799999998</v>
      </c>
      <c r="CA235" s="53">
        <f t="shared" si="291"/>
        <v>2498594.7800000003</v>
      </c>
      <c r="CB235" s="53">
        <f t="shared" si="291"/>
        <v>638539148.20000005</v>
      </c>
      <c r="CC235" s="53">
        <f t="shared" si="291"/>
        <v>2123194.2600000002</v>
      </c>
      <c r="CD235" s="53">
        <f t="shared" si="291"/>
        <v>1057749.3800000001</v>
      </c>
      <c r="CE235" s="53">
        <f t="shared" si="291"/>
        <v>2238152.9099999997</v>
      </c>
      <c r="CF235" s="53">
        <f t="shared" si="291"/>
        <v>1574046.97</v>
      </c>
      <c r="CG235" s="53">
        <f t="shared" si="291"/>
        <v>2283615.9000000004</v>
      </c>
      <c r="CH235" s="53">
        <f t="shared" si="291"/>
        <v>1760664.0999999999</v>
      </c>
      <c r="CI235" s="53">
        <f t="shared" si="291"/>
        <v>5881081.4900000002</v>
      </c>
      <c r="CJ235" s="53">
        <f t="shared" si="291"/>
        <v>8894045.209999999</v>
      </c>
      <c r="CK235" s="53">
        <f t="shared" si="291"/>
        <v>38280479.609999999</v>
      </c>
      <c r="CL235" s="53">
        <f t="shared" si="291"/>
        <v>10808856.360000001</v>
      </c>
      <c r="CM235" s="53">
        <f t="shared" si="291"/>
        <v>6817824.5700000003</v>
      </c>
      <c r="CN235" s="53">
        <f t="shared" si="291"/>
        <v>221465954.52000001</v>
      </c>
      <c r="CO235" s="53">
        <f t="shared" si="291"/>
        <v>115841187.596</v>
      </c>
      <c r="CP235" s="53">
        <f t="shared" si="291"/>
        <v>9073525</v>
      </c>
      <c r="CQ235" s="53">
        <f t="shared" si="291"/>
        <v>10121851.459999999</v>
      </c>
      <c r="CR235" s="53">
        <f t="shared" si="291"/>
        <v>2435035.1300000004</v>
      </c>
      <c r="CS235" s="53">
        <f t="shared" si="291"/>
        <v>3493760.27</v>
      </c>
      <c r="CT235" s="53">
        <f t="shared" si="291"/>
        <v>1737755.76</v>
      </c>
      <c r="CU235" s="53">
        <f t="shared" si="291"/>
        <v>3256310.74</v>
      </c>
      <c r="CV235" s="53">
        <f t="shared" si="291"/>
        <v>777848.12</v>
      </c>
      <c r="CW235" s="53">
        <f t="shared" si="291"/>
        <v>2186146.75</v>
      </c>
      <c r="CX235" s="53">
        <f t="shared" si="291"/>
        <v>4157685.89</v>
      </c>
      <c r="CY235" s="53">
        <f t="shared" si="291"/>
        <v>820610.10000000009</v>
      </c>
      <c r="CZ235" s="53">
        <f t="shared" si="291"/>
        <v>16813261.07</v>
      </c>
      <c r="DA235" s="53">
        <f t="shared" si="291"/>
        <v>2437589.75</v>
      </c>
      <c r="DB235" s="53">
        <f t="shared" si="291"/>
        <v>3257095.52</v>
      </c>
      <c r="DC235" s="53">
        <f t="shared" si="291"/>
        <v>2362189.7200000002</v>
      </c>
      <c r="DD235" s="53">
        <f t="shared" si="291"/>
        <v>2017462.11</v>
      </c>
      <c r="DE235" s="53">
        <f t="shared" si="291"/>
        <v>4011387.96</v>
      </c>
      <c r="DF235" s="53">
        <f t="shared" si="291"/>
        <v>166055549.42400002</v>
      </c>
      <c r="DG235" s="53">
        <f t="shared" si="291"/>
        <v>1329695.3799999999</v>
      </c>
      <c r="DH235" s="53">
        <f t="shared" si="291"/>
        <v>16427985.140000001</v>
      </c>
      <c r="DI235" s="53">
        <f t="shared" si="291"/>
        <v>21210626.129999999</v>
      </c>
      <c r="DJ235" s="53">
        <f t="shared" si="291"/>
        <v>6232569.7800000003</v>
      </c>
      <c r="DK235" s="53">
        <f t="shared" si="291"/>
        <v>3954725.49</v>
      </c>
      <c r="DL235" s="53">
        <f t="shared" si="291"/>
        <v>47011703.25</v>
      </c>
      <c r="DM235" s="53">
        <f t="shared" si="291"/>
        <v>3456023.02</v>
      </c>
      <c r="DN235" s="53">
        <f t="shared" si="291"/>
        <v>11934943.310000001</v>
      </c>
      <c r="DO235" s="53">
        <f t="shared" si="291"/>
        <v>24152197.32</v>
      </c>
      <c r="DP235" s="53">
        <f t="shared" si="291"/>
        <v>2775715.6799999997</v>
      </c>
      <c r="DQ235" s="53">
        <f t="shared" si="291"/>
        <v>4676956.46</v>
      </c>
      <c r="DR235" s="53">
        <f t="shared" si="291"/>
        <v>11194938.620000001</v>
      </c>
      <c r="DS235" s="53">
        <f t="shared" si="291"/>
        <v>7100965.2400000002</v>
      </c>
      <c r="DT235" s="53">
        <f t="shared" si="291"/>
        <v>2121305.2799999998</v>
      </c>
      <c r="DU235" s="53">
        <f t="shared" si="291"/>
        <v>3816039.4</v>
      </c>
      <c r="DV235" s="53">
        <f t="shared" si="291"/>
        <v>2627399.71</v>
      </c>
      <c r="DW235" s="53">
        <f t="shared" si="291"/>
        <v>3479540.99</v>
      </c>
      <c r="DX235" s="53">
        <f t="shared" si="291"/>
        <v>2707072.19</v>
      </c>
      <c r="DY235" s="53">
        <f t="shared" si="291"/>
        <v>3767126.04</v>
      </c>
      <c r="DZ235" s="53">
        <f t="shared" si="291"/>
        <v>8482109.540000001</v>
      </c>
      <c r="EA235" s="53">
        <f t="shared" si="291"/>
        <v>5299471.9700000007</v>
      </c>
      <c r="EB235" s="53">
        <f t="shared" ref="EB235:FX235" si="292">EB233+EB234</f>
        <v>5019108.84</v>
      </c>
      <c r="EC235" s="53">
        <f t="shared" si="292"/>
        <v>3057749.45</v>
      </c>
      <c r="ED235" s="53">
        <f t="shared" si="292"/>
        <v>17487470.440000001</v>
      </c>
      <c r="EE235" s="53">
        <f t="shared" si="292"/>
        <v>2530437.7300000004</v>
      </c>
      <c r="EF235" s="53">
        <f t="shared" si="292"/>
        <v>12444290.93</v>
      </c>
      <c r="EG235" s="53">
        <f t="shared" si="292"/>
        <v>2894268.8600000003</v>
      </c>
      <c r="EH235" s="53">
        <f t="shared" si="292"/>
        <v>2688288.93</v>
      </c>
      <c r="EI235" s="53">
        <f t="shared" si="292"/>
        <v>138834852.90000001</v>
      </c>
      <c r="EJ235" s="53">
        <f t="shared" si="292"/>
        <v>68328556.667999998</v>
      </c>
      <c r="EK235" s="53">
        <f t="shared" si="292"/>
        <v>5398305.9899999993</v>
      </c>
      <c r="EL235" s="53">
        <f t="shared" si="292"/>
        <v>4204600.24</v>
      </c>
      <c r="EM235" s="53">
        <f t="shared" si="292"/>
        <v>4379747.0299999993</v>
      </c>
      <c r="EN235" s="53">
        <f t="shared" si="292"/>
        <v>8958750.7599999998</v>
      </c>
      <c r="EO235" s="53">
        <f t="shared" si="292"/>
        <v>3901600.14</v>
      </c>
      <c r="EP235" s="53">
        <f t="shared" si="292"/>
        <v>3970291.37</v>
      </c>
      <c r="EQ235" s="53">
        <f t="shared" si="292"/>
        <v>19452733.989999998</v>
      </c>
      <c r="ER235" s="53">
        <f t="shared" si="292"/>
        <v>3926087.0700000003</v>
      </c>
      <c r="ES235" s="53">
        <f t="shared" si="292"/>
        <v>1880920.64</v>
      </c>
      <c r="ET235" s="53">
        <f t="shared" si="292"/>
        <v>2828454.7899999996</v>
      </c>
      <c r="EU235" s="53">
        <f t="shared" si="292"/>
        <v>5969917.4500000002</v>
      </c>
      <c r="EV235" s="53">
        <f t="shared" si="292"/>
        <v>1125152.01</v>
      </c>
      <c r="EW235" s="53">
        <f t="shared" si="292"/>
        <v>9381351.0300000012</v>
      </c>
      <c r="EX235" s="53">
        <f t="shared" si="292"/>
        <v>3188160.2899999996</v>
      </c>
      <c r="EY235" s="53">
        <f t="shared" si="292"/>
        <v>6002439.3700000001</v>
      </c>
      <c r="EZ235" s="53">
        <f t="shared" si="292"/>
        <v>1745215.75</v>
      </c>
      <c r="FA235" s="53">
        <f t="shared" si="292"/>
        <v>26415389.949999999</v>
      </c>
      <c r="FB235" s="53">
        <f t="shared" si="292"/>
        <v>3608794.88</v>
      </c>
      <c r="FC235" s="53">
        <f t="shared" si="292"/>
        <v>19237293.68</v>
      </c>
      <c r="FD235" s="53">
        <f t="shared" si="292"/>
        <v>3502633.4899999998</v>
      </c>
      <c r="FE235" s="53">
        <f t="shared" si="292"/>
        <v>1647540.2899999998</v>
      </c>
      <c r="FF235" s="53">
        <f t="shared" si="292"/>
        <v>2658091.0099999998</v>
      </c>
      <c r="FG235" s="53">
        <f t="shared" si="292"/>
        <v>1663279.39</v>
      </c>
      <c r="FH235" s="53">
        <f t="shared" si="292"/>
        <v>1416044.11</v>
      </c>
      <c r="FI235" s="53">
        <f t="shared" si="292"/>
        <v>14983945.219999999</v>
      </c>
      <c r="FJ235" s="53">
        <f t="shared" si="292"/>
        <v>14642444.91</v>
      </c>
      <c r="FK235" s="53">
        <f t="shared" si="292"/>
        <v>17638458.169999998</v>
      </c>
      <c r="FL235" s="53">
        <f t="shared" si="292"/>
        <v>37131306.490000002</v>
      </c>
      <c r="FM235" s="53">
        <f t="shared" si="292"/>
        <v>26905278.34</v>
      </c>
      <c r="FN235" s="53">
        <f t="shared" si="292"/>
        <v>162322407.53</v>
      </c>
      <c r="FO235" s="53">
        <f t="shared" si="292"/>
        <v>9278223.2699999996</v>
      </c>
      <c r="FP235" s="53">
        <f t="shared" si="292"/>
        <v>18552658.149999999</v>
      </c>
      <c r="FQ235" s="53">
        <f t="shared" si="292"/>
        <v>6684693.6299999999</v>
      </c>
      <c r="FR235" s="53">
        <f t="shared" si="292"/>
        <v>2280103.7399999998</v>
      </c>
      <c r="FS235" s="53">
        <f t="shared" si="292"/>
        <v>2417015.9300000002</v>
      </c>
      <c r="FT235" s="54">
        <f t="shared" si="292"/>
        <v>1296446.3</v>
      </c>
      <c r="FU235" s="53">
        <f t="shared" si="292"/>
        <v>6915270.7199999997</v>
      </c>
      <c r="FV235" s="53">
        <f t="shared" si="292"/>
        <v>5676270.25</v>
      </c>
      <c r="FW235" s="53">
        <f t="shared" si="292"/>
        <v>2403430.9200000004</v>
      </c>
      <c r="FX235" s="53">
        <f t="shared" si="292"/>
        <v>1218873.5699999998</v>
      </c>
      <c r="FY235" s="53"/>
      <c r="FZ235" s="53">
        <f>SUM(C235:FX235)</f>
        <v>6813483425.7939987</v>
      </c>
      <c r="GA235" s="53">
        <v>6827646455.9310017</v>
      </c>
      <c r="GB235" s="53"/>
      <c r="GC235" s="53"/>
      <c r="GD235" s="53"/>
      <c r="GE235" s="5"/>
      <c r="GF235" s="5"/>
      <c r="GG235" s="5"/>
      <c r="GH235" s="5"/>
      <c r="GI235" s="5"/>
      <c r="GJ235" s="5"/>
      <c r="GK235" s="5"/>
      <c r="GL235" s="5"/>
      <c r="GM235" s="5"/>
    </row>
    <row r="236" spans="1:195" x14ac:dyDescent="0.2">
      <c r="A236" s="55"/>
      <c r="B236" s="2"/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30"/>
      <c r="X236" s="129"/>
      <c r="Y236" s="129"/>
      <c r="Z236" s="129"/>
      <c r="AA236" s="129"/>
      <c r="AB236" s="129"/>
      <c r="AC236" s="129"/>
      <c r="AD236" s="129"/>
      <c r="AE236" s="129"/>
      <c r="AF236" s="129"/>
      <c r="AG236" s="129"/>
      <c r="AH236" s="129"/>
      <c r="AI236" s="129"/>
      <c r="AJ236" s="129"/>
      <c r="AK236" s="129"/>
      <c r="AL236" s="129"/>
      <c r="AM236" s="129"/>
      <c r="AN236" s="129"/>
      <c r="AO236" s="129"/>
      <c r="AP236" s="129"/>
      <c r="AQ236" s="129"/>
      <c r="AR236" s="129"/>
      <c r="AS236" s="129"/>
      <c r="AT236" s="129"/>
      <c r="AU236" s="129"/>
      <c r="AV236" s="129"/>
      <c r="AW236" s="129"/>
      <c r="AX236" s="129"/>
      <c r="AY236" s="129"/>
      <c r="AZ236" s="129"/>
      <c r="BA236" s="129"/>
      <c r="BB236" s="129"/>
      <c r="BC236" s="129"/>
      <c r="BD236" s="129"/>
      <c r="BE236" s="129"/>
      <c r="BF236" s="129"/>
      <c r="BG236" s="129"/>
      <c r="BH236" s="129"/>
      <c r="BI236" s="129"/>
      <c r="BJ236" s="129"/>
      <c r="BK236" s="129"/>
      <c r="BL236" s="129"/>
      <c r="BM236" s="129"/>
      <c r="BN236" s="129"/>
      <c r="BO236" s="129"/>
      <c r="BP236" s="129"/>
      <c r="BQ236" s="129"/>
      <c r="BR236" s="129"/>
      <c r="BS236" s="129"/>
      <c r="BT236" s="129"/>
      <c r="BU236" s="129"/>
      <c r="BV236" s="129"/>
      <c r="BW236" s="129"/>
      <c r="BX236" s="129"/>
      <c r="BY236" s="129"/>
      <c r="BZ236" s="129"/>
      <c r="CA236" s="129"/>
      <c r="CB236" s="129"/>
      <c r="CC236" s="129"/>
      <c r="CD236" s="129"/>
      <c r="CE236" s="129"/>
      <c r="CF236" s="129"/>
      <c r="CG236" s="129"/>
      <c r="CH236" s="129"/>
      <c r="CI236" s="129"/>
      <c r="CJ236" s="129"/>
      <c r="CK236" s="129"/>
      <c r="CL236" s="129"/>
      <c r="CM236" s="129"/>
      <c r="CN236" s="129"/>
      <c r="CO236" s="129"/>
      <c r="CP236" s="129"/>
      <c r="CQ236" s="129"/>
      <c r="CR236" s="129"/>
      <c r="CS236" s="129"/>
      <c r="CT236" s="129"/>
      <c r="CU236" s="129"/>
      <c r="CV236" s="129"/>
      <c r="CW236" s="129"/>
      <c r="CX236" s="129"/>
      <c r="CY236" s="129"/>
      <c r="CZ236" s="129"/>
      <c r="DA236" s="129"/>
      <c r="DB236" s="129"/>
      <c r="DC236" s="129"/>
      <c r="DD236" s="129"/>
      <c r="DE236" s="129"/>
      <c r="DF236" s="129"/>
      <c r="DG236" s="129"/>
      <c r="DH236" s="129"/>
      <c r="DI236" s="129"/>
      <c r="DJ236" s="129"/>
      <c r="DK236" s="129"/>
      <c r="DL236" s="129"/>
      <c r="DM236" s="129"/>
      <c r="DN236" s="129"/>
      <c r="DO236" s="129"/>
      <c r="DP236" s="129"/>
      <c r="DQ236" s="129"/>
      <c r="DR236" s="129"/>
      <c r="DS236" s="129"/>
      <c r="DT236" s="129"/>
      <c r="DU236" s="129"/>
      <c r="DV236" s="129"/>
      <c r="DW236" s="129"/>
      <c r="DX236" s="129"/>
      <c r="DY236" s="129"/>
      <c r="DZ236" s="129"/>
      <c r="EA236" s="129"/>
      <c r="EB236" s="129"/>
      <c r="EC236" s="129"/>
      <c r="ED236" s="129"/>
      <c r="EE236" s="129"/>
      <c r="EF236" s="129"/>
      <c r="EG236" s="129"/>
      <c r="EH236" s="129"/>
      <c r="EI236" s="129"/>
      <c r="EJ236" s="129"/>
      <c r="EK236" s="129"/>
      <c r="EL236" s="129"/>
      <c r="EM236" s="129"/>
      <c r="EN236" s="129"/>
      <c r="EO236" s="129"/>
      <c r="EP236" s="129"/>
      <c r="EQ236" s="129"/>
      <c r="ER236" s="129"/>
      <c r="ES236" s="129"/>
      <c r="ET236" s="129"/>
      <c r="EU236" s="129"/>
      <c r="EV236" s="129"/>
      <c r="EW236" s="129"/>
      <c r="EX236" s="129"/>
      <c r="EY236" s="129"/>
      <c r="EZ236" s="129"/>
      <c r="FA236" s="129"/>
      <c r="FB236" s="129"/>
      <c r="FC236" s="129"/>
      <c r="FD236" s="129"/>
      <c r="FE236" s="129"/>
      <c r="FF236" s="129"/>
      <c r="FG236" s="129"/>
      <c r="FH236" s="129"/>
      <c r="FI236" s="129"/>
      <c r="FJ236" s="129"/>
      <c r="FK236" s="129"/>
      <c r="FL236" s="129"/>
      <c r="FM236" s="129"/>
      <c r="FN236" s="129"/>
      <c r="FO236" s="129"/>
      <c r="FP236" s="129"/>
      <c r="FQ236" s="129"/>
      <c r="FR236" s="129"/>
      <c r="FS236" s="129"/>
      <c r="FT236" s="130"/>
      <c r="FU236" s="129"/>
      <c r="FV236" s="129"/>
      <c r="FW236" s="129"/>
      <c r="FX236" s="129"/>
      <c r="FY236" s="53"/>
      <c r="FZ236" s="53"/>
      <c r="GA236" s="72"/>
      <c r="GB236" s="53"/>
      <c r="GC236" s="53"/>
      <c r="GD236" s="53"/>
      <c r="GE236" s="5"/>
      <c r="GF236" s="5"/>
      <c r="GG236" s="5"/>
      <c r="GH236" s="5"/>
      <c r="GI236" s="5"/>
      <c r="GJ236" s="5"/>
      <c r="GK236" s="5"/>
      <c r="GL236" s="5"/>
      <c r="GM236" s="5"/>
    </row>
    <row r="237" spans="1:195" ht="15.75" x14ac:dyDescent="0.25">
      <c r="A237" s="3" t="s">
        <v>414</v>
      </c>
      <c r="B237" s="51" t="s">
        <v>604</v>
      </c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53"/>
      <c r="AL237" s="53"/>
      <c r="AM237" s="53"/>
      <c r="AN237" s="53"/>
      <c r="AO237" s="53"/>
      <c r="AP237" s="53"/>
      <c r="AQ237" s="53"/>
      <c r="AR237" s="53"/>
      <c r="AS237" s="53"/>
      <c r="AT237" s="53"/>
      <c r="AU237" s="53"/>
      <c r="AV237" s="53"/>
      <c r="AW237" s="53"/>
      <c r="AX237" s="53"/>
      <c r="AY237" s="53"/>
      <c r="AZ237" s="53"/>
      <c r="BA237" s="53"/>
      <c r="BB237" s="53"/>
      <c r="BC237" s="53"/>
      <c r="BD237" s="53"/>
      <c r="BE237" s="53"/>
      <c r="BF237" s="53"/>
      <c r="BG237" s="53"/>
      <c r="BH237" s="53"/>
      <c r="BI237" s="53"/>
      <c r="BJ237" s="53"/>
      <c r="BK237" s="53"/>
      <c r="BL237" s="53"/>
      <c r="BM237" s="53"/>
      <c r="BN237" s="53"/>
      <c r="BO237" s="53"/>
      <c r="BP237" s="53"/>
      <c r="BQ237" s="53"/>
      <c r="BR237" s="53"/>
      <c r="BS237" s="53"/>
      <c r="BT237" s="53"/>
      <c r="BU237" s="53"/>
      <c r="BV237" s="53"/>
      <c r="BW237" s="53"/>
      <c r="BX237" s="53"/>
      <c r="BY237" s="53"/>
      <c r="BZ237" s="53"/>
      <c r="CA237" s="53"/>
      <c r="CB237" s="53"/>
      <c r="CC237" s="53"/>
      <c r="CD237" s="53"/>
      <c r="CE237" s="53"/>
      <c r="CF237" s="53"/>
      <c r="CG237" s="53"/>
      <c r="CH237" s="53"/>
      <c r="CI237" s="53"/>
      <c r="CJ237" s="53"/>
      <c r="CK237" s="53"/>
      <c r="CL237" s="53"/>
      <c r="CM237" s="53"/>
      <c r="CN237" s="53"/>
      <c r="CO237" s="53"/>
      <c r="CP237" s="53"/>
      <c r="CQ237" s="53"/>
      <c r="CR237" s="53"/>
      <c r="CS237" s="53"/>
      <c r="CT237" s="53"/>
      <c r="CU237" s="53"/>
      <c r="CV237" s="53"/>
      <c r="CW237" s="53"/>
      <c r="CX237" s="53"/>
      <c r="CY237" s="53"/>
      <c r="CZ237" s="53"/>
      <c r="DA237" s="53"/>
      <c r="DB237" s="53"/>
      <c r="DC237" s="53"/>
      <c r="DD237" s="53"/>
      <c r="DE237" s="53"/>
      <c r="DF237" s="53"/>
      <c r="DG237" s="53"/>
      <c r="DH237" s="53"/>
      <c r="DI237" s="53"/>
      <c r="DJ237" s="53"/>
      <c r="DK237" s="53"/>
      <c r="DL237" s="53"/>
      <c r="DM237" s="53"/>
      <c r="DN237" s="53"/>
      <c r="DO237" s="53"/>
      <c r="DP237" s="53"/>
      <c r="DQ237" s="53"/>
      <c r="DR237" s="53"/>
      <c r="DS237" s="53"/>
      <c r="DT237" s="53"/>
      <c r="DU237" s="53"/>
      <c r="DV237" s="53"/>
      <c r="DW237" s="53"/>
      <c r="DX237" s="53"/>
      <c r="DY237" s="53"/>
      <c r="DZ237" s="53"/>
      <c r="EA237" s="53"/>
      <c r="EB237" s="53"/>
      <c r="EC237" s="53"/>
      <c r="ED237" s="53"/>
      <c r="EE237" s="53"/>
      <c r="EF237" s="53"/>
      <c r="EG237" s="53"/>
      <c r="EH237" s="53"/>
      <c r="EI237" s="53"/>
      <c r="EJ237" s="53"/>
      <c r="EK237" s="53"/>
      <c r="EL237" s="53"/>
      <c r="EM237" s="53"/>
      <c r="EN237" s="53"/>
      <c r="EO237" s="53"/>
      <c r="EP237" s="53"/>
      <c r="EQ237" s="53"/>
      <c r="ER237" s="53"/>
      <c r="ES237" s="53"/>
      <c r="ET237" s="53"/>
      <c r="EU237" s="53"/>
      <c r="EV237" s="53"/>
      <c r="EW237" s="53"/>
      <c r="EX237" s="53"/>
      <c r="EY237" s="53"/>
      <c r="EZ237" s="53"/>
      <c r="FA237" s="53"/>
      <c r="FB237" s="53"/>
      <c r="FC237" s="53"/>
      <c r="FD237" s="53"/>
      <c r="FE237" s="53"/>
      <c r="FF237" s="53"/>
      <c r="FG237" s="53"/>
      <c r="FH237" s="53"/>
      <c r="FI237" s="53"/>
      <c r="FJ237" s="53"/>
      <c r="FK237" s="53"/>
      <c r="FL237" s="53"/>
      <c r="FM237" s="53"/>
      <c r="FN237" s="53"/>
      <c r="FO237" s="53"/>
      <c r="FP237" s="53"/>
      <c r="FQ237" s="53"/>
      <c r="FR237" s="53"/>
      <c r="FS237" s="53"/>
      <c r="FT237" s="54"/>
      <c r="FU237" s="53"/>
      <c r="FV237" s="53"/>
      <c r="FW237" s="53"/>
      <c r="FX237" s="53"/>
      <c r="FY237" s="53"/>
      <c r="FZ237" s="53"/>
      <c r="GA237" s="53">
        <f>FZ235-GA235</f>
        <v>-14163030.137002945</v>
      </c>
      <c r="GB237" s="53"/>
      <c r="GC237" s="53"/>
      <c r="GD237" s="53"/>
      <c r="GE237" s="5"/>
      <c r="GF237" s="5"/>
      <c r="GG237" s="5"/>
      <c r="GH237" s="5"/>
      <c r="GI237" s="5"/>
      <c r="GJ237" s="5"/>
      <c r="GK237" s="5"/>
      <c r="GL237" s="5"/>
      <c r="GM237" s="5"/>
    </row>
    <row r="238" spans="1:195" x14ac:dyDescent="0.2">
      <c r="A238" s="3" t="s">
        <v>605</v>
      </c>
      <c r="B238" s="2" t="s">
        <v>606</v>
      </c>
      <c r="C238" s="72">
        <f t="shared" ref="C238:BN238" si="293">C41</f>
        <v>2.6079999999999999E-2</v>
      </c>
      <c r="D238" s="72">
        <f t="shared" si="293"/>
        <v>2.7E-2</v>
      </c>
      <c r="E238" s="72">
        <f t="shared" si="293"/>
        <v>2.4688000000000002E-2</v>
      </c>
      <c r="F238" s="72">
        <f t="shared" si="293"/>
        <v>2.6262000000000001E-2</v>
      </c>
      <c r="G238" s="72">
        <f t="shared" si="293"/>
        <v>2.2284999999999999E-2</v>
      </c>
      <c r="H238" s="72">
        <f t="shared" si="293"/>
        <v>2.7E-2</v>
      </c>
      <c r="I238" s="72">
        <f t="shared" si="293"/>
        <v>2.7E-2</v>
      </c>
      <c r="J238" s="72">
        <f t="shared" si="293"/>
        <v>2.7E-2</v>
      </c>
      <c r="K238" s="72">
        <f t="shared" si="293"/>
        <v>2.7E-2</v>
      </c>
      <c r="L238" s="72">
        <f t="shared" si="293"/>
        <v>2.1895000000000001E-2</v>
      </c>
      <c r="M238" s="72">
        <f t="shared" si="293"/>
        <v>2.0947E-2</v>
      </c>
      <c r="N238" s="72">
        <f t="shared" si="293"/>
        <v>2.5711999999999999E-2</v>
      </c>
      <c r="O238" s="72">
        <f t="shared" si="293"/>
        <v>2.5353000000000001E-2</v>
      </c>
      <c r="P238" s="72">
        <f t="shared" si="293"/>
        <v>2.7E-2</v>
      </c>
      <c r="Q238" s="72">
        <f t="shared" si="293"/>
        <v>2.6009999999999998E-2</v>
      </c>
      <c r="R238" s="72">
        <f t="shared" si="293"/>
        <v>2.3909E-2</v>
      </c>
      <c r="S238" s="72">
        <f t="shared" si="293"/>
        <v>2.1014000000000001E-2</v>
      </c>
      <c r="T238" s="72">
        <f t="shared" si="293"/>
        <v>1.9300999999999999E-2</v>
      </c>
      <c r="U238" s="72">
        <f t="shared" si="293"/>
        <v>1.8800999999999998E-2</v>
      </c>
      <c r="V238" s="72">
        <f t="shared" si="293"/>
        <v>2.7E-2</v>
      </c>
      <c r="W238" s="50">
        <f t="shared" si="293"/>
        <v>2.7E-2</v>
      </c>
      <c r="X238" s="72">
        <f t="shared" si="293"/>
        <v>1.0756E-2</v>
      </c>
      <c r="Y238" s="72">
        <f t="shared" si="293"/>
        <v>1.9498000000000001E-2</v>
      </c>
      <c r="Z238" s="72">
        <f t="shared" si="293"/>
        <v>1.8915000000000001E-2</v>
      </c>
      <c r="AA238" s="72">
        <f t="shared" si="293"/>
        <v>2.4995E-2</v>
      </c>
      <c r="AB238" s="72">
        <f t="shared" si="293"/>
        <v>2.5023E-2</v>
      </c>
      <c r="AC238" s="72">
        <f t="shared" si="293"/>
        <v>1.5982E-2</v>
      </c>
      <c r="AD238" s="72">
        <f t="shared" si="293"/>
        <v>1.4692999999999999E-2</v>
      </c>
      <c r="AE238" s="72">
        <f t="shared" si="293"/>
        <v>7.8139999999999998E-3</v>
      </c>
      <c r="AF238" s="72">
        <f t="shared" si="293"/>
        <v>6.6740000000000002E-3</v>
      </c>
      <c r="AG238" s="72">
        <f t="shared" si="293"/>
        <v>1.2480999999999999E-2</v>
      </c>
      <c r="AH238" s="72">
        <f t="shared" si="293"/>
        <v>1.7122999999999999E-2</v>
      </c>
      <c r="AI238" s="72">
        <f t="shared" si="293"/>
        <v>2.7E-2</v>
      </c>
      <c r="AJ238" s="72">
        <f t="shared" si="293"/>
        <v>1.8787999999999999E-2</v>
      </c>
      <c r="AK238" s="72">
        <f t="shared" si="293"/>
        <v>1.6279999999999999E-2</v>
      </c>
      <c r="AL238" s="72">
        <f t="shared" si="293"/>
        <v>2.7E-2</v>
      </c>
      <c r="AM238" s="72">
        <f t="shared" si="293"/>
        <v>1.6448999999999998E-2</v>
      </c>
      <c r="AN238" s="72">
        <f t="shared" si="293"/>
        <v>2.2903E-2</v>
      </c>
      <c r="AO238" s="72">
        <f t="shared" si="293"/>
        <v>2.2655999999999999E-2</v>
      </c>
      <c r="AP238" s="72">
        <f t="shared" si="293"/>
        <v>2.5541000000000001E-2</v>
      </c>
      <c r="AQ238" s="72">
        <f t="shared" si="293"/>
        <v>1.5559E-2</v>
      </c>
      <c r="AR238" s="72">
        <f t="shared" si="293"/>
        <v>2.5440000000000001E-2</v>
      </c>
      <c r="AS238" s="72">
        <f t="shared" si="293"/>
        <v>1.1618E-2</v>
      </c>
      <c r="AT238" s="72">
        <f t="shared" si="293"/>
        <v>2.6714000000000002E-2</v>
      </c>
      <c r="AU238" s="72">
        <f t="shared" si="293"/>
        <v>1.9188E-2</v>
      </c>
      <c r="AV238" s="72">
        <f t="shared" si="293"/>
        <v>2.5359E-2</v>
      </c>
      <c r="AW238" s="72">
        <f t="shared" si="293"/>
        <v>2.0596E-2</v>
      </c>
      <c r="AX238" s="72">
        <f t="shared" si="293"/>
        <v>1.6798E-2</v>
      </c>
      <c r="AY238" s="72">
        <f t="shared" si="293"/>
        <v>2.7E-2</v>
      </c>
      <c r="AZ238" s="72">
        <f t="shared" si="293"/>
        <v>1.8092E-2</v>
      </c>
      <c r="BA238" s="72">
        <f t="shared" si="293"/>
        <v>2.1894E-2</v>
      </c>
      <c r="BB238" s="72">
        <f t="shared" si="293"/>
        <v>1.9684E-2</v>
      </c>
      <c r="BC238" s="72">
        <f t="shared" si="293"/>
        <v>2.4025999999999999E-2</v>
      </c>
      <c r="BD238" s="72">
        <f t="shared" si="293"/>
        <v>2.7E-2</v>
      </c>
      <c r="BE238" s="72">
        <f t="shared" si="293"/>
        <v>2.2815999999999999E-2</v>
      </c>
      <c r="BF238" s="72">
        <f t="shared" si="293"/>
        <v>2.6952E-2</v>
      </c>
      <c r="BG238" s="72">
        <f t="shared" si="293"/>
        <v>2.7E-2</v>
      </c>
      <c r="BH238" s="72">
        <f t="shared" si="293"/>
        <v>2.1419000000000001E-2</v>
      </c>
      <c r="BI238" s="72">
        <f t="shared" si="293"/>
        <v>8.4329999999999995E-3</v>
      </c>
      <c r="BJ238" s="72">
        <f t="shared" si="293"/>
        <v>2.3164000000000001E-2</v>
      </c>
      <c r="BK238" s="72">
        <f t="shared" si="293"/>
        <v>2.4459000000000002E-2</v>
      </c>
      <c r="BL238" s="72">
        <f t="shared" si="293"/>
        <v>2.7E-2</v>
      </c>
      <c r="BM238" s="72">
        <f t="shared" si="293"/>
        <v>2.0833999999999998E-2</v>
      </c>
      <c r="BN238" s="72">
        <f t="shared" si="293"/>
        <v>2.7E-2</v>
      </c>
      <c r="BO238" s="72">
        <f t="shared" ref="BO238:DM238" si="294">BO41</f>
        <v>1.5203E-2</v>
      </c>
      <c r="BP238" s="72">
        <f t="shared" si="294"/>
        <v>2.1701999999999999E-2</v>
      </c>
      <c r="BQ238" s="72">
        <f t="shared" si="294"/>
        <v>2.1759000000000001E-2</v>
      </c>
      <c r="BR238" s="72">
        <f t="shared" si="294"/>
        <v>4.7000000000000002E-3</v>
      </c>
      <c r="BS238" s="72">
        <f t="shared" si="294"/>
        <v>2.2309999999999999E-3</v>
      </c>
      <c r="BT238" s="72">
        <f t="shared" si="294"/>
        <v>4.0749999999999996E-3</v>
      </c>
      <c r="BU238" s="72">
        <f t="shared" si="294"/>
        <v>1.3811E-2</v>
      </c>
      <c r="BV238" s="72">
        <f t="shared" si="294"/>
        <v>1.1775000000000001E-2</v>
      </c>
      <c r="BW238" s="72">
        <f t="shared" si="294"/>
        <v>1.55E-2</v>
      </c>
      <c r="BX238" s="72">
        <f t="shared" si="294"/>
        <v>1.6598999999999999E-2</v>
      </c>
      <c r="BY238" s="72">
        <f t="shared" si="294"/>
        <v>2.3781E-2</v>
      </c>
      <c r="BZ238" s="72">
        <f t="shared" si="294"/>
        <v>2.6311999999999999E-2</v>
      </c>
      <c r="CA238" s="72">
        <f t="shared" si="294"/>
        <v>2.3040999999999999E-2</v>
      </c>
      <c r="CB238" s="72">
        <f t="shared" si="294"/>
        <v>2.6252000000000001E-2</v>
      </c>
      <c r="CC238" s="72">
        <f t="shared" si="294"/>
        <v>2.2199E-2</v>
      </c>
      <c r="CD238" s="72">
        <f t="shared" si="294"/>
        <v>1.9519999999999999E-2</v>
      </c>
      <c r="CE238" s="72">
        <f t="shared" si="294"/>
        <v>2.7E-2</v>
      </c>
      <c r="CF238" s="72">
        <f t="shared" si="294"/>
        <v>2.2463E-2</v>
      </c>
      <c r="CG238" s="72">
        <f t="shared" si="294"/>
        <v>2.7E-2</v>
      </c>
      <c r="CH238" s="72">
        <f t="shared" si="294"/>
        <v>2.2187999999999999E-2</v>
      </c>
      <c r="CI238" s="72">
        <f t="shared" si="294"/>
        <v>2.418E-2</v>
      </c>
      <c r="CJ238" s="72">
        <f t="shared" si="294"/>
        <v>2.3469E-2</v>
      </c>
      <c r="CK238" s="72">
        <f t="shared" si="294"/>
        <v>6.6010000000000001E-3</v>
      </c>
      <c r="CL238" s="72">
        <f t="shared" si="294"/>
        <v>8.2290000000000002E-3</v>
      </c>
      <c r="CM238" s="72">
        <f t="shared" si="294"/>
        <v>2.274E-3</v>
      </c>
      <c r="CN238" s="72">
        <f t="shared" si="294"/>
        <v>2.7E-2</v>
      </c>
      <c r="CO238" s="72">
        <f t="shared" si="294"/>
        <v>2.2360000000000001E-2</v>
      </c>
      <c r="CP238" s="72">
        <f t="shared" si="294"/>
        <v>2.0549000000000001E-2</v>
      </c>
      <c r="CQ238" s="72">
        <f t="shared" si="294"/>
        <v>1.2427000000000001E-2</v>
      </c>
      <c r="CR238" s="72">
        <f t="shared" si="294"/>
        <v>1.6800000000000001E-3</v>
      </c>
      <c r="CS238" s="72">
        <f t="shared" si="294"/>
        <v>2.2658000000000001E-2</v>
      </c>
      <c r="CT238" s="72">
        <f t="shared" si="294"/>
        <v>8.5199999999999998E-3</v>
      </c>
      <c r="CU238" s="72">
        <f t="shared" si="294"/>
        <v>1.9616000000000001E-2</v>
      </c>
      <c r="CV238" s="72">
        <f t="shared" si="294"/>
        <v>1.0978999999999999E-2</v>
      </c>
      <c r="CW238" s="72">
        <f t="shared" si="294"/>
        <v>2.4152E-2</v>
      </c>
      <c r="CX238" s="72">
        <f t="shared" si="294"/>
        <v>2.1824E-2</v>
      </c>
      <c r="CY238" s="72">
        <f t="shared" si="294"/>
        <v>2.7E-2</v>
      </c>
      <c r="CZ238" s="72">
        <f t="shared" si="294"/>
        <v>2.6651000000000001E-2</v>
      </c>
      <c r="DA238" s="72">
        <f t="shared" si="294"/>
        <v>2.7E-2</v>
      </c>
      <c r="DB238" s="72">
        <f t="shared" si="294"/>
        <v>2.7E-2</v>
      </c>
      <c r="DC238" s="72">
        <f t="shared" si="294"/>
        <v>1.7417999999999999E-2</v>
      </c>
      <c r="DD238" s="72">
        <f t="shared" si="294"/>
        <v>3.4299999999999999E-3</v>
      </c>
      <c r="DE238" s="72">
        <f t="shared" si="294"/>
        <v>1.145E-2</v>
      </c>
      <c r="DF238" s="72">
        <f t="shared" si="294"/>
        <v>2.4213999999999999E-2</v>
      </c>
      <c r="DG238" s="72">
        <f t="shared" si="294"/>
        <v>2.0452999999999999E-2</v>
      </c>
      <c r="DH238" s="72">
        <f t="shared" si="294"/>
        <v>2.0516E-2</v>
      </c>
      <c r="DI238" s="72">
        <f t="shared" si="294"/>
        <v>1.8845000000000001E-2</v>
      </c>
      <c r="DJ238" s="72">
        <f t="shared" si="294"/>
        <v>2.0882999999999999E-2</v>
      </c>
      <c r="DK238" s="72">
        <f t="shared" si="294"/>
        <v>1.5657999999999998E-2</v>
      </c>
      <c r="DL238" s="72">
        <f t="shared" si="294"/>
        <v>2.1967E-2</v>
      </c>
      <c r="DM238" s="72">
        <f t="shared" si="294"/>
        <v>1.9899E-2</v>
      </c>
      <c r="DN238" s="72">
        <v>2.7E-2</v>
      </c>
      <c r="DO238" s="72">
        <f t="shared" ref="DO238:FX238" si="295">DO41</f>
        <v>2.7E-2</v>
      </c>
      <c r="DP238" s="72">
        <f t="shared" si="295"/>
        <v>2.7E-2</v>
      </c>
      <c r="DQ238" s="72">
        <f t="shared" si="295"/>
        <v>2.5884999999999998E-2</v>
      </c>
      <c r="DR238" s="72">
        <f t="shared" si="295"/>
        <v>2.4417000000000001E-2</v>
      </c>
      <c r="DS238" s="72">
        <f t="shared" si="295"/>
        <v>2.5923999999999999E-2</v>
      </c>
      <c r="DT238" s="72">
        <f t="shared" si="295"/>
        <v>2.1728999999999998E-2</v>
      </c>
      <c r="DU238" s="72">
        <f t="shared" si="295"/>
        <v>2.7E-2</v>
      </c>
      <c r="DV238" s="72">
        <f t="shared" si="295"/>
        <v>2.7E-2</v>
      </c>
      <c r="DW238" s="72">
        <f t="shared" si="295"/>
        <v>2.1996999999999999E-2</v>
      </c>
      <c r="DX238" s="72">
        <f t="shared" si="295"/>
        <v>1.8931E-2</v>
      </c>
      <c r="DY238" s="72">
        <f t="shared" si="295"/>
        <v>1.2928E-2</v>
      </c>
      <c r="DZ238" s="72">
        <f t="shared" si="295"/>
        <v>1.7662000000000001E-2</v>
      </c>
      <c r="EA238" s="72">
        <f t="shared" si="295"/>
        <v>1.2173E-2</v>
      </c>
      <c r="EB238" s="72">
        <f t="shared" si="295"/>
        <v>2.7E-2</v>
      </c>
      <c r="EC238" s="72">
        <f t="shared" si="295"/>
        <v>2.6620999999999999E-2</v>
      </c>
      <c r="ED238" s="72">
        <f t="shared" si="295"/>
        <v>4.4120000000000001E-3</v>
      </c>
      <c r="EE238" s="72">
        <f t="shared" si="295"/>
        <v>2.7E-2</v>
      </c>
      <c r="EF238" s="72">
        <f t="shared" si="295"/>
        <v>1.9595000000000001E-2</v>
      </c>
      <c r="EG238" s="72">
        <f t="shared" si="295"/>
        <v>2.6536000000000001E-2</v>
      </c>
      <c r="EH238" s="72">
        <f t="shared" si="295"/>
        <v>2.5052999999999999E-2</v>
      </c>
      <c r="EI238" s="72">
        <f t="shared" si="295"/>
        <v>2.7E-2</v>
      </c>
      <c r="EJ238" s="72">
        <f t="shared" si="295"/>
        <v>2.7E-2</v>
      </c>
      <c r="EK238" s="72">
        <f t="shared" si="295"/>
        <v>5.7670000000000004E-3</v>
      </c>
      <c r="EL238" s="72">
        <f t="shared" si="295"/>
        <v>2.1159999999999998E-3</v>
      </c>
      <c r="EM238" s="72">
        <f t="shared" si="295"/>
        <v>1.6308E-2</v>
      </c>
      <c r="EN238" s="72">
        <f t="shared" si="295"/>
        <v>2.7E-2</v>
      </c>
      <c r="EO238" s="72">
        <f t="shared" si="295"/>
        <v>2.7E-2</v>
      </c>
      <c r="EP238" s="72">
        <f t="shared" si="295"/>
        <v>2.0586E-2</v>
      </c>
      <c r="EQ238" s="72">
        <f t="shared" si="295"/>
        <v>1.0265E-2</v>
      </c>
      <c r="ER238" s="72">
        <f t="shared" si="295"/>
        <v>2.1283E-2</v>
      </c>
      <c r="ES238" s="72">
        <f t="shared" si="295"/>
        <v>2.3557999999999999E-2</v>
      </c>
      <c r="ET238" s="72">
        <f t="shared" si="295"/>
        <v>2.7E-2</v>
      </c>
      <c r="EU238" s="72">
        <f t="shared" si="295"/>
        <v>2.7E-2</v>
      </c>
      <c r="EV238" s="72">
        <f t="shared" si="295"/>
        <v>1.0965000000000001E-2</v>
      </c>
      <c r="EW238" s="72">
        <f t="shared" si="295"/>
        <v>6.0530000000000002E-3</v>
      </c>
      <c r="EX238" s="72">
        <f t="shared" si="295"/>
        <v>3.9100000000000003E-3</v>
      </c>
      <c r="EY238" s="72">
        <f t="shared" si="295"/>
        <v>2.7E-2</v>
      </c>
      <c r="EZ238" s="72">
        <f t="shared" si="295"/>
        <v>2.2942000000000001E-2</v>
      </c>
      <c r="FA238" s="72">
        <f t="shared" si="295"/>
        <v>1.0666E-2</v>
      </c>
      <c r="FB238" s="72">
        <f t="shared" si="295"/>
        <v>1.1505E-2</v>
      </c>
      <c r="FC238" s="72">
        <f t="shared" si="295"/>
        <v>2.2550000000000001E-2</v>
      </c>
      <c r="FD238" s="72">
        <f t="shared" si="295"/>
        <v>2.4438000000000001E-2</v>
      </c>
      <c r="FE238" s="72">
        <f t="shared" si="295"/>
        <v>1.4180999999999999E-2</v>
      </c>
      <c r="FF238" s="72">
        <f t="shared" si="295"/>
        <v>2.7E-2</v>
      </c>
      <c r="FG238" s="72">
        <f t="shared" si="295"/>
        <v>2.7E-2</v>
      </c>
      <c r="FH238" s="72">
        <f t="shared" si="295"/>
        <v>1.9772000000000001E-2</v>
      </c>
      <c r="FI238" s="72">
        <f t="shared" si="295"/>
        <v>6.1999999999999998E-3</v>
      </c>
      <c r="FJ238" s="72">
        <f t="shared" si="295"/>
        <v>1.9438E-2</v>
      </c>
      <c r="FK238" s="72">
        <f t="shared" si="295"/>
        <v>1.0845E-2</v>
      </c>
      <c r="FL238" s="72">
        <f t="shared" si="295"/>
        <v>2.7E-2</v>
      </c>
      <c r="FM238" s="72">
        <f t="shared" si="295"/>
        <v>1.8414E-2</v>
      </c>
      <c r="FN238" s="72">
        <f t="shared" si="295"/>
        <v>2.7E-2</v>
      </c>
      <c r="FO238" s="72">
        <f t="shared" si="295"/>
        <v>8.3470000000000003E-3</v>
      </c>
      <c r="FP238" s="72">
        <f t="shared" si="295"/>
        <v>1.2142999999999999E-2</v>
      </c>
      <c r="FQ238" s="72">
        <f t="shared" si="295"/>
        <v>1.6879999999999999E-2</v>
      </c>
      <c r="FR238" s="72">
        <f t="shared" si="295"/>
        <v>1.1565000000000001E-2</v>
      </c>
      <c r="FS238" s="72">
        <f t="shared" si="295"/>
        <v>1.8298999999999999E-2</v>
      </c>
      <c r="FT238" s="50">
        <f t="shared" si="295"/>
        <v>5.1840000000000002E-3</v>
      </c>
      <c r="FU238" s="72">
        <f t="shared" si="295"/>
        <v>1.8345E-2</v>
      </c>
      <c r="FV238" s="72">
        <f t="shared" si="295"/>
        <v>1.5032E-2</v>
      </c>
      <c r="FW238" s="72">
        <f t="shared" si="295"/>
        <v>2.1498E-2</v>
      </c>
      <c r="FX238" s="72">
        <f t="shared" si="295"/>
        <v>1.9675000000000002E-2</v>
      </c>
      <c r="FY238" s="129"/>
      <c r="FZ238" s="53"/>
      <c r="GA238" s="72"/>
      <c r="GB238" s="53"/>
      <c r="GC238" s="53"/>
      <c r="GD238" s="53"/>
      <c r="GE238" s="5"/>
      <c r="GF238" s="5"/>
      <c r="GG238" s="5"/>
      <c r="GH238" s="5"/>
      <c r="GI238" s="5"/>
      <c r="GJ238" s="5"/>
      <c r="GK238" s="5"/>
      <c r="GL238" s="5"/>
      <c r="GM238" s="5"/>
    </row>
    <row r="239" spans="1:195" x14ac:dyDescent="0.2">
      <c r="A239" s="55"/>
      <c r="B239" s="2" t="s">
        <v>607</v>
      </c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50"/>
      <c r="X239" s="72"/>
      <c r="Y239" s="72"/>
      <c r="Z239" s="72"/>
      <c r="AA239" s="72"/>
      <c r="AB239" s="72"/>
      <c r="AC239" s="72"/>
      <c r="AD239" s="72"/>
      <c r="AE239" s="72"/>
      <c r="AF239" s="72"/>
      <c r="AG239" s="72"/>
      <c r="AH239" s="72"/>
      <c r="AI239" s="72"/>
      <c r="AJ239" s="72"/>
      <c r="AK239" s="72"/>
      <c r="AL239" s="72"/>
      <c r="AM239" s="72"/>
      <c r="AN239" s="72"/>
      <c r="AO239" s="72"/>
      <c r="AP239" s="72"/>
      <c r="AQ239" s="72"/>
      <c r="AR239" s="72"/>
      <c r="AS239" s="72"/>
      <c r="AT239" s="72"/>
      <c r="AU239" s="72"/>
      <c r="AV239" s="72"/>
      <c r="AW239" s="72"/>
      <c r="AX239" s="72"/>
      <c r="AY239" s="72"/>
      <c r="AZ239" s="72"/>
      <c r="BA239" s="72"/>
      <c r="BB239" s="72"/>
      <c r="BC239" s="72"/>
      <c r="BD239" s="72"/>
      <c r="BE239" s="72"/>
      <c r="BF239" s="72"/>
      <c r="BG239" s="72"/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  <c r="BS239" s="72"/>
      <c r="BT239" s="72"/>
      <c r="BU239" s="72"/>
      <c r="BV239" s="72"/>
      <c r="BW239" s="72"/>
      <c r="BX239" s="72"/>
      <c r="BY239" s="72"/>
      <c r="BZ239" s="72"/>
      <c r="CA239" s="72"/>
      <c r="CB239" s="72"/>
      <c r="CC239" s="72"/>
      <c r="CD239" s="72"/>
      <c r="CE239" s="72"/>
      <c r="CF239" s="72"/>
      <c r="CG239" s="72"/>
      <c r="CH239" s="72"/>
      <c r="CI239" s="72"/>
      <c r="CJ239" s="72"/>
      <c r="CK239" s="72"/>
      <c r="CL239" s="72"/>
      <c r="CM239" s="72"/>
      <c r="CN239" s="72"/>
      <c r="CO239" s="72"/>
      <c r="CP239" s="72"/>
      <c r="CQ239" s="72"/>
      <c r="CR239" s="72"/>
      <c r="CS239" s="72"/>
      <c r="CT239" s="72"/>
      <c r="CU239" s="72"/>
      <c r="CV239" s="72"/>
      <c r="CW239" s="72"/>
      <c r="CX239" s="72"/>
      <c r="CY239" s="72"/>
      <c r="CZ239" s="72"/>
      <c r="DA239" s="72"/>
      <c r="DB239" s="72"/>
      <c r="DC239" s="72"/>
      <c r="DD239" s="72"/>
      <c r="DE239" s="72"/>
      <c r="DF239" s="72"/>
      <c r="DG239" s="72"/>
      <c r="DH239" s="72"/>
      <c r="DI239" s="72"/>
      <c r="DJ239" s="72"/>
      <c r="DK239" s="72"/>
      <c r="DL239" s="72"/>
      <c r="DM239" s="72"/>
      <c r="DN239" s="72"/>
      <c r="DO239" s="72"/>
      <c r="DP239" s="72"/>
      <c r="DQ239" s="72"/>
      <c r="DR239" s="72"/>
      <c r="DS239" s="72"/>
      <c r="DT239" s="72"/>
      <c r="DU239" s="72"/>
      <c r="DV239" s="72"/>
      <c r="DW239" s="72"/>
      <c r="DX239" s="72"/>
      <c r="DY239" s="72"/>
      <c r="DZ239" s="72"/>
      <c r="EA239" s="72"/>
      <c r="EB239" s="72"/>
      <c r="EC239" s="72"/>
      <c r="ED239" s="72"/>
      <c r="EE239" s="72"/>
      <c r="EF239" s="72"/>
      <c r="EG239" s="72"/>
      <c r="EH239" s="72"/>
      <c r="EI239" s="72"/>
      <c r="EJ239" s="72"/>
      <c r="EK239" s="72"/>
      <c r="EL239" s="72"/>
      <c r="EM239" s="72"/>
      <c r="EN239" s="72"/>
      <c r="EO239" s="72"/>
      <c r="EP239" s="72"/>
      <c r="EQ239" s="72"/>
      <c r="ER239" s="72"/>
      <c r="ES239" s="72"/>
      <c r="ET239" s="72"/>
      <c r="EU239" s="72"/>
      <c r="EV239" s="72"/>
      <c r="EW239" s="72"/>
      <c r="EX239" s="72"/>
      <c r="EY239" s="72"/>
      <c r="EZ239" s="72"/>
      <c r="FA239" s="72"/>
      <c r="FB239" s="72"/>
      <c r="FC239" s="72"/>
      <c r="FD239" s="72"/>
      <c r="FE239" s="72"/>
      <c r="FF239" s="72"/>
      <c r="FG239" s="72"/>
      <c r="FH239" s="72"/>
      <c r="FI239" s="72"/>
      <c r="FJ239" s="72"/>
      <c r="FK239" s="72"/>
      <c r="FL239" s="72"/>
      <c r="FM239" s="72"/>
      <c r="FN239" s="72"/>
      <c r="FO239" s="72"/>
      <c r="FP239" s="72"/>
      <c r="FQ239" s="72"/>
      <c r="FR239" s="72"/>
      <c r="FS239" s="72"/>
      <c r="FT239" s="50"/>
      <c r="FU239" s="72"/>
      <c r="FV239" s="72"/>
      <c r="FW239" s="72"/>
      <c r="FX239" s="72"/>
      <c r="FY239" s="53"/>
      <c r="FZ239" s="53"/>
      <c r="GA239" s="72"/>
      <c r="GB239" s="53"/>
      <c r="GC239" s="53"/>
      <c r="GD239" s="53"/>
      <c r="GE239" s="55"/>
      <c r="GF239" s="55"/>
      <c r="GG239" s="5"/>
      <c r="GH239" s="5"/>
      <c r="GI239" s="5"/>
      <c r="GJ239" s="5"/>
      <c r="GK239" s="5"/>
      <c r="GL239" s="5"/>
      <c r="GM239" s="5"/>
    </row>
    <row r="240" spans="1:195" x14ac:dyDescent="0.2">
      <c r="A240" s="3" t="s">
        <v>608</v>
      </c>
      <c r="B240" s="2" t="s">
        <v>609</v>
      </c>
      <c r="C240" s="72">
        <f t="shared" ref="C240:BN240" si="296">TRUNC((C235-(C96*C36)-C39)/C40,6)</f>
        <v>0.14111199999999999</v>
      </c>
      <c r="D240" s="72">
        <f t="shared" si="296"/>
        <v>0.179146</v>
      </c>
      <c r="E240" s="72">
        <f t="shared" si="296"/>
        <v>0.107349</v>
      </c>
      <c r="F240" s="72">
        <f t="shared" si="296"/>
        <v>0.15685399999999999</v>
      </c>
      <c r="G240" s="72">
        <f t="shared" si="296"/>
        <v>6.9556000000000007E-2</v>
      </c>
      <c r="H240" s="72">
        <f t="shared" si="296"/>
        <v>8.8868000000000003E-2</v>
      </c>
      <c r="I240" s="72">
        <f t="shared" si="296"/>
        <v>0.16460900000000001</v>
      </c>
      <c r="J240" s="72">
        <f t="shared" si="296"/>
        <v>0.129776</v>
      </c>
      <c r="K240" s="72">
        <f t="shared" si="296"/>
        <v>0.104044</v>
      </c>
      <c r="L240" s="72">
        <f t="shared" si="296"/>
        <v>5.4588999999999999E-2</v>
      </c>
      <c r="M240" s="72">
        <f t="shared" si="296"/>
        <v>9.2757999999999993E-2</v>
      </c>
      <c r="N240" s="72">
        <f t="shared" si="296"/>
        <v>9.1352000000000003E-2</v>
      </c>
      <c r="O240" s="72">
        <f t="shared" si="296"/>
        <v>8.7193000000000007E-2</v>
      </c>
      <c r="P240" s="72">
        <f t="shared" si="296"/>
        <v>7.5393000000000002E-2</v>
      </c>
      <c r="Q240" s="72">
        <f t="shared" si="296"/>
        <v>0.18502399999999999</v>
      </c>
      <c r="R240" s="72">
        <f t="shared" si="296"/>
        <v>0.31728299999999998</v>
      </c>
      <c r="S240" s="72">
        <f t="shared" si="296"/>
        <v>4.0411999999999997E-2</v>
      </c>
      <c r="T240" s="72">
        <f t="shared" si="296"/>
        <v>6.4048999999999995E-2</v>
      </c>
      <c r="U240" s="72">
        <f t="shared" si="296"/>
        <v>6.8484000000000003E-2</v>
      </c>
      <c r="V240" s="72">
        <f t="shared" si="296"/>
        <v>0.118385</v>
      </c>
      <c r="W240" s="72">
        <f t="shared" si="296"/>
        <v>0.18245400000000001</v>
      </c>
      <c r="X240" s="72">
        <f t="shared" si="296"/>
        <v>6.6407999999999995E-2</v>
      </c>
      <c r="Y240" s="72">
        <f t="shared" si="296"/>
        <v>7.3505000000000001E-2</v>
      </c>
      <c r="Z240" s="72">
        <f t="shared" si="296"/>
        <v>0.14095099999999999</v>
      </c>
      <c r="AA240" s="72">
        <f t="shared" si="296"/>
        <v>9.3218999999999996E-2</v>
      </c>
      <c r="AB240" s="72">
        <f t="shared" si="296"/>
        <v>4.6193999999999999E-2</v>
      </c>
      <c r="AC240" s="72">
        <f t="shared" si="296"/>
        <v>4.2736999999999997E-2</v>
      </c>
      <c r="AD240" s="72">
        <f t="shared" si="296"/>
        <v>4.3846000000000003E-2</v>
      </c>
      <c r="AE240" s="72">
        <f t="shared" si="296"/>
        <v>2.4117E-2</v>
      </c>
      <c r="AF240" s="72">
        <f t="shared" si="296"/>
        <v>2.0593E-2</v>
      </c>
      <c r="AG240" s="72">
        <f t="shared" si="296"/>
        <v>1.2118E-2</v>
      </c>
      <c r="AH240" s="72">
        <f t="shared" si="296"/>
        <v>0.28295999999999999</v>
      </c>
      <c r="AI240" s="72">
        <f t="shared" si="296"/>
        <v>0.46811900000000001</v>
      </c>
      <c r="AJ240" s="72">
        <f t="shared" si="296"/>
        <v>9.9276000000000003E-2</v>
      </c>
      <c r="AK240" s="72">
        <f t="shared" si="296"/>
        <v>4.6708E-2</v>
      </c>
      <c r="AL240" s="72">
        <f t="shared" si="296"/>
        <v>4.4455000000000001E-2</v>
      </c>
      <c r="AM240" s="72">
        <f t="shared" si="296"/>
        <v>0.106867</v>
      </c>
      <c r="AN240" s="72">
        <f t="shared" si="296"/>
        <v>3.5864E-2</v>
      </c>
      <c r="AO240" s="72">
        <f t="shared" si="296"/>
        <v>9.5051999999999998E-2</v>
      </c>
      <c r="AP240" s="72">
        <f t="shared" si="296"/>
        <v>6.5828999999999999E-2</v>
      </c>
      <c r="AQ240" s="72">
        <f t="shared" si="296"/>
        <v>2.3547999999999999E-2</v>
      </c>
      <c r="AR240" s="72">
        <f t="shared" si="296"/>
        <v>0.10025000000000001</v>
      </c>
      <c r="AS240" s="72">
        <f t="shared" si="296"/>
        <v>2.2875E-2</v>
      </c>
      <c r="AT240" s="72">
        <f t="shared" si="296"/>
        <v>0.12367400000000001</v>
      </c>
      <c r="AU240" s="72">
        <f t="shared" si="296"/>
        <v>0.12192500000000001</v>
      </c>
      <c r="AV240" s="72">
        <f t="shared" si="296"/>
        <v>0.21786</v>
      </c>
      <c r="AW240" s="72">
        <f t="shared" si="296"/>
        <v>0.15253800000000001</v>
      </c>
      <c r="AX240" s="72">
        <f t="shared" si="296"/>
        <v>5.9723999999999999E-2</v>
      </c>
      <c r="AY240" s="72">
        <f t="shared" si="296"/>
        <v>0.221691</v>
      </c>
      <c r="AZ240" s="72">
        <f t="shared" si="296"/>
        <v>0.16659399999999999</v>
      </c>
      <c r="BA240" s="72">
        <f t="shared" si="296"/>
        <v>0.204681</v>
      </c>
      <c r="BB240" s="72">
        <f t="shared" si="296"/>
        <v>0.43903799999999998</v>
      </c>
      <c r="BC240" s="72">
        <f t="shared" si="296"/>
        <v>0.10072200000000001</v>
      </c>
      <c r="BD240" s="72">
        <f t="shared" si="296"/>
        <v>9.9680000000000005E-2</v>
      </c>
      <c r="BE240" s="72">
        <f t="shared" si="296"/>
        <v>0.104604</v>
      </c>
      <c r="BF240" s="72">
        <f t="shared" si="296"/>
        <v>0.13089300000000001</v>
      </c>
      <c r="BG240" s="72">
        <f t="shared" si="296"/>
        <v>0.302014</v>
      </c>
      <c r="BH240" s="72">
        <f t="shared" si="296"/>
        <v>0.14143</v>
      </c>
      <c r="BI240" s="72">
        <f t="shared" si="296"/>
        <v>7.8937999999999994E-2</v>
      </c>
      <c r="BJ240" s="72">
        <f t="shared" si="296"/>
        <v>0.102766</v>
      </c>
      <c r="BK240" s="72">
        <f t="shared" si="296"/>
        <v>0.22340299999999999</v>
      </c>
      <c r="BL240" s="72">
        <f t="shared" si="296"/>
        <v>0.81543100000000002</v>
      </c>
      <c r="BM240" s="72">
        <f t="shared" si="296"/>
        <v>0.202795</v>
      </c>
      <c r="BN240" s="72">
        <f t="shared" si="296"/>
        <v>0.124531</v>
      </c>
      <c r="BO240" s="72">
        <f t="shared" ref="BO240:DZ240" si="297">TRUNC((BO235-(BO96*BO36)-BO39)/BO40,6)</f>
        <v>7.9545000000000005E-2</v>
      </c>
      <c r="BP240" s="72">
        <f t="shared" si="297"/>
        <v>4.6071000000000001E-2</v>
      </c>
      <c r="BQ240" s="72">
        <f t="shared" si="297"/>
        <v>5.5294999999999997E-2</v>
      </c>
      <c r="BR240" s="72">
        <f t="shared" si="297"/>
        <v>3.0112E-2</v>
      </c>
      <c r="BS240" s="72">
        <f t="shared" si="297"/>
        <v>7.6470000000000002E-3</v>
      </c>
      <c r="BT240" s="72">
        <f t="shared" si="297"/>
        <v>1.3247999999999999E-2</v>
      </c>
      <c r="BU240" s="72">
        <f t="shared" si="297"/>
        <v>2.2239999999999999E-2</v>
      </c>
      <c r="BV240" s="72">
        <f t="shared" si="297"/>
        <v>1.8631000000000002E-2</v>
      </c>
      <c r="BW240" s="72">
        <f t="shared" si="297"/>
        <v>3.0459E-2</v>
      </c>
      <c r="BX240" s="72">
        <f t="shared" si="297"/>
        <v>2.2827E-2</v>
      </c>
      <c r="BY240" s="72">
        <f t="shared" si="297"/>
        <v>5.0695999999999998E-2</v>
      </c>
      <c r="BZ240" s="72">
        <f t="shared" si="297"/>
        <v>6.5684999999999993E-2</v>
      </c>
      <c r="CA240" s="72">
        <f t="shared" si="297"/>
        <v>5.0654999999999999E-2</v>
      </c>
      <c r="CB240" s="72">
        <f t="shared" si="297"/>
        <v>8.8358000000000006E-2</v>
      </c>
      <c r="CC240" s="72">
        <f t="shared" si="297"/>
        <v>9.5033000000000006E-2</v>
      </c>
      <c r="CD240" s="72">
        <f t="shared" si="297"/>
        <v>5.3746000000000002E-2</v>
      </c>
      <c r="CE240" s="72">
        <f t="shared" si="297"/>
        <v>9.5509999999999998E-2</v>
      </c>
      <c r="CF240" s="72">
        <f t="shared" si="297"/>
        <v>9.6564999999999998E-2</v>
      </c>
      <c r="CG240" s="72">
        <f t="shared" si="297"/>
        <v>0.13900699999999999</v>
      </c>
      <c r="CH240" s="72">
        <f t="shared" si="297"/>
        <v>0.112841</v>
      </c>
      <c r="CI240" s="72">
        <f t="shared" si="297"/>
        <v>7.3499999999999996E-2</v>
      </c>
      <c r="CJ240" s="72">
        <f t="shared" si="297"/>
        <v>3.8018000000000003E-2</v>
      </c>
      <c r="CK240" s="72">
        <f t="shared" si="297"/>
        <v>2.7463999999999999E-2</v>
      </c>
      <c r="CL240" s="72">
        <f t="shared" si="297"/>
        <v>4.1751000000000003E-2</v>
      </c>
      <c r="CM240" s="72">
        <f t="shared" si="297"/>
        <v>1.5746E-2</v>
      </c>
      <c r="CN240" s="72">
        <f t="shared" si="297"/>
        <v>8.7326000000000001E-2</v>
      </c>
      <c r="CO240" s="72">
        <f t="shared" si="297"/>
        <v>8.5348999999999994E-2</v>
      </c>
      <c r="CP240" s="72">
        <f t="shared" si="297"/>
        <v>2.5992999999999999E-2</v>
      </c>
      <c r="CQ240" s="72">
        <f t="shared" si="297"/>
        <v>8.7068999999999994E-2</v>
      </c>
      <c r="CR240" s="72">
        <f t="shared" si="297"/>
        <v>1.2501E-2</v>
      </c>
      <c r="CS240" s="72">
        <f t="shared" si="297"/>
        <v>7.8731999999999996E-2</v>
      </c>
      <c r="CT240" s="72">
        <f t="shared" si="297"/>
        <v>4.9919999999999999E-2</v>
      </c>
      <c r="CU240" s="72">
        <f t="shared" si="297"/>
        <v>0.23543900000000001</v>
      </c>
      <c r="CV240" s="72">
        <f t="shared" si="297"/>
        <v>5.2283000000000003E-2</v>
      </c>
      <c r="CW240" s="72">
        <f t="shared" si="297"/>
        <v>2.2808999999999999E-2</v>
      </c>
      <c r="CX240" s="72">
        <f t="shared" si="297"/>
        <v>5.7758999999999998E-2</v>
      </c>
      <c r="CY240" s="72">
        <f t="shared" si="297"/>
        <v>0.12373099999999999</v>
      </c>
      <c r="CZ240" s="72">
        <f t="shared" si="297"/>
        <v>9.3504000000000004E-2</v>
      </c>
      <c r="DA240" s="72">
        <f t="shared" si="297"/>
        <v>0.177679</v>
      </c>
      <c r="DB240" s="72">
        <f t="shared" si="297"/>
        <v>0.17855099999999999</v>
      </c>
      <c r="DC240" s="72">
        <f t="shared" si="297"/>
        <v>3.9759999999999997E-2</v>
      </c>
      <c r="DD240" s="72">
        <f t="shared" si="297"/>
        <v>4.7460000000000002E-3</v>
      </c>
      <c r="DE240" s="72">
        <f t="shared" si="297"/>
        <v>2.5353000000000001E-2</v>
      </c>
      <c r="DF240" s="72">
        <f t="shared" si="297"/>
        <v>0.101498</v>
      </c>
      <c r="DG240" s="72">
        <f t="shared" si="297"/>
        <v>3.1870999999999997E-2</v>
      </c>
      <c r="DH240" s="72">
        <f t="shared" si="297"/>
        <v>3.3190999999999998E-2</v>
      </c>
      <c r="DI240" s="72">
        <f t="shared" si="297"/>
        <v>3.3869000000000003E-2</v>
      </c>
      <c r="DJ240" s="72">
        <f t="shared" si="297"/>
        <v>0.110913</v>
      </c>
      <c r="DK240" s="72">
        <f t="shared" si="297"/>
        <v>8.2490999999999995E-2</v>
      </c>
      <c r="DL240" s="72">
        <f t="shared" si="297"/>
        <v>0.100566</v>
      </c>
      <c r="DM240" s="72">
        <f t="shared" si="297"/>
        <v>8.0421000000000006E-2</v>
      </c>
      <c r="DN240" s="72">
        <f t="shared" si="297"/>
        <v>5.6701000000000001E-2</v>
      </c>
      <c r="DO240" s="72">
        <f t="shared" si="297"/>
        <v>0.10612199999999999</v>
      </c>
      <c r="DP240" s="72">
        <f t="shared" si="297"/>
        <v>0.16921700000000001</v>
      </c>
      <c r="DQ240" s="72">
        <f t="shared" si="297"/>
        <v>3.5013000000000002E-2</v>
      </c>
      <c r="DR240" s="72">
        <f t="shared" si="297"/>
        <v>0.18746299999999999</v>
      </c>
      <c r="DS240" s="72">
        <f t="shared" si="297"/>
        <v>0.20627000000000001</v>
      </c>
      <c r="DT240" s="72">
        <f t="shared" si="297"/>
        <v>0.24152699999999999</v>
      </c>
      <c r="DU240" s="72">
        <f t="shared" si="297"/>
        <v>0.179865</v>
      </c>
      <c r="DV240" s="72">
        <f t="shared" si="297"/>
        <v>0.50934100000000004</v>
      </c>
      <c r="DW240" s="72">
        <f t="shared" si="297"/>
        <v>0.212785</v>
      </c>
      <c r="DX240" s="72">
        <f t="shared" si="297"/>
        <v>5.1000999999999998E-2</v>
      </c>
      <c r="DY240" s="72">
        <f t="shared" si="297"/>
        <v>3.7983999999999997E-2</v>
      </c>
      <c r="DZ240" s="72">
        <f t="shared" si="297"/>
        <v>7.5396000000000005E-2</v>
      </c>
      <c r="EA240" s="72">
        <f t="shared" ref="EA240:FX240" si="298">TRUNC((EA235-(EA96*EA36)-EA39)/EA40,6)</f>
        <v>1.6893999999999999E-2</v>
      </c>
      <c r="EB240" s="72">
        <f t="shared" si="298"/>
        <v>7.5318999999999997E-2</v>
      </c>
      <c r="EC240" s="72">
        <f t="shared" si="298"/>
        <v>0.11820799999999999</v>
      </c>
      <c r="ED240" s="72">
        <f t="shared" si="298"/>
        <v>7.0730000000000003E-3</v>
      </c>
      <c r="EE240" s="72">
        <f t="shared" si="298"/>
        <v>0.20217299999999999</v>
      </c>
      <c r="EF240" s="72">
        <f t="shared" si="298"/>
        <v>0.14899599999999999</v>
      </c>
      <c r="EG240" s="72">
        <f t="shared" si="298"/>
        <v>0.145616</v>
      </c>
      <c r="EH240" s="72">
        <f t="shared" si="298"/>
        <v>0.228076</v>
      </c>
      <c r="EI240" s="72">
        <f t="shared" si="298"/>
        <v>0.139019</v>
      </c>
      <c r="EJ240" s="72">
        <f t="shared" si="298"/>
        <v>0.10435700000000001</v>
      </c>
      <c r="EK240" s="72">
        <f t="shared" si="298"/>
        <v>7.1850000000000004E-3</v>
      </c>
      <c r="EL240" s="72">
        <f t="shared" si="298"/>
        <v>9.3019999999999995E-3</v>
      </c>
      <c r="EM240" s="72">
        <f t="shared" si="298"/>
        <v>4.7538999999999998E-2</v>
      </c>
      <c r="EN240" s="72">
        <f t="shared" si="298"/>
        <v>0.17244499999999999</v>
      </c>
      <c r="EO240" s="72">
        <f t="shared" si="298"/>
        <v>0.11361300000000001</v>
      </c>
      <c r="EP240" s="72">
        <f t="shared" si="298"/>
        <v>3.7072000000000001E-2</v>
      </c>
      <c r="EQ240" s="72">
        <f t="shared" si="298"/>
        <v>2.4826000000000001E-2</v>
      </c>
      <c r="ER240" s="72">
        <f t="shared" si="298"/>
        <v>3.7534999999999999E-2</v>
      </c>
      <c r="ES240" s="72">
        <f t="shared" si="298"/>
        <v>0.107057</v>
      </c>
      <c r="ET240" s="72">
        <f t="shared" si="298"/>
        <v>0.110024</v>
      </c>
      <c r="EU240" s="72">
        <f t="shared" si="298"/>
        <v>0.20854500000000001</v>
      </c>
      <c r="EV240" s="72">
        <f t="shared" si="298"/>
        <v>2.477E-2</v>
      </c>
      <c r="EW240" s="72">
        <f t="shared" si="298"/>
        <v>1.3715E-2</v>
      </c>
      <c r="EX240" s="72">
        <f t="shared" si="298"/>
        <v>6.0898000000000001E-2</v>
      </c>
      <c r="EY240" s="72">
        <f t="shared" si="298"/>
        <v>0.194192</v>
      </c>
      <c r="EZ240" s="72">
        <f t="shared" si="298"/>
        <v>7.2512999999999994E-2</v>
      </c>
      <c r="FA240" s="72">
        <f t="shared" si="298"/>
        <v>1.6365999999999999E-2</v>
      </c>
      <c r="FB240" s="72">
        <f t="shared" si="298"/>
        <v>1.1844E-2</v>
      </c>
      <c r="FC240" s="72">
        <f t="shared" si="298"/>
        <v>8.1292000000000003E-2</v>
      </c>
      <c r="FD240" s="72">
        <f t="shared" si="298"/>
        <v>8.0276E-2</v>
      </c>
      <c r="FE240" s="72">
        <f t="shared" si="298"/>
        <v>4.5842000000000001E-2</v>
      </c>
      <c r="FF240" s="72">
        <f t="shared" si="298"/>
        <v>0.15814300000000001</v>
      </c>
      <c r="FG240" s="72">
        <f t="shared" si="298"/>
        <v>0.23762900000000001</v>
      </c>
      <c r="FH240" s="72">
        <f t="shared" si="298"/>
        <v>4.9188000000000003E-2</v>
      </c>
      <c r="FI240" s="72">
        <f t="shared" si="298"/>
        <v>1.0522999999999999E-2</v>
      </c>
      <c r="FJ240" s="72">
        <f t="shared" si="298"/>
        <v>2.8326E-2</v>
      </c>
      <c r="FK240" s="72">
        <f t="shared" si="298"/>
        <v>1.3126000000000001E-2</v>
      </c>
      <c r="FL240" s="72">
        <f t="shared" si="298"/>
        <v>6.8953E-2</v>
      </c>
      <c r="FM240" s="72">
        <f t="shared" si="298"/>
        <v>7.9760999999999999E-2</v>
      </c>
      <c r="FN240" s="72">
        <f t="shared" si="298"/>
        <v>0.16423599999999999</v>
      </c>
      <c r="FO240" s="72">
        <f t="shared" si="298"/>
        <v>6.1809999999999999E-3</v>
      </c>
      <c r="FP240" s="72">
        <f t="shared" si="298"/>
        <v>2.9212999999999999E-2</v>
      </c>
      <c r="FQ240" s="72">
        <f t="shared" si="298"/>
        <v>3.5876999999999999E-2</v>
      </c>
      <c r="FR240" s="72">
        <f t="shared" si="298"/>
        <v>1.2338999999999999E-2</v>
      </c>
      <c r="FS240" s="72">
        <f t="shared" si="298"/>
        <v>8.5970000000000005E-3</v>
      </c>
      <c r="FT240" s="50">
        <f t="shared" si="298"/>
        <v>4.0049999999999999E-3</v>
      </c>
      <c r="FU240" s="72">
        <f t="shared" si="298"/>
        <v>5.9567000000000002E-2</v>
      </c>
      <c r="FV240" s="72">
        <f t="shared" si="298"/>
        <v>5.7279999999999998E-2</v>
      </c>
      <c r="FW240" s="72">
        <f t="shared" si="298"/>
        <v>0.14376700000000001</v>
      </c>
      <c r="FX240" s="72">
        <f t="shared" si="298"/>
        <v>5.9254000000000001E-2</v>
      </c>
      <c r="FY240" s="72"/>
      <c r="FZ240" s="72"/>
      <c r="GA240" s="72"/>
      <c r="GB240" s="53"/>
      <c r="GC240" s="53"/>
      <c r="GD240" s="53"/>
      <c r="GE240" s="5"/>
      <c r="GF240" s="5"/>
      <c r="GG240" s="5"/>
      <c r="GH240" s="5"/>
      <c r="GI240" s="5"/>
      <c r="GJ240" s="5"/>
      <c r="GK240" s="5"/>
      <c r="GL240" s="5"/>
      <c r="GM240" s="5"/>
    </row>
    <row r="241" spans="1:195" x14ac:dyDescent="0.2">
      <c r="A241" s="55"/>
      <c r="B241" s="2" t="s">
        <v>610</v>
      </c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  <c r="AA241" s="72"/>
      <c r="AB241" s="72"/>
      <c r="AC241" s="72"/>
      <c r="AD241" s="72"/>
      <c r="AE241" s="72"/>
      <c r="AF241" s="72"/>
      <c r="AG241" s="72"/>
      <c r="AH241" s="72"/>
      <c r="AI241" s="72"/>
      <c r="AJ241" s="72"/>
      <c r="AK241" s="72"/>
      <c r="AL241" s="72"/>
      <c r="AM241" s="72"/>
      <c r="AN241" s="72"/>
      <c r="AO241" s="72"/>
      <c r="AP241" s="72"/>
      <c r="AQ241" s="72"/>
      <c r="AR241" s="72"/>
      <c r="AS241" s="72"/>
      <c r="AT241" s="72"/>
      <c r="AU241" s="72"/>
      <c r="AV241" s="72"/>
      <c r="AW241" s="72"/>
      <c r="AX241" s="72"/>
      <c r="AY241" s="72"/>
      <c r="AZ241" s="72"/>
      <c r="BA241" s="72"/>
      <c r="BB241" s="72"/>
      <c r="BC241" s="72"/>
      <c r="BD241" s="72"/>
      <c r="BE241" s="72"/>
      <c r="BF241" s="72"/>
      <c r="BG241" s="72"/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  <c r="BS241" s="72"/>
      <c r="BT241" s="72"/>
      <c r="BU241" s="72"/>
      <c r="BV241" s="72"/>
      <c r="BW241" s="72"/>
      <c r="BX241" s="72"/>
      <c r="BY241" s="72"/>
      <c r="BZ241" s="72"/>
      <c r="CA241" s="72"/>
      <c r="CB241" s="72"/>
      <c r="CC241" s="72"/>
      <c r="CD241" s="72"/>
      <c r="CE241" s="72"/>
      <c r="CF241" s="72"/>
      <c r="CG241" s="72"/>
      <c r="CH241" s="72"/>
      <c r="CI241" s="72"/>
      <c r="CJ241" s="72"/>
      <c r="CK241" s="72"/>
      <c r="CL241" s="72"/>
      <c r="CM241" s="72"/>
      <c r="CN241" s="72"/>
      <c r="CO241" s="72"/>
      <c r="CP241" s="72"/>
      <c r="CQ241" s="72"/>
      <c r="CR241" s="72"/>
      <c r="CS241" s="72"/>
      <c r="CT241" s="72"/>
      <c r="CU241" s="72"/>
      <c r="CV241" s="72"/>
      <c r="CW241" s="72"/>
      <c r="CX241" s="72"/>
      <c r="CY241" s="72"/>
      <c r="CZ241" s="72"/>
      <c r="DA241" s="72"/>
      <c r="DB241" s="72"/>
      <c r="DC241" s="72"/>
      <c r="DD241" s="72"/>
      <c r="DE241" s="72"/>
      <c r="DF241" s="72"/>
      <c r="DG241" s="72"/>
      <c r="DH241" s="72"/>
      <c r="DI241" s="72"/>
      <c r="DJ241" s="72"/>
      <c r="DK241" s="72"/>
      <c r="DL241" s="72"/>
      <c r="DM241" s="72"/>
      <c r="DN241" s="72"/>
      <c r="DO241" s="72"/>
      <c r="DP241" s="72"/>
      <c r="DQ241" s="72"/>
      <c r="DR241" s="72"/>
      <c r="DS241" s="72"/>
      <c r="DT241" s="72"/>
      <c r="DU241" s="72"/>
      <c r="DV241" s="72"/>
      <c r="DW241" s="72"/>
      <c r="DX241" s="72"/>
      <c r="DY241" s="72"/>
      <c r="DZ241" s="72"/>
      <c r="EA241" s="72"/>
      <c r="EB241" s="72"/>
      <c r="EC241" s="72"/>
      <c r="ED241" s="72"/>
      <c r="EE241" s="72"/>
      <c r="EF241" s="72"/>
      <c r="EG241" s="72"/>
      <c r="EH241" s="72"/>
      <c r="EI241" s="72"/>
      <c r="EJ241" s="72"/>
      <c r="EK241" s="72"/>
      <c r="EL241" s="72"/>
      <c r="EM241" s="72"/>
      <c r="EN241" s="72"/>
      <c r="EO241" s="72"/>
      <c r="EP241" s="72"/>
      <c r="EQ241" s="72"/>
      <c r="ER241" s="72"/>
      <c r="ES241" s="72"/>
      <c r="ET241" s="72"/>
      <c r="EU241" s="72"/>
      <c r="EV241" s="72"/>
      <c r="EW241" s="72"/>
      <c r="EX241" s="72"/>
      <c r="EY241" s="72"/>
      <c r="EZ241" s="72"/>
      <c r="FA241" s="72"/>
      <c r="FB241" s="72"/>
      <c r="FC241" s="72"/>
      <c r="FD241" s="72"/>
      <c r="FE241" s="72"/>
      <c r="FF241" s="72"/>
      <c r="FG241" s="72"/>
      <c r="FH241" s="72"/>
      <c r="FI241" s="72"/>
      <c r="FJ241" s="72"/>
      <c r="FK241" s="72"/>
      <c r="FL241" s="72"/>
      <c r="FM241" s="72"/>
      <c r="FN241" s="72"/>
      <c r="FO241" s="72"/>
      <c r="FP241" s="72"/>
      <c r="FQ241" s="72"/>
      <c r="FR241" s="72"/>
      <c r="FS241" s="72"/>
      <c r="FT241" s="72"/>
      <c r="FU241" s="72"/>
      <c r="FV241" s="72"/>
      <c r="FW241" s="72"/>
      <c r="FX241" s="72"/>
      <c r="FY241" s="72"/>
      <c r="FZ241" s="72"/>
      <c r="GA241" s="72"/>
      <c r="GB241" s="53"/>
      <c r="GC241" s="53"/>
      <c r="GD241" s="53"/>
      <c r="GE241" s="5"/>
      <c r="GF241" s="5"/>
      <c r="GG241" s="5"/>
      <c r="GH241" s="5"/>
      <c r="GI241" s="5"/>
      <c r="GJ241" s="5"/>
      <c r="GK241" s="5"/>
      <c r="GL241" s="5"/>
      <c r="GM241" s="5"/>
    </row>
    <row r="242" spans="1:195" x14ac:dyDescent="0.2">
      <c r="A242" s="55"/>
      <c r="B242" s="2" t="s">
        <v>611</v>
      </c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50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  <c r="BS242" s="72"/>
      <c r="BT242" s="72"/>
      <c r="BU242" s="72"/>
      <c r="BV242" s="72"/>
      <c r="BW242" s="72"/>
      <c r="BX242" s="72"/>
      <c r="BY242" s="72"/>
      <c r="BZ242" s="72"/>
      <c r="CA242" s="72"/>
      <c r="CB242" s="72"/>
      <c r="CC242" s="72"/>
      <c r="CD242" s="72"/>
      <c r="CE242" s="72"/>
      <c r="CF242" s="72"/>
      <c r="CG242" s="72"/>
      <c r="CH242" s="72"/>
      <c r="CI242" s="72"/>
      <c r="CJ242" s="72"/>
      <c r="CK242" s="72"/>
      <c r="CL242" s="72"/>
      <c r="CM242" s="72"/>
      <c r="CN242" s="72"/>
      <c r="CO242" s="72"/>
      <c r="CP242" s="72"/>
      <c r="CQ242" s="72"/>
      <c r="CR242" s="72"/>
      <c r="CS242" s="72"/>
      <c r="CT242" s="72"/>
      <c r="CU242" s="72"/>
      <c r="CV242" s="72"/>
      <c r="CW242" s="72"/>
      <c r="CX242" s="72"/>
      <c r="CY242" s="72"/>
      <c r="CZ242" s="72"/>
      <c r="DA242" s="72"/>
      <c r="DB242" s="72"/>
      <c r="DC242" s="72"/>
      <c r="DD242" s="72"/>
      <c r="DE242" s="72"/>
      <c r="DF242" s="72"/>
      <c r="DG242" s="72"/>
      <c r="DH242" s="72"/>
      <c r="DI242" s="72"/>
      <c r="DJ242" s="72"/>
      <c r="DK242" s="72"/>
      <c r="DL242" s="72"/>
      <c r="DM242" s="72"/>
      <c r="DN242" s="72"/>
      <c r="DO242" s="72"/>
      <c r="DP242" s="72"/>
      <c r="DQ242" s="72"/>
      <c r="DR242" s="72"/>
      <c r="DS242" s="72"/>
      <c r="DT242" s="72"/>
      <c r="DU242" s="72"/>
      <c r="DV242" s="72"/>
      <c r="DW242" s="72"/>
      <c r="DX242" s="72"/>
      <c r="DY242" s="72"/>
      <c r="DZ242" s="72"/>
      <c r="EA242" s="72"/>
      <c r="EB242" s="72"/>
      <c r="EC242" s="72"/>
      <c r="ED242" s="72"/>
      <c r="EE242" s="72"/>
      <c r="EF242" s="72"/>
      <c r="EG242" s="72"/>
      <c r="EH242" s="72"/>
      <c r="EI242" s="72"/>
      <c r="EJ242" s="72"/>
      <c r="EK242" s="72"/>
      <c r="EL242" s="72"/>
      <c r="EM242" s="72"/>
      <c r="EN242" s="72"/>
      <c r="EO242" s="72"/>
      <c r="EP242" s="72"/>
      <c r="EQ242" s="72"/>
      <c r="ER242" s="72"/>
      <c r="ES242" s="72"/>
      <c r="ET242" s="72"/>
      <c r="EU242" s="72"/>
      <c r="EV242" s="72"/>
      <c r="EW242" s="72"/>
      <c r="EX242" s="72"/>
      <c r="EY242" s="72"/>
      <c r="EZ242" s="72"/>
      <c r="FA242" s="72"/>
      <c r="FB242" s="72"/>
      <c r="FC242" s="72"/>
      <c r="FD242" s="72"/>
      <c r="FE242" s="72"/>
      <c r="FF242" s="72"/>
      <c r="FG242" s="72"/>
      <c r="FH242" s="72"/>
      <c r="FI242" s="72"/>
      <c r="FJ242" s="72"/>
      <c r="FK242" s="72"/>
      <c r="FL242" s="72"/>
      <c r="FM242" s="72"/>
      <c r="FN242" s="72"/>
      <c r="FO242" s="72"/>
      <c r="FP242" s="72"/>
      <c r="FQ242" s="72"/>
      <c r="FR242" s="72"/>
      <c r="FS242" s="72"/>
      <c r="FT242" s="50"/>
      <c r="FU242" s="72"/>
      <c r="FV242" s="72"/>
      <c r="FW242" s="72"/>
      <c r="FX242" s="72"/>
      <c r="FY242" s="72"/>
      <c r="FZ242" s="72"/>
      <c r="GA242" s="142"/>
      <c r="GB242" s="72"/>
      <c r="GC242" s="72"/>
      <c r="GD242" s="72"/>
      <c r="GE242" s="143"/>
      <c r="GF242" s="143"/>
      <c r="GG242" s="5"/>
      <c r="GH242" s="5"/>
      <c r="GI242" s="5"/>
      <c r="GJ242" s="5"/>
      <c r="GK242" s="5"/>
      <c r="GL242" s="5"/>
      <c r="GM242" s="5"/>
    </row>
    <row r="243" spans="1:195" x14ac:dyDescent="0.2">
      <c r="A243" s="3" t="s">
        <v>612</v>
      </c>
      <c r="B243" s="2" t="s">
        <v>613</v>
      </c>
      <c r="C243" s="72">
        <f t="shared" ref="C243:BN243" si="299">ROUND(((C42)*(1+C185+C186))/C40,6)</f>
        <v>2.2190059999999998</v>
      </c>
      <c r="D243" s="72">
        <f t="shared" si="299"/>
        <v>0.55952800000000003</v>
      </c>
      <c r="E243" s="72">
        <f t="shared" si="299"/>
        <v>1.7485539999999999</v>
      </c>
      <c r="F243" s="72">
        <f t="shared" si="299"/>
        <v>1.262148</v>
      </c>
      <c r="G243" s="72">
        <f t="shared" si="299"/>
        <v>8.6169650000000004</v>
      </c>
      <c r="H243" s="72">
        <f t="shared" si="299"/>
        <v>11.344991</v>
      </c>
      <c r="I243" s="72">
        <f t="shared" si="299"/>
        <v>1.9987459999999999</v>
      </c>
      <c r="J243" s="72">
        <f t="shared" si="299"/>
        <v>8.3319639999999993</v>
      </c>
      <c r="K243" s="72">
        <f t="shared" si="299"/>
        <v>34.101787999999999</v>
      </c>
      <c r="L243" s="72">
        <f t="shared" si="299"/>
        <v>2.5267849999999998</v>
      </c>
      <c r="M243" s="72">
        <f t="shared" si="299"/>
        <v>7.0042780000000002</v>
      </c>
      <c r="N243" s="72">
        <f t="shared" si="299"/>
        <v>2.6550000000000001E-2</v>
      </c>
      <c r="O243" s="72">
        <f t="shared" si="299"/>
        <v>0.79403599999999996</v>
      </c>
      <c r="P243" s="72">
        <f t="shared" si="299"/>
        <v>33.347563999999998</v>
      </c>
      <c r="Q243" s="72">
        <f t="shared" si="299"/>
        <v>0.59554300000000004</v>
      </c>
      <c r="R243" s="72">
        <f t="shared" si="299"/>
        <v>73.470814000000004</v>
      </c>
      <c r="S243" s="72">
        <f t="shared" si="299"/>
        <v>3.7668819999999998</v>
      </c>
      <c r="T243" s="72">
        <f t="shared" si="299"/>
        <v>34.478803999999997</v>
      </c>
      <c r="U243" s="72">
        <f t="shared" si="299"/>
        <v>80.224453999999994</v>
      </c>
      <c r="V243" s="72">
        <f t="shared" si="299"/>
        <v>43.730460999999998</v>
      </c>
      <c r="W243" s="50">
        <f t="shared" si="299"/>
        <v>127.585362</v>
      </c>
      <c r="X243" s="72">
        <f t="shared" si="299"/>
        <v>85.673556000000005</v>
      </c>
      <c r="Y243" s="72">
        <f t="shared" si="299"/>
        <v>17.857282000000001</v>
      </c>
      <c r="Z243" s="72">
        <f t="shared" si="299"/>
        <v>52.521416000000002</v>
      </c>
      <c r="AA243" s="72">
        <f t="shared" si="299"/>
        <v>0.44119599999999998</v>
      </c>
      <c r="AB243" s="72">
        <f t="shared" si="299"/>
        <v>0.211731</v>
      </c>
      <c r="AC243" s="72">
        <f t="shared" si="299"/>
        <v>6.061706</v>
      </c>
      <c r="AD243" s="72">
        <f t="shared" si="299"/>
        <v>5.2930539999999997</v>
      </c>
      <c r="AE243" s="72">
        <f t="shared" si="299"/>
        <v>16.263072000000001</v>
      </c>
      <c r="AF243" s="72">
        <f t="shared" si="299"/>
        <v>9.4965349999999997</v>
      </c>
      <c r="AG243" s="72">
        <f t="shared" si="299"/>
        <v>1.720545</v>
      </c>
      <c r="AH243" s="72">
        <f t="shared" si="299"/>
        <v>36.425229000000002</v>
      </c>
      <c r="AI243" s="72">
        <f t="shared" si="299"/>
        <v>136.28813700000001</v>
      </c>
      <c r="AJ243" s="72">
        <f t="shared" si="299"/>
        <v>35.659905000000002</v>
      </c>
      <c r="AK243" s="72">
        <f t="shared" si="299"/>
        <v>18.601467</v>
      </c>
      <c r="AL243" s="72">
        <f t="shared" si="299"/>
        <v>15.81847</v>
      </c>
      <c r="AM243" s="72">
        <f t="shared" si="299"/>
        <v>27.014446</v>
      </c>
      <c r="AN243" s="72">
        <f t="shared" si="299"/>
        <v>10.146547999999999</v>
      </c>
      <c r="AO243" s="72">
        <f t="shared" si="299"/>
        <v>2.6184989999999999</v>
      </c>
      <c r="AP243" s="72">
        <f t="shared" si="299"/>
        <v>0.101898</v>
      </c>
      <c r="AQ243" s="72">
        <f t="shared" si="299"/>
        <v>8.2654630000000004</v>
      </c>
      <c r="AR243" s="72">
        <f t="shared" si="299"/>
        <v>0.216418</v>
      </c>
      <c r="AS243" s="72">
        <f t="shared" si="299"/>
        <v>0.44527699999999998</v>
      </c>
      <c r="AT243" s="72">
        <f t="shared" si="299"/>
        <v>6.6740500000000003</v>
      </c>
      <c r="AU243" s="72">
        <f t="shared" si="299"/>
        <v>34.986637999999999</v>
      </c>
      <c r="AV243" s="72">
        <f t="shared" si="299"/>
        <v>68.501429999999999</v>
      </c>
      <c r="AW243" s="72">
        <f t="shared" si="299"/>
        <v>60.519072999999999</v>
      </c>
      <c r="AX243" s="72">
        <f t="shared" si="299"/>
        <v>75.997027000000003</v>
      </c>
      <c r="AY243" s="72">
        <f t="shared" si="299"/>
        <v>46.053874999999998</v>
      </c>
      <c r="AZ243" s="72">
        <f t="shared" si="299"/>
        <v>1.9327E-2</v>
      </c>
      <c r="BA243" s="72">
        <f t="shared" si="299"/>
        <v>3.18607</v>
      </c>
      <c r="BB243" s="72">
        <f t="shared" si="299"/>
        <v>7.8178349999999996</v>
      </c>
      <c r="BC243" s="72">
        <f t="shared" si="299"/>
        <v>2.4334999999999999E-2</v>
      </c>
      <c r="BD243" s="72">
        <f t="shared" si="299"/>
        <v>2.8411200000000001</v>
      </c>
      <c r="BE243" s="72">
        <f t="shared" si="299"/>
        <v>9.4611579999999993</v>
      </c>
      <c r="BF243" s="72">
        <f t="shared" si="299"/>
        <v>0.772567</v>
      </c>
      <c r="BG243" s="72">
        <f t="shared" si="299"/>
        <v>39.151333000000001</v>
      </c>
      <c r="BH243" s="72">
        <f t="shared" si="299"/>
        <v>26.485965</v>
      </c>
      <c r="BI243" s="72">
        <f t="shared" si="299"/>
        <v>28.672467999999999</v>
      </c>
      <c r="BJ243" s="72">
        <f t="shared" si="299"/>
        <v>2.3927659999999999</v>
      </c>
      <c r="BK243" s="72">
        <f t="shared" si="299"/>
        <v>1.6445700000000001</v>
      </c>
      <c r="BL243" s="72">
        <f t="shared" si="299"/>
        <v>354.84828199999998</v>
      </c>
      <c r="BM243" s="72">
        <f t="shared" si="299"/>
        <v>64.643674000000004</v>
      </c>
      <c r="BN243" s="72">
        <f t="shared" si="299"/>
        <v>4.6433059999999999</v>
      </c>
      <c r="BO243" s="72">
        <f t="shared" ref="BO243:DZ243" si="300">ROUND(((BO42)*(1+BO185+BO186))/BO40,6)</f>
        <v>6.8791539999999998</v>
      </c>
      <c r="BP243" s="72">
        <f t="shared" si="300"/>
        <v>19.226102999999998</v>
      </c>
      <c r="BQ243" s="72">
        <f t="shared" si="300"/>
        <v>1.2394670000000001</v>
      </c>
      <c r="BR243" s="72">
        <f t="shared" si="300"/>
        <v>0.86161699999999997</v>
      </c>
      <c r="BS243" s="72">
        <f t="shared" si="300"/>
        <v>0.89649100000000004</v>
      </c>
      <c r="BT243" s="72">
        <f t="shared" si="300"/>
        <v>3.7086519999999998</v>
      </c>
      <c r="BU243" s="72">
        <f t="shared" si="300"/>
        <v>5.5101399999999998</v>
      </c>
      <c r="BV243" s="72">
        <f t="shared" si="300"/>
        <v>1.995333</v>
      </c>
      <c r="BW243" s="72">
        <f t="shared" si="300"/>
        <v>2.2213050000000001</v>
      </c>
      <c r="BX243" s="72">
        <f t="shared" si="300"/>
        <v>19.278939999999999</v>
      </c>
      <c r="BY243" s="72">
        <f t="shared" si="300"/>
        <v>11.732475000000001</v>
      </c>
      <c r="BZ243" s="72">
        <f t="shared" si="300"/>
        <v>27.080877000000001</v>
      </c>
      <c r="CA243" s="72">
        <f t="shared" si="300"/>
        <v>22.484708000000001</v>
      </c>
      <c r="CB243" s="72">
        <f t="shared" si="300"/>
        <v>0.145985</v>
      </c>
      <c r="CC243" s="72">
        <f t="shared" si="300"/>
        <v>46.892462000000002</v>
      </c>
      <c r="CD243" s="72">
        <f t="shared" si="300"/>
        <v>53.515793000000002</v>
      </c>
      <c r="CE243" s="72">
        <f t="shared" si="300"/>
        <v>46.651397000000003</v>
      </c>
      <c r="CF243" s="72">
        <f t="shared" si="300"/>
        <v>63.672673000000003</v>
      </c>
      <c r="CG243" s="72">
        <f t="shared" si="300"/>
        <v>68.045473999999999</v>
      </c>
      <c r="CH243" s="72">
        <f t="shared" si="300"/>
        <v>65.640440999999996</v>
      </c>
      <c r="CI243" s="72">
        <f t="shared" si="300"/>
        <v>13.198986</v>
      </c>
      <c r="CJ243" s="72">
        <f t="shared" si="300"/>
        <v>4.4500780000000004</v>
      </c>
      <c r="CK243" s="72">
        <f t="shared" si="300"/>
        <v>0.76435200000000003</v>
      </c>
      <c r="CL243" s="72">
        <f t="shared" si="300"/>
        <v>3.9966599999999999</v>
      </c>
      <c r="CM243" s="72">
        <f t="shared" si="300"/>
        <v>2.4644710000000001</v>
      </c>
      <c r="CN243" s="72">
        <f t="shared" si="300"/>
        <v>0.42798199999999997</v>
      </c>
      <c r="CO243" s="72">
        <f t="shared" si="300"/>
        <v>0.77422599999999997</v>
      </c>
      <c r="CP243" s="72">
        <f t="shared" si="300"/>
        <v>3.0835949999999999</v>
      </c>
      <c r="CQ243" s="72">
        <f t="shared" si="300"/>
        <v>8.5802980000000009</v>
      </c>
      <c r="CR243" s="72">
        <f t="shared" si="300"/>
        <v>5.297237</v>
      </c>
      <c r="CS243" s="72">
        <f t="shared" si="300"/>
        <v>24.306958999999999</v>
      </c>
      <c r="CT243" s="72">
        <f t="shared" si="300"/>
        <v>36.88599</v>
      </c>
      <c r="CU243" s="72">
        <f t="shared" si="300"/>
        <v>68.981701999999999</v>
      </c>
      <c r="CV243" s="72">
        <f t="shared" si="300"/>
        <v>68.686229999999995</v>
      </c>
      <c r="CW243" s="72">
        <f t="shared" si="300"/>
        <v>11.031499999999999</v>
      </c>
      <c r="CX243" s="72">
        <f t="shared" si="300"/>
        <v>15.13917</v>
      </c>
      <c r="CY243" s="72">
        <f t="shared" si="300"/>
        <v>77.218141000000003</v>
      </c>
      <c r="CZ243" s="72">
        <f t="shared" si="300"/>
        <v>5.805828</v>
      </c>
      <c r="DA243" s="72">
        <f t="shared" si="300"/>
        <v>74.994457999999995</v>
      </c>
      <c r="DB243" s="72">
        <f t="shared" si="300"/>
        <v>57.469054999999997</v>
      </c>
      <c r="DC243" s="72">
        <f t="shared" si="300"/>
        <v>17.901584</v>
      </c>
      <c r="DD243" s="72">
        <f t="shared" si="300"/>
        <v>2.6628250000000002</v>
      </c>
      <c r="DE243" s="72">
        <f t="shared" si="300"/>
        <v>6.9419120000000003</v>
      </c>
      <c r="DF243" s="72">
        <f t="shared" si="300"/>
        <v>0.65074399999999999</v>
      </c>
      <c r="DG243" s="72">
        <f t="shared" si="300"/>
        <v>25.351824000000001</v>
      </c>
      <c r="DH243" s="72">
        <f t="shared" si="300"/>
        <v>2.1595960000000001</v>
      </c>
      <c r="DI243" s="72">
        <f t="shared" si="300"/>
        <v>1.7109030000000001</v>
      </c>
      <c r="DJ243" s="72">
        <f t="shared" si="300"/>
        <v>18.948571000000001</v>
      </c>
      <c r="DK243" s="72">
        <f t="shared" si="300"/>
        <v>23.894503</v>
      </c>
      <c r="DL243" s="72">
        <f t="shared" si="300"/>
        <v>2.2400540000000002</v>
      </c>
      <c r="DM243" s="72">
        <f t="shared" si="300"/>
        <v>23.481100000000001</v>
      </c>
      <c r="DN243" s="72">
        <f t="shared" si="300"/>
        <v>5.0637109999999996</v>
      </c>
      <c r="DO243" s="72">
        <f t="shared" si="300"/>
        <v>4.6491220000000002</v>
      </c>
      <c r="DP243" s="72">
        <f t="shared" si="300"/>
        <v>70.162655999999998</v>
      </c>
      <c r="DQ243" s="72">
        <f t="shared" si="300"/>
        <v>8.3537250000000007</v>
      </c>
      <c r="DR243" s="72">
        <f t="shared" si="300"/>
        <v>17.741005000000001</v>
      </c>
      <c r="DS243" s="72">
        <f t="shared" si="300"/>
        <v>30.376298999999999</v>
      </c>
      <c r="DT243" s="72">
        <f t="shared" si="300"/>
        <v>113.55909200000001</v>
      </c>
      <c r="DU243" s="72">
        <f t="shared" si="300"/>
        <v>49.535556999999997</v>
      </c>
      <c r="DV243" s="72">
        <f t="shared" si="300"/>
        <v>197.40061399999999</v>
      </c>
      <c r="DW243" s="72">
        <f t="shared" si="300"/>
        <v>63.388866</v>
      </c>
      <c r="DX243" s="72">
        <f t="shared" si="300"/>
        <v>18.859235999999999</v>
      </c>
      <c r="DY243" s="72">
        <f t="shared" si="300"/>
        <v>11.139963</v>
      </c>
      <c r="DZ243" s="72">
        <f t="shared" si="300"/>
        <v>9.0724049999999998</v>
      </c>
      <c r="EA243" s="72">
        <f t="shared" ref="EA243:FX243" si="301">ROUND(((EA42)*(1+EA185+EA186))/EA40,6)</f>
        <v>3.923006</v>
      </c>
      <c r="EB243" s="72">
        <f t="shared" si="301"/>
        <v>16.353829000000001</v>
      </c>
      <c r="EC243" s="72">
        <f t="shared" si="301"/>
        <v>41.880231999999999</v>
      </c>
      <c r="ED243" s="72">
        <f t="shared" si="301"/>
        <v>0.43299500000000002</v>
      </c>
      <c r="EE243" s="72">
        <f t="shared" si="301"/>
        <v>80.705772999999994</v>
      </c>
      <c r="EF243" s="72">
        <f t="shared" si="301"/>
        <v>12.434042</v>
      </c>
      <c r="EG243" s="72">
        <f t="shared" si="301"/>
        <v>53.896583</v>
      </c>
      <c r="EH243" s="72">
        <f t="shared" si="301"/>
        <v>92.841896000000006</v>
      </c>
      <c r="EI243" s="72">
        <f t="shared" si="301"/>
        <v>1.054681</v>
      </c>
      <c r="EJ243" s="72">
        <f t="shared" si="301"/>
        <v>1.6193299999999999</v>
      </c>
      <c r="EK243" s="72">
        <f t="shared" si="301"/>
        <v>1.393383</v>
      </c>
      <c r="EL243" s="72">
        <f t="shared" si="301"/>
        <v>2.3564639999999999</v>
      </c>
      <c r="EM243" s="72">
        <f t="shared" si="301"/>
        <v>10.987284000000001</v>
      </c>
      <c r="EN243" s="72">
        <f t="shared" si="301"/>
        <v>20.115663000000001</v>
      </c>
      <c r="EO243" s="72">
        <f t="shared" si="301"/>
        <v>30.065854999999999</v>
      </c>
      <c r="EP243" s="72">
        <f t="shared" si="301"/>
        <v>10.099951000000001</v>
      </c>
      <c r="EQ243" s="72">
        <f t="shared" si="301"/>
        <v>1.0881E-2</v>
      </c>
      <c r="ER243" s="72">
        <f t="shared" si="301"/>
        <v>10.128596</v>
      </c>
      <c r="ES243" s="72">
        <f t="shared" si="301"/>
        <v>61.622973000000002</v>
      </c>
      <c r="ET243" s="72">
        <f t="shared" si="301"/>
        <v>39.457006999999997</v>
      </c>
      <c r="EU243" s="72">
        <f t="shared" si="301"/>
        <v>37.740571000000003</v>
      </c>
      <c r="EV243" s="72">
        <f t="shared" si="301"/>
        <v>23.410094000000001</v>
      </c>
      <c r="EW243" s="72">
        <f t="shared" si="301"/>
        <v>1.6516</v>
      </c>
      <c r="EX243" s="72">
        <f t="shared" si="301"/>
        <v>20.315415000000002</v>
      </c>
      <c r="EY243" s="72">
        <f t="shared" si="301"/>
        <v>28.658138000000001</v>
      </c>
      <c r="EZ243" s="72">
        <f t="shared" si="301"/>
        <v>43.965411000000003</v>
      </c>
      <c r="FA243" s="72">
        <f t="shared" si="301"/>
        <v>0.68173499999999998</v>
      </c>
      <c r="FB243" s="72">
        <f t="shared" si="301"/>
        <v>3.383918</v>
      </c>
      <c r="FC243" s="72">
        <f t="shared" si="301"/>
        <v>4.3617239999999997</v>
      </c>
      <c r="FD243" s="72">
        <f t="shared" si="301"/>
        <v>24.20722</v>
      </c>
      <c r="FE243" s="72">
        <f t="shared" si="301"/>
        <v>29.642993000000001</v>
      </c>
      <c r="FF243" s="72">
        <f t="shared" si="301"/>
        <v>68.390596000000002</v>
      </c>
      <c r="FG243" s="72">
        <f t="shared" si="301"/>
        <v>140.32985099999999</v>
      </c>
      <c r="FH243" s="72">
        <f t="shared" si="301"/>
        <v>38.311002000000002</v>
      </c>
      <c r="FI243" s="72">
        <f t="shared" si="301"/>
        <v>0.77385599999999999</v>
      </c>
      <c r="FJ243" s="72">
        <f t="shared" si="301"/>
        <v>2.1456140000000001</v>
      </c>
      <c r="FK243" s="72">
        <f t="shared" si="301"/>
        <v>0.81848799999999999</v>
      </c>
      <c r="FL243" s="72">
        <f t="shared" si="301"/>
        <v>2.0814430000000002</v>
      </c>
      <c r="FM243" s="72">
        <f t="shared" si="301"/>
        <v>3.2729650000000001</v>
      </c>
      <c r="FN243" s="72">
        <f t="shared" si="301"/>
        <v>1.0923179999999999</v>
      </c>
      <c r="FO243" s="72">
        <f t="shared" si="301"/>
        <v>0.74356100000000003</v>
      </c>
      <c r="FP243" s="72">
        <f t="shared" si="301"/>
        <v>1.6588700000000001</v>
      </c>
      <c r="FQ243" s="72">
        <f t="shared" si="301"/>
        <v>5.6123519999999996</v>
      </c>
      <c r="FR243" s="72">
        <f t="shared" si="301"/>
        <v>6.2197430000000002</v>
      </c>
      <c r="FS243" s="72">
        <f t="shared" si="301"/>
        <v>3.7856380000000001</v>
      </c>
      <c r="FT243" s="50">
        <f t="shared" si="301"/>
        <v>3.3071540000000001</v>
      </c>
      <c r="FU243" s="72">
        <f t="shared" si="301"/>
        <v>9.2117360000000001</v>
      </c>
      <c r="FV243" s="72">
        <f t="shared" si="301"/>
        <v>10.536686</v>
      </c>
      <c r="FW243" s="72">
        <f t="shared" si="301"/>
        <v>69.463181000000006</v>
      </c>
      <c r="FX243" s="72">
        <f t="shared" si="301"/>
        <v>51.890782000000002</v>
      </c>
      <c r="FY243" s="72"/>
      <c r="FZ243" s="72"/>
      <c r="GA243" s="72"/>
      <c r="GB243" s="72"/>
      <c r="GC243" s="72"/>
      <c r="GD243" s="72"/>
      <c r="GE243" s="143"/>
      <c r="GF243" s="143"/>
      <c r="GG243" s="5"/>
      <c r="GH243" s="5"/>
      <c r="GI243" s="5"/>
      <c r="GJ243" s="5"/>
      <c r="GK243" s="5"/>
      <c r="GL243" s="5"/>
      <c r="GM243" s="5"/>
    </row>
    <row r="244" spans="1:195" x14ac:dyDescent="0.2">
      <c r="A244" s="55"/>
      <c r="B244" s="2" t="s">
        <v>614</v>
      </c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50"/>
      <c r="X244" s="72"/>
      <c r="Y244" s="72"/>
      <c r="Z244" s="72"/>
      <c r="AA244" s="72"/>
      <c r="AB244" s="72"/>
      <c r="AC244" s="72"/>
      <c r="AD244" s="72"/>
      <c r="AE244" s="72"/>
      <c r="AF244" s="72"/>
      <c r="AG244" s="72"/>
      <c r="AH244" s="72"/>
      <c r="AI244" s="72"/>
      <c r="AJ244" s="72"/>
      <c r="AK244" s="72"/>
      <c r="AL244" s="72"/>
      <c r="AM244" s="72"/>
      <c r="AN244" s="72"/>
      <c r="AO244" s="72"/>
      <c r="AP244" s="72"/>
      <c r="AQ244" s="72"/>
      <c r="AR244" s="72"/>
      <c r="AS244" s="72"/>
      <c r="AT244" s="72"/>
      <c r="AU244" s="72"/>
      <c r="AV244" s="72"/>
      <c r="AW244" s="72"/>
      <c r="AX244" s="72"/>
      <c r="AY244" s="72"/>
      <c r="AZ244" s="72"/>
      <c r="BA244" s="72"/>
      <c r="BB244" s="72"/>
      <c r="BC244" s="72"/>
      <c r="BD244" s="72"/>
      <c r="BE244" s="72"/>
      <c r="BF244" s="72"/>
      <c r="BG244" s="72"/>
      <c r="BH244" s="72"/>
      <c r="BI244" s="72"/>
      <c r="BJ244" s="72"/>
      <c r="BK244" s="72"/>
      <c r="BL244" s="72"/>
      <c r="BM244" s="72"/>
      <c r="BN244" s="72"/>
      <c r="BO244" s="72"/>
      <c r="BP244" s="72"/>
      <c r="BQ244" s="72"/>
      <c r="BR244" s="72"/>
      <c r="BS244" s="72"/>
      <c r="BT244" s="72"/>
      <c r="BU244" s="72"/>
      <c r="BV244" s="72"/>
      <c r="BW244" s="72"/>
      <c r="BX244" s="72"/>
      <c r="BY244" s="72"/>
      <c r="BZ244" s="72"/>
      <c r="CA244" s="72"/>
      <c r="CB244" s="72"/>
      <c r="CC244" s="72"/>
      <c r="CD244" s="72"/>
      <c r="CE244" s="72"/>
      <c r="CF244" s="72"/>
      <c r="CG244" s="72"/>
      <c r="CH244" s="72"/>
      <c r="CI244" s="72"/>
      <c r="CJ244" s="72"/>
      <c r="CK244" s="72"/>
      <c r="CL244" s="72"/>
      <c r="CM244" s="72"/>
      <c r="CN244" s="72"/>
      <c r="CO244" s="72"/>
      <c r="CP244" s="72"/>
      <c r="CQ244" s="72"/>
      <c r="CR244" s="72"/>
      <c r="CS244" s="72"/>
      <c r="CT244" s="72"/>
      <c r="CU244" s="72"/>
      <c r="CV244" s="72"/>
      <c r="CW244" s="72"/>
      <c r="CX244" s="72"/>
      <c r="CY244" s="72"/>
      <c r="CZ244" s="72"/>
      <c r="DA244" s="72"/>
      <c r="DB244" s="72"/>
      <c r="DC244" s="72"/>
      <c r="DD244" s="72"/>
      <c r="DE244" s="72"/>
      <c r="DF244" s="72"/>
      <c r="DG244" s="72"/>
      <c r="DH244" s="72"/>
      <c r="DI244" s="72"/>
      <c r="DJ244" s="72"/>
      <c r="DK244" s="72"/>
      <c r="DL244" s="72"/>
      <c r="DM244" s="72"/>
      <c r="DN244" s="72"/>
      <c r="DO244" s="72"/>
      <c r="DP244" s="72"/>
      <c r="DQ244" s="72"/>
      <c r="DR244" s="72"/>
      <c r="DS244" s="72"/>
      <c r="DT244" s="72"/>
      <c r="DU244" s="72"/>
      <c r="DV244" s="72"/>
      <c r="DW244" s="72"/>
      <c r="DX244" s="72"/>
      <c r="DY244" s="72"/>
      <c r="DZ244" s="72"/>
      <c r="EA244" s="72"/>
      <c r="EB244" s="72"/>
      <c r="EC244" s="72"/>
      <c r="ED244" s="72"/>
      <c r="EE244" s="72"/>
      <c r="EF244" s="72"/>
      <c r="EG244" s="72"/>
      <c r="EH244" s="72"/>
      <c r="EI244" s="72"/>
      <c r="EJ244" s="72"/>
      <c r="EK244" s="72"/>
      <c r="EL244" s="72"/>
      <c r="EM244" s="72"/>
      <c r="EN244" s="72"/>
      <c r="EO244" s="72"/>
      <c r="EP244" s="72"/>
      <c r="EQ244" s="72"/>
      <c r="ER244" s="72"/>
      <c r="ES244" s="72"/>
      <c r="ET244" s="72"/>
      <c r="EU244" s="72"/>
      <c r="EV244" s="72"/>
      <c r="EW244" s="72"/>
      <c r="EX244" s="72"/>
      <c r="EY244" s="72"/>
      <c r="EZ244" s="72"/>
      <c r="FA244" s="72"/>
      <c r="FB244" s="72"/>
      <c r="FC244" s="72"/>
      <c r="FD244" s="72"/>
      <c r="FE244" s="72"/>
      <c r="FF244" s="72"/>
      <c r="FG244" s="72"/>
      <c r="FH244" s="72"/>
      <c r="FI244" s="72"/>
      <c r="FJ244" s="72"/>
      <c r="FK244" s="72"/>
      <c r="FL244" s="72"/>
      <c r="FM244" s="72"/>
      <c r="FN244" s="72"/>
      <c r="FO244" s="72"/>
      <c r="FP244" s="72"/>
      <c r="FQ244" s="72"/>
      <c r="FR244" s="72"/>
      <c r="FS244" s="72"/>
      <c r="FT244" s="50"/>
      <c r="FU244" s="72"/>
      <c r="FV244" s="72"/>
      <c r="FW244" s="72"/>
      <c r="FX244" s="72"/>
      <c r="FY244" s="72"/>
      <c r="FZ244" s="72"/>
      <c r="GA244" s="53"/>
      <c r="GB244" s="72"/>
      <c r="GC244" s="72"/>
      <c r="GD244" s="72"/>
      <c r="GE244" s="143"/>
      <c r="GF244" s="143"/>
      <c r="GG244" s="5"/>
      <c r="GH244" s="5"/>
      <c r="GI244" s="5"/>
      <c r="GJ244" s="5"/>
      <c r="GK244" s="5"/>
      <c r="GL244" s="5"/>
      <c r="GM244" s="5"/>
    </row>
    <row r="245" spans="1:195" x14ac:dyDescent="0.2">
      <c r="A245" s="55"/>
      <c r="B245" s="2" t="s">
        <v>615</v>
      </c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50"/>
      <c r="X245" s="72"/>
      <c r="Y245" s="72"/>
      <c r="Z245" s="72"/>
      <c r="AA245" s="72"/>
      <c r="AB245" s="72"/>
      <c r="AC245" s="72"/>
      <c r="AD245" s="72"/>
      <c r="AE245" s="72"/>
      <c r="AF245" s="72"/>
      <c r="AG245" s="72"/>
      <c r="AH245" s="72"/>
      <c r="AI245" s="72"/>
      <c r="AJ245" s="72"/>
      <c r="AK245" s="72"/>
      <c r="AL245" s="72"/>
      <c r="AM245" s="72"/>
      <c r="AN245" s="72"/>
      <c r="AO245" s="72"/>
      <c r="AP245" s="72"/>
      <c r="AQ245" s="72"/>
      <c r="AR245" s="72"/>
      <c r="AS245" s="72"/>
      <c r="AT245" s="72"/>
      <c r="AU245" s="72"/>
      <c r="AV245" s="72"/>
      <c r="AW245" s="72"/>
      <c r="AX245" s="72"/>
      <c r="AY245" s="72"/>
      <c r="AZ245" s="72"/>
      <c r="BA245" s="72"/>
      <c r="BB245" s="72"/>
      <c r="BC245" s="72"/>
      <c r="BD245" s="72"/>
      <c r="BE245" s="72"/>
      <c r="BF245" s="72"/>
      <c r="BG245" s="72"/>
      <c r="BH245" s="72"/>
      <c r="BI245" s="72"/>
      <c r="BJ245" s="72"/>
      <c r="BK245" s="72"/>
      <c r="BL245" s="72"/>
      <c r="BM245" s="72"/>
      <c r="BN245" s="72"/>
      <c r="BO245" s="72"/>
      <c r="BP245" s="72"/>
      <c r="BQ245" s="72"/>
      <c r="BR245" s="72"/>
      <c r="BS245" s="72"/>
      <c r="BT245" s="72"/>
      <c r="BU245" s="72"/>
      <c r="BV245" s="72"/>
      <c r="BW245" s="72"/>
      <c r="BX245" s="72"/>
      <c r="BY245" s="72"/>
      <c r="BZ245" s="72"/>
      <c r="CA245" s="72"/>
      <c r="CB245" s="72"/>
      <c r="CC245" s="72"/>
      <c r="CD245" s="72"/>
      <c r="CE245" s="72"/>
      <c r="CF245" s="72"/>
      <c r="CG245" s="72"/>
      <c r="CH245" s="72"/>
      <c r="CI245" s="72"/>
      <c r="CJ245" s="72"/>
      <c r="CK245" s="72"/>
      <c r="CL245" s="72"/>
      <c r="CM245" s="72"/>
      <c r="CN245" s="72"/>
      <c r="CO245" s="72"/>
      <c r="CP245" s="72"/>
      <c r="CQ245" s="72"/>
      <c r="CR245" s="72"/>
      <c r="CS245" s="72"/>
      <c r="CT245" s="72"/>
      <c r="CU245" s="72"/>
      <c r="CV245" s="72"/>
      <c r="CW245" s="72"/>
      <c r="CX245" s="72"/>
      <c r="CY245" s="72"/>
      <c r="CZ245" s="72"/>
      <c r="DA245" s="72"/>
      <c r="DB245" s="72"/>
      <c r="DC245" s="72"/>
      <c r="DD245" s="72"/>
      <c r="DE245" s="72"/>
      <c r="DF245" s="72"/>
      <c r="DG245" s="72"/>
      <c r="DH245" s="72"/>
      <c r="DI245" s="72"/>
      <c r="DJ245" s="72"/>
      <c r="DK245" s="72"/>
      <c r="DL245" s="72"/>
      <c r="DM245" s="72"/>
      <c r="DN245" s="72"/>
      <c r="DO245" s="72"/>
      <c r="DP245" s="72"/>
      <c r="DQ245" s="72"/>
      <c r="DR245" s="72"/>
      <c r="DS245" s="72"/>
      <c r="DT245" s="72"/>
      <c r="DU245" s="72"/>
      <c r="DV245" s="72"/>
      <c r="DW245" s="72"/>
      <c r="DX245" s="72"/>
      <c r="DY245" s="72"/>
      <c r="DZ245" s="72"/>
      <c r="EA245" s="72"/>
      <c r="EB245" s="72"/>
      <c r="EC245" s="72"/>
      <c r="ED245" s="72"/>
      <c r="EE245" s="72"/>
      <c r="EF245" s="72"/>
      <c r="EG245" s="72"/>
      <c r="EH245" s="72"/>
      <c r="EI245" s="72"/>
      <c r="EJ245" s="72"/>
      <c r="EK245" s="72"/>
      <c r="EL245" s="72"/>
      <c r="EM245" s="72"/>
      <c r="EN245" s="72"/>
      <c r="EO245" s="72"/>
      <c r="EP245" s="72"/>
      <c r="EQ245" s="72"/>
      <c r="ER245" s="72"/>
      <c r="ES245" s="72"/>
      <c r="ET245" s="72"/>
      <c r="EU245" s="72"/>
      <c r="EV245" s="72"/>
      <c r="EW245" s="72"/>
      <c r="EX245" s="72"/>
      <c r="EY245" s="72"/>
      <c r="EZ245" s="72"/>
      <c r="FA245" s="72"/>
      <c r="FB245" s="72"/>
      <c r="FC245" s="72"/>
      <c r="FD245" s="72"/>
      <c r="FE245" s="72"/>
      <c r="FF245" s="72"/>
      <c r="FG245" s="72"/>
      <c r="FH245" s="72"/>
      <c r="FI245" s="72"/>
      <c r="FJ245" s="72"/>
      <c r="FK245" s="72"/>
      <c r="FL245" s="72"/>
      <c r="FM245" s="72"/>
      <c r="FN245" s="72"/>
      <c r="FO245" s="72"/>
      <c r="FP245" s="72"/>
      <c r="FQ245" s="72"/>
      <c r="FR245" s="72"/>
      <c r="FS245" s="72"/>
      <c r="FT245" s="50"/>
      <c r="FU245" s="72"/>
      <c r="FV245" s="72"/>
      <c r="FW245" s="72"/>
      <c r="FX245" s="72"/>
      <c r="FY245" s="72"/>
      <c r="FZ245" s="72"/>
      <c r="GA245" s="53"/>
      <c r="GB245" s="72"/>
      <c r="GC245" s="72"/>
      <c r="GD245" s="72"/>
      <c r="GE245" s="143"/>
      <c r="GF245" s="143"/>
      <c r="GG245" s="5"/>
      <c r="GH245" s="5"/>
      <c r="GI245" s="5"/>
      <c r="GJ245" s="5"/>
      <c r="GK245" s="5"/>
      <c r="GL245" s="5"/>
      <c r="GM245" s="5"/>
    </row>
    <row r="246" spans="1:195" x14ac:dyDescent="0.2">
      <c r="A246" s="3" t="s">
        <v>616</v>
      </c>
      <c r="B246" s="2" t="s">
        <v>617</v>
      </c>
      <c r="C246" s="72">
        <f>MIN(C238,C240,C243)</f>
        <v>2.6079999999999999E-2</v>
      </c>
      <c r="D246" s="72">
        <f t="shared" ref="D246:BO246" si="302">MIN(D238,D240,D243)</f>
        <v>2.7E-2</v>
      </c>
      <c r="E246" s="72">
        <f t="shared" si="302"/>
        <v>2.4688000000000002E-2</v>
      </c>
      <c r="F246" s="72">
        <f t="shared" si="302"/>
        <v>2.6262000000000001E-2</v>
      </c>
      <c r="G246" s="72">
        <f t="shared" si="302"/>
        <v>2.2284999999999999E-2</v>
      </c>
      <c r="H246" s="72">
        <f t="shared" si="302"/>
        <v>2.7E-2</v>
      </c>
      <c r="I246" s="72">
        <f t="shared" si="302"/>
        <v>2.7E-2</v>
      </c>
      <c r="J246" s="72">
        <f t="shared" si="302"/>
        <v>2.7E-2</v>
      </c>
      <c r="K246" s="72">
        <f t="shared" si="302"/>
        <v>2.7E-2</v>
      </c>
      <c r="L246" s="72">
        <f t="shared" si="302"/>
        <v>2.1895000000000001E-2</v>
      </c>
      <c r="M246" s="72">
        <f t="shared" si="302"/>
        <v>2.0947E-2</v>
      </c>
      <c r="N246" s="72">
        <f t="shared" si="302"/>
        <v>2.5711999999999999E-2</v>
      </c>
      <c r="O246" s="72">
        <f t="shared" si="302"/>
        <v>2.5353000000000001E-2</v>
      </c>
      <c r="P246" s="72">
        <f t="shared" si="302"/>
        <v>2.7E-2</v>
      </c>
      <c r="Q246" s="72">
        <f t="shared" si="302"/>
        <v>2.6009999999999998E-2</v>
      </c>
      <c r="R246" s="72">
        <f t="shared" si="302"/>
        <v>2.3909E-2</v>
      </c>
      <c r="S246" s="72">
        <f t="shared" si="302"/>
        <v>2.1014000000000001E-2</v>
      </c>
      <c r="T246" s="72">
        <f t="shared" si="302"/>
        <v>1.9300999999999999E-2</v>
      </c>
      <c r="U246" s="72">
        <f t="shared" si="302"/>
        <v>1.8800999999999998E-2</v>
      </c>
      <c r="V246" s="72">
        <f t="shared" si="302"/>
        <v>2.7E-2</v>
      </c>
      <c r="W246" s="50">
        <f t="shared" si="302"/>
        <v>2.7E-2</v>
      </c>
      <c r="X246" s="72">
        <f t="shared" si="302"/>
        <v>1.0756E-2</v>
      </c>
      <c r="Y246" s="72">
        <f t="shared" si="302"/>
        <v>1.9498000000000001E-2</v>
      </c>
      <c r="Z246" s="72">
        <f t="shared" si="302"/>
        <v>1.8915000000000001E-2</v>
      </c>
      <c r="AA246" s="72">
        <f t="shared" si="302"/>
        <v>2.4995E-2</v>
      </c>
      <c r="AB246" s="72">
        <f t="shared" si="302"/>
        <v>2.5023E-2</v>
      </c>
      <c r="AC246" s="72">
        <f t="shared" si="302"/>
        <v>1.5982E-2</v>
      </c>
      <c r="AD246" s="72">
        <f t="shared" si="302"/>
        <v>1.4692999999999999E-2</v>
      </c>
      <c r="AE246" s="72">
        <f t="shared" si="302"/>
        <v>7.8139999999999998E-3</v>
      </c>
      <c r="AF246" s="72">
        <f t="shared" si="302"/>
        <v>6.6740000000000002E-3</v>
      </c>
      <c r="AG246" s="72">
        <f t="shared" si="302"/>
        <v>1.2118E-2</v>
      </c>
      <c r="AH246" s="72">
        <f t="shared" si="302"/>
        <v>1.7122999999999999E-2</v>
      </c>
      <c r="AI246" s="72">
        <f t="shared" si="302"/>
        <v>2.7E-2</v>
      </c>
      <c r="AJ246" s="72">
        <f t="shared" si="302"/>
        <v>1.8787999999999999E-2</v>
      </c>
      <c r="AK246" s="72">
        <f t="shared" si="302"/>
        <v>1.6279999999999999E-2</v>
      </c>
      <c r="AL246" s="72">
        <f t="shared" si="302"/>
        <v>2.7E-2</v>
      </c>
      <c r="AM246" s="72">
        <f t="shared" si="302"/>
        <v>1.6448999999999998E-2</v>
      </c>
      <c r="AN246" s="72">
        <f t="shared" si="302"/>
        <v>2.2903E-2</v>
      </c>
      <c r="AO246" s="72">
        <f t="shared" si="302"/>
        <v>2.2655999999999999E-2</v>
      </c>
      <c r="AP246" s="72">
        <f t="shared" si="302"/>
        <v>2.5541000000000001E-2</v>
      </c>
      <c r="AQ246" s="72">
        <f t="shared" si="302"/>
        <v>1.5559E-2</v>
      </c>
      <c r="AR246" s="72">
        <f t="shared" si="302"/>
        <v>2.5440000000000001E-2</v>
      </c>
      <c r="AS246" s="72">
        <f t="shared" si="302"/>
        <v>1.1618E-2</v>
      </c>
      <c r="AT246" s="72">
        <f t="shared" si="302"/>
        <v>2.6714000000000002E-2</v>
      </c>
      <c r="AU246" s="72">
        <f t="shared" si="302"/>
        <v>1.9188E-2</v>
      </c>
      <c r="AV246" s="72">
        <f t="shared" si="302"/>
        <v>2.5359E-2</v>
      </c>
      <c r="AW246" s="72">
        <f t="shared" si="302"/>
        <v>2.0596E-2</v>
      </c>
      <c r="AX246" s="72">
        <f t="shared" si="302"/>
        <v>1.6798E-2</v>
      </c>
      <c r="AY246" s="72">
        <f t="shared" si="302"/>
        <v>2.7E-2</v>
      </c>
      <c r="AZ246" s="72">
        <f t="shared" si="302"/>
        <v>1.8092E-2</v>
      </c>
      <c r="BA246" s="72">
        <f t="shared" si="302"/>
        <v>2.1894E-2</v>
      </c>
      <c r="BB246" s="72">
        <f t="shared" si="302"/>
        <v>1.9684E-2</v>
      </c>
      <c r="BC246" s="72">
        <f t="shared" si="302"/>
        <v>2.4025999999999999E-2</v>
      </c>
      <c r="BD246" s="72">
        <f t="shared" si="302"/>
        <v>2.7E-2</v>
      </c>
      <c r="BE246" s="72">
        <f t="shared" si="302"/>
        <v>2.2815999999999999E-2</v>
      </c>
      <c r="BF246" s="72">
        <f t="shared" si="302"/>
        <v>2.6952E-2</v>
      </c>
      <c r="BG246" s="72">
        <f t="shared" si="302"/>
        <v>2.7E-2</v>
      </c>
      <c r="BH246" s="72">
        <f t="shared" si="302"/>
        <v>2.1419000000000001E-2</v>
      </c>
      <c r="BI246" s="72">
        <f t="shared" si="302"/>
        <v>8.4329999999999995E-3</v>
      </c>
      <c r="BJ246" s="72">
        <f t="shared" si="302"/>
        <v>2.3164000000000001E-2</v>
      </c>
      <c r="BK246" s="72">
        <f t="shared" si="302"/>
        <v>2.4459000000000002E-2</v>
      </c>
      <c r="BL246" s="72">
        <f t="shared" si="302"/>
        <v>2.7E-2</v>
      </c>
      <c r="BM246" s="72">
        <f t="shared" si="302"/>
        <v>2.0833999999999998E-2</v>
      </c>
      <c r="BN246" s="72">
        <f t="shared" si="302"/>
        <v>2.7E-2</v>
      </c>
      <c r="BO246" s="72">
        <f t="shared" si="302"/>
        <v>1.5203E-2</v>
      </c>
      <c r="BP246" s="72">
        <f t="shared" ref="BP246:EA246" si="303">MIN(BP238,BP240,BP243)</f>
        <v>2.1701999999999999E-2</v>
      </c>
      <c r="BQ246" s="72">
        <f t="shared" si="303"/>
        <v>2.1759000000000001E-2</v>
      </c>
      <c r="BR246" s="72">
        <f t="shared" si="303"/>
        <v>4.7000000000000002E-3</v>
      </c>
      <c r="BS246" s="72">
        <f t="shared" si="303"/>
        <v>2.2309999999999999E-3</v>
      </c>
      <c r="BT246" s="72">
        <f t="shared" si="303"/>
        <v>4.0749999999999996E-3</v>
      </c>
      <c r="BU246" s="72">
        <f t="shared" si="303"/>
        <v>1.3811E-2</v>
      </c>
      <c r="BV246" s="72">
        <f t="shared" si="303"/>
        <v>1.1775000000000001E-2</v>
      </c>
      <c r="BW246" s="72">
        <f t="shared" si="303"/>
        <v>1.55E-2</v>
      </c>
      <c r="BX246" s="72">
        <f t="shared" si="303"/>
        <v>1.6598999999999999E-2</v>
      </c>
      <c r="BY246" s="72">
        <f t="shared" si="303"/>
        <v>2.3781E-2</v>
      </c>
      <c r="BZ246" s="72">
        <f t="shared" si="303"/>
        <v>2.6311999999999999E-2</v>
      </c>
      <c r="CA246" s="72">
        <f t="shared" si="303"/>
        <v>2.3040999999999999E-2</v>
      </c>
      <c r="CB246" s="72">
        <f t="shared" si="303"/>
        <v>2.6252000000000001E-2</v>
      </c>
      <c r="CC246" s="72">
        <f t="shared" si="303"/>
        <v>2.2199E-2</v>
      </c>
      <c r="CD246" s="72">
        <f t="shared" si="303"/>
        <v>1.9519999999999999E-2</v>
      </c>
      <c r="CE246" s="72">
        <f t="shared" si="303"/>
        <v>2.7E-2</v>
      </c>
      <c r="CF246" s="72">
        <f t="shared" si="303"/>
        <v>2.2463E-2</v>
      </c>
      <c r="CG246" s="72">
        <f t="shared" si="303"/>
        <v>2.7E-2</v>
      </c>
      <c r="CH246" s="72">
        <f t="shared" si="303"/>
        <v>2.2187999999999999E-2</v>
      </c>
      <c r="CI246" s="72">
        <f t="shared" si="303"/>
        <v>2.418E-2</v>
      </c>
      <c r="CJ246" s="72">
        <f t="shared" si="303"/>
        <v>2.3469E-2</v>
      </c>
      <c r="CK246" s="72">
        <f t="shared" si="303"/>
        <v>6.6010000000000001E-3</v>
      </c>
      <c r="CL246" s="72">
        <f t="shared" si="303"/>
        <v>8.2290000000000002E-3</v>
      </c>
      <c r="CM246" s="72">
        <f t="shared" si="303"/>
        <v>2.274E-3</v>
      </c>
      <c r="CN246" s="72">
        <f t="shared" si="303"/>
        <v>2.7E-2</v>
      </c>
      <c r="CO246" s="72">
        <f t="shared" si="303"/>
        <v>2.2360000000000001E-2</v>
      </c>
      <c r="CP246" s="72">
        <f t="shared" si="303"/>
        <v>2.0549000000000001E-2</v>
      </c>
      <c r="CQ246" s="72">
        <f t="shared" si="303"/>
        <v>1.2427000000000001E-2</v>
      </c>
      <c r="CR246" s="72">
        <f t="shared" si="303"/>
        <v>1.6800000000000001E-3</v>
      </c>
      <c r="CS246" s="72">
        <f t="shared" si="303"/>
        <v>2.2658000000000001E-2</v>
      </c>
      <c r="CT246" s="72">
        <f t="shared" si="303"/>
        <v>8.5199999999999998E-3</v>
      </c>
      <c r="CU246" s="72">
        <f t="shared" si="303"/>
        <v>1.9616000000000001E-2</v>
      </c>
      <c r="CV246" s="72">
        <f t="shared" si="303"/>
        <v>1.0978999999999999E-2</v>
      </c>
      <c r="CW246" s="72">
        <f t="shared" si="303"/>
        <v>2.2808999999999999E-2</v>
      </c>
      <c r="CX246" s="72">
        <f t="shared" si="303"/>
        <v>2.1824E-2</v>
      </c>
      <c r="CY246" s="72">
        <f t="shared" si="303"/>
        <v>2.7E-2</v>
      </c>
      <c r="CZ246" s="72">
        <f t="shared" si="303"/>
        <v>2.6651000000000001E-2</v>
      </c>
      <c r="DA246" s="72">
        <f t="shared" si="303"/>
        <v>2.7E-2</v>
      </c>
      <c r="DB246" s="72">
        <f t="shared" si="303"/>
        <v>2.7E-2</v>
      </c>
      <c r="DC246" s="72">
        <f t="shared" si="303"/>
        <v>1.7417999999999999E-2</v>
      </c>
      <c r="DD246" s="72">
        <f t="shared" si="303"/>
        <v>3.4299999999999999E-3</v>
      </c>
      <c r="DE246" s="72">
        <f t="shared" si="303"/>
        <v>1.145E-2</v>
      </c>
      <c r="DF246" s="72">
        <f t="shared" si="303"/>
        <v>2.4213999999999999E-2</v>
      </c>
      <c r="DG246" s="72">
        <f t="shared" si="303"/>
        <v>2.0452999999999999E-2</v>
      </c>
      <c r="DH246" s="72">
        <f t="shared" si="303"/>
        <v>2.0516E-2</v>
      </c>
      <c r="DI246" s="72">
        <f t="shared" si="303"/>
        <v>1.8845000000000001E-2</v>
      </c>
      <c r="DJ246" s="72">
        <f t="shared" si="303"/>
        <v>2.0882999999999999E-2</v>
      </c>
      <c r="DK246" s="72">
        <f t="shared" si="303"/>
        <v>1.5657999999999998E-2</v>
      </c>
      <c r="DL246" s="72">
        <f t="shared" si="303"/>
        <v>2.1967E-2</v>
      </c>
      <c r="DM246" s="72">
        <f t="shared" si="303"/>
        <v>1.9899E-2</v>
      </c>
      <c r="DN246" s="72">
        <f t="shared" si="303"/>
        <v>2.7E-2</v>
      </c>
      <c r="DO246" s="72">
        <f t="shared" si="303"/>
        <v>2.7E-2</v>
      </c>
      <c r="DP246" s="72">
        <f t="shared" si="303"/>
        <v>2.7E-2</v>
      </c>
      <c r="DQ246" s="72">
        <f t="shared" si="303"/>
        <v>2.5884999999999998E-2</v>
      </c>
      <c r="DR246" s="72">
        <f t="shared" si="303"/>
        <v>2.4417000000000001E-2</v>
      </c>
      <c r="DS246" s="72">
        <f t="shared" si="303"/>
        <v>2.5923999999999999E-2</v>
      </c>
      <c r="DT246" s="72">
        <f t="shared" si="303"/>
        <v>2.1728999999999998E-2</v>
      </c>
      <c r="DU246" s="72">
        <f t="shared" si="303"/>
        <v>2.7E-2</v>
      </c>
      <c r="DV246" s="72">
        <f t="shared" si="303"/>
        <v>2.7E-2</v>
      </c>
      <c r="DW246" s="72">
        <f t="shared" si="303"/>
        <v>2.1996999999999999E-2</v>
      </c>
      <c r="DX246" s="72">
        <f t="shared" si="303"/>
        <v>1.8931E-2</v>
      </c>
      <c r="DY246" s="72">
        <f t="shared" si="303"/>
        <v>1.2928E-2</v>
      </c>
      <c r="DZ246" s="72">
        <f t="shared" si="303"/>
        <v>1.7662000000000001E-2</v>
      </c>
      <c r="EA246" s="72">
        <f t="shared" si="303"/>
        <v>1.2173E-2</v>
      </c>
      <c r="EB246" s="72">
        <f t="shared" ref="EB246:FX246" si="304">MIN(EB238,EB240,EB243)</f>
        <v>2.7E-2</v>
      </c>
      <c r="EC246" s="72">
        <f t="shared" si="304"/>
        <v>2.6620999999999999E-2</v>
      </c>
      <c r="ED246" s="72">
        <f t="shared" si="304"/>
        <v>4.4120000000000001E-3</v>
      </c>
      <c r="EE246" s="72">
        <f t="shared" si="304"/>
        <v>2.7E-2</v>
      </c>
      <c r="EF246" s="72">
        <f t="shared" si="304"/>
        <v>1.9595000000000001E-2</v>
      </c>
      <c r="EG246" s="72">
        <f t="shared" si="304"/>
        <v>2.6536000000000001E-2</v>
      </c>
      <c r="EH246" s="72">
        <f t="shared" si="304"/>
        <v>2.5052999999999999E-2</v>
      </c>
      <c r="EI246" s="72">
        <f t="shared" si="304"/>
        <v>2.7E-2</v>
      </c>
      <c r="EJ246" s="72">
        <f t="shared" si="304"/>
        <v>2.7E-2</v>
      </c>
      <c r="EK246" s="72">
        <f t="shared" si="304"/>
        <v>5.7670000000000004E-3</v>
      </c>
      <c r="EL246" s="72">
        <f t="shared" si="304"/>
        <v>2.1159999999999998E-3</v>
      </c>
      <c r="EM246" s="72">
        <f t="shared" si="304"/>
        <v>1.6308E-2</v>
      </c>
      <c r="EN246" s="72">
        <f t="shared" si="304"/>
        <v>2.7E-2</v>
      </c>
      <c r="EO246" s="72">
        <f t="shared" si="304"/>
        <v>2.7E-2</v>
      </c>
      <c r="EP246" s="72">
        <f t="shared" si="304"/>
        <v>2.0586E-2</v>
      </c>
      <c r="EQ246" s="72">
        <f t="shared" si="304"/>
        <v>1.0265E-2</v>
      </c>
      <c r="ER246" s="72">
        <f t="shared" si="304"/>
        <v>2.1283E-2</v>
      </c>
      <c r="ES246" s="72">
        <f t="shared" si="304"/>
        <v>2.3557999999999999E-2</v>
      </c>
      <c r="ET246" s="72">
        <f t="shared" si="304"/>
        <v>2.7E-2</v>
      </c>
      <c r="EU246" s="72">
        <f t="shared" si="304"/>
        <v>2.7E-2</v>
      </c>
      <c r="EV246" s="72">
        <f t="shared" si="304"/>
        <v>1.0965000000000001E-2</v>
      </c>
      <c r="EW246" s="72">
        <f t="shared" si="304"/>
        <v>6.0530000000000002E-3</v>
      </c>
      <c r="EX246" s="72">
        <f t="shared" si="304"/>
        <v>3.9100000000000003E-3</v>
      </c>
      <c r="EY246" s="72">
        <f t="shared" si="304"/>
        <v>2.7E-2</v>
      </c>
      <c r="EZ246" s="72">
        <f t="shared" si="304"/>
        <v>2.2942000000000001E-2</v>
      </c>
      <c r="FA246" s="72">
        <f t="shared" si="304"/>
        <v>1.0666E-2</v>
      </c>
      <c r="FB246" s="72">
        <f t="shared" si="304"/>
        <v>1.1505E-2</v>
      </c>
      <c r="FC246" s="72">
        <f t="shared" si="304"/>
        <v>2.2550000000000001E-2</v>
      </c>
      <c r="FD246" s="72">
        <f t="shared" si="304"/>
        <v>2.4438000000000001E-2</v>
      </c>
      <c r="FE246" s="72">
        <f t="shared" si="304"/>
        <v>1.4180999999999999E-2</v>
      </c>
      <c r="FF246" s="72">
        <f t="shared" si="304"/>
        <v>2.7E-2</v>
      </c>
      <c r="FG246" s="72">
        <f t="shared" si="304"/>
        <v>2.7E-2</v>
      </c>
      <c r="FH246" s="72">
        <f t="shared" si="304"/>
        <v>1.9772000000000001E-2</v>
      </c>
      <c r="FI246" s="72">
        <f t="shared" si="304"/>
        <v>6.1999999999999998E-3</v>
      </c>
      <c r="FJ246" s="72">
        <f t="shared" si="304"/>
        <v>1.9438E-2</v>
      </c>
      <c r="FK246" s="72">
        <f t="shared" si="304"/>
        <v>1.0845E-2</v>
      </c>
      <c r="FL246" s="72">
        <f t="shared" si="304"/>
        <v>2.7E-2</v>
      </c>
      <c r="FM246" s="72">
        <f t="shared" si="304"/>
        <v>1.8414E-2</v>
      </c>
      <c r="FN246" s="72">
        <f t="shared" si="304"/>
        <v>2.7E-2</v>
      </c>
      <c r="FO246" s="72">
        <f t="shared" si="304"/>
        <v>6.1809999999999999E-3</v>
      </c>
      <c r="FP246" s="72">
        <f t="shared" si="304"/>
        <v>1.2142999999999999E-2</v>
      </c>
      <c r="FQ246" s="72">
        <f t="shared" si="304"/>
        <v>1.6879999999999999E-2</v>
      </c>
      <c r="FR246" s="72">
        <f t="shared" si="304"/>
        <v>1.1565000000000001E-2</v>
      </c>
      <c r="FS246" s="72">
        <f t="shared" si="304"/>
        <v>8.5970000000000005E-3</v>
      </c>
      <c r="FT246" s="50">
        <f t="shared" si="304"/>
        <v>4.0049999999999999E-3</v>
      </c>
      <c r="FU246" s="72">
        <f t="shared" si="304"/>
        <v>1.8345E-2</v>
      </c>
      <c r="FV246" s="72">
        <f t="shared" si="304"/>
        <v>1.5032E-2</v>
      </c>
      <c r="FW246" s="72">
        <f t="shared" si="304"/>
        <v>2.1498E-2</v>
      </c>
      <c r="FX246" s="72">
        <f t="shared" si="304"/>
        <v>1.9675000000000002E-2</v>
      </c>
      <c r="FY246" s="72"/>
      <c r="FZ246" s="72"/>
      <c r="GA246" s="53"/>
      <c r="GB246" s="72"/>
      <c r="GC246" s="72"/>
      <c r="GD246" s="72"/>
      <c r="GE246" s="143"/>
      <c r="GF246" s="143"/>
      <c r="GG246" s="5"/>
      <c r="GH246" s="5"/>
      <c r="GI246" s="5"/>
      <c r="GJ246" s="5"/>
      <c r="GK246" s="5"/>
      <c r="GL246" s="5"/>
      <c r="GM246" s="5"/>
    </row>
    <row r="247" spans="1:195" x14ac:dyDescent="0.2">
      <c r="A247" s="55"/>
      <c r="B247" s="2" t="s">
        <v>618</v>
      </c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50"/>
      <c r="X247" s="72"/>
      <c r="Y247" s="72"/>
      <c r="Z247" s="72"/>
      <c r="AA247" s="72"/>
      <c r="AB247" s="72"/>
      <c r="AC247" s="72"/>
      <c r="AD247" s="72"/>
      <c r="AE247" s="72"/>
      <c r="AF247" s="72"/>
      <c r="AG247" s="72"/>
      <c r="AH247" s="72"/>
      <c r="AI247" s="72"/>
      <c r="AJ247" s="72"/>
      <c r="AK247" s="72"/>
      <c r="AL247" s="72"/>
      <c r="AM247" s="72"/>
      <c r="AN247" s="72"/>
      <c r="AO247" s="72"/>
      <c r="AP247" s="72"/>
      <c r="AQ247" s="72"/>
      <c r="AR247" s="72"/>
      <c r="AS247" s="72"/>
      <c r="AT247" s="72"/>
      <c r="AU247" s="72"/>
      <c r="AV247" s="72"/>
      <c r="AW247" s="72"/>
      <c r="AX247" s="72"/>
      <c r="AY247" s="72"/>
      <c r="AZ247" s="72"/>
      <c r="BA247" s="72"/>
      <c r="BB247" s="72"/>
      <c r="BC247" s="72"/>
      <c r="BD247" s="72"/>
      <c r="BE247" s="72"/>
      <c r="BF247" s="72"/>
      <c r="BG247" s="72"/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  <c r="BS247" s="72"/>
      <c r="BT247" s="72"/>
      <c r="BU247" s="72"/>
      <c r="BV247" s="72"/>
      <c r="BW247" s="72"/>
      <c r="BX247" s="72"/>
      <c r="BY247" s="72"/>
      <c r="BZ247" s="72"/>
      <c r="CA247" s="72"/>
      <c r="CB247" s="72"/>
      <c r="CC247" s="72"/>
      <c r="CD247" s="72"/>
      <c r="CE247" s="72"/>
      <c r="CF247" s="72"/>
      <c r="CG247" s="72"/>
      <c r="CH247" s="72"/>
      <c r="CI247" s="72"/>
      <c r="CJ247" s="72"/>
      <c r="CK247" s="72"/>
      <c r="CL247" s="72"/>
      <c r="CM247" s="72"/>
      <c r="CN247" s="72"/>
      <c r="CO247" s="72"/>
      <c r="CP247" s="72"/>
      <c r="CQ247" s="72"/>
      <c r="CR247" s="72"/>
      <c r="CS247" s="72"/>
      <c r="CT247" s="72"/>
      <c r="CU247" s="72"/>
      <c r="CV247" s="72"/>
      <c r="CW247" s="72"/>
      <c r="CX247" s="72"/>
      <c r="CY247" s="72"/>
      <c r="CZ247" s="72"/>
      <c r="DA247" s="72"/>
      <c r="DB247" s="72"/>
      <c r="DC247" s="72"/>
      <c r="DD247" s="72"/>
      <c r="DE247" s="72"/>
      <c r="DF247" s="72"/>
      <c r="DG247" s="72"/>
      <c r="DH247" s="72"/>
      <c r="DI247" s="72"/>
      <c r="DJ247" s="72"/>
      <c r="DK247" s="72"/>
      <c r="DL247" s="72"/>
      <c r="DM247" s="72"/>
      <c r="DN247" s="72"/>
      <c r="DO247" s="72"/>
      <c r="DP247" s="72"/>
      <c r="DQ247" s="72"/>
      <c r="DR247" s="72"/>
      <c r="DS247" s="72"/>
      <c r="DT247" s="72"/>
      <c r="DU247" s="72"/>
      <c r="DV247" s="72"/>
      <c r="DW247" s="72"/>
      <c r="DX247" s="72"/>
      <c r="DY247" s="72"/>
      <c r="DZ247" s="72"/>
      <c r="EA247" s="72"/>
      <c r="EB247" s="72"/>
      <c r="EC247" s="72"/>
      <c r="ED247" s="72"/>
      <c r="EE247" s="72"/>
      <c r="EF247" s="72"/>
      <c r="EG247" s="72"/>
      <c r="EH247" s="72"/>
      <c r="EI247" s="72"/>
      <c r="EJ247" s="72"/>
      <c r="EK247" s="72"/>
      <c r="EL247" s="72"/>
      <c r="EM247" s="72"/>
      <c r="EN247" s="72"/>
      <c r="EO247" s="72"/>
      <c r="EP247" s="72"/>
      <c r="EQ247" s="72"/>
      <c r="ER247" s="72"/>
      <c r="ES247" s="72"/>
      <c r="ET247" s="72"/>
      <c r="EU247" s="72"/>
      <c r="EV247" s="72"/>
      <c r="EW247" s="72"/>
      <c r="EX247" s="72"/>
      <c r="EY247" s="72"/>
      <c r="EZ247" s="72"/>
      <c r="FA247" s="72"/>
      <c r="FB247" s="72"/>
      <c r="FC247" s="72"/>
      <c r="FD247" s="72"/>
      <c r="FE247" s="72"/>
      <c r="FF247" s="72"/>
      <c r="FG247" s="72"/>
      <c r="FH247" s="72"/>
      <c r="FI247" s="72"/>
      <c r="FJ247" s="72"/>
      <c r="FK247" s="72"/>
      <c r="FL247" s="72"/>
      <c r="FM247" s="72"/>
      <c r="FN247" s="72"/>
      <c r="FO247" s="72"/>
      <c r="FP247" s="72"/>
      <c r="FQ247" s="72"/>
      <c r="FR247" s="72"/>
      <c r="FS247" s="72"/>
      <c r="FT247" s="50"/>
      <c r="FU247" s="72"/>
      <c r="FV247" s="72"/>
      <c r="FW247" s="72"/>
      <c r="FX247" s="72"/>
      <c r="FY247" s="72"/>
      <c r="FZ247" s="72"/>
      <c r="GA247" s="53"/>
      <c r="GB247" s="72"/>
      <c r="GC247" s="72"/>
      <c r="GD247" s="72"/>
      <c r="GE247" s="143"/>
      <c r="GF247" s="143"/>
      <c r="GG247" s="5"/>
      <c r="GH247" s="5"/>
      <c r="GI247" s="5"/>
      <c r="GJ247" s="5"/>
      <c r="GK247" s="5"/>
      <c r="GL247" s="5"/>
      <c r="GM247" s="5"/>
    </row>
    <row r="248" spans="1:195" x14ac:dyDescent="0.2">
      <c r="A248" s="3" t="s">
        <v>619</v>
      </c>
      <c r="B248" s="2" t="s">
        <v>620</v>
      </c>
      <c r="C248" s="144">
        <v>2.6079999999999999E-2</v>
      </c>
      <c r="D248" s="144">
        <v>2.7E-2</v>
      </c>
      <c r="E248" s="144">
        <v>2.4687999999999998E-2</v>
      </c>
      <c r="F248" s="144">
        <v>2.6262000000000001E-2</v>
      </c>
      <c r="G248" s="144">
        <v>2.2284999999999999E-2</v>
      </c>
      <c r="H248" s="144">
        <v>2.7E-2</v>
      </c>
      <c r="I248" s="144">
        <v>2.7E-2</v>
      </c>
      <c r="J248" s="144">
        <v>2.7E-2</v>
      </c>
      <c r="K248" s="144">
        <v>2.7E-2</v>
      </c>
      <c r="L248" s="144">
        <v>2.1895000000000001E-2</v>
      </c>
      <c r="M248" s="144">
        <v>2.0947E-2</v>
      </c>
      <c r="N248" s="144">
        <v>2.5711999999999999E-2</v>
      </c>
      <c r="O248" s="144">
        <v>2.5353000000000001E-2</v>
      </c>
      <c r="P248" s="144">
        <v>2.7E-2</v>
      </c>
      <c r="Q248" s="144">
        <v>2.6010000000000002E-2</v>
      </c>
      <c r="R248" s="144">
        <v>2.3909E-2</v>
      </c>
      <c r="S248" s="144">
        <v>2.1013999999999998E-2</v>
      </c>
      <c r="T248" s="144">
        <v>1.9300999999999999E-2</v>
      </c>
      <c r="U248" s="144">
        <v>1.8800999999999998E-2</v>
      </c>
      <c r="V248" s="144">
        <v>2.7E-2</v>
      </c>
      <c r="W248" s="144">
        <v>2.7E-2</v>
      </c>
      <c r="X248" s="144">
        <v>1.0756E-2</v>
      </c>
      <c r="Y248" s="144">
        <v>1.9498000000000001E-2</v>
      </c>
      <c r="Z248" s="144">
        <v>1.8914999999999998E-2</v>
      </c>
      <c r="AA248" s="144">
        <v>2.4995E-2</v>
      </c>
      <c r="AB248" s="144">
        <v>2.5023E-2</v>
      </c>
      <c r="AC248" s="144">
        <v>1.5982E-2</v>
      </c>
      <c r="AD248" s="144">
        <v>1.4692999999999999E-2</v>
      </c>
      <c r="AE248" s="144">
        <v>7.8139999999999998E-3</v>
      </c>
      <c r="AF248" s="144">
        <v>6.6740000000000002E-3</v>
      </c>
      <c r="AG248" s="144">
        <v>1.2130999999999999E-2</v>
      </c>
      <c r="AH248" s="144">
        <v>1.7123000000000003E-2</v>
      </c>
      <c r="AI248" s="144">
        <v>2.7E-2</v>
      </c>
      <c r="AJ248" s="144">
        <v>1.8787999999999999E-2</v>
      </c>
      <c r="AK248" s="144">
        <v>1.6280000000000003E-2</v>
      </c>
      <c r="AL248" s="144">
        <v>2.7E-2</v>
      </c>
      <c r="AM248" s="144">
        <v>1.6449000000000002E-2</v>
      </c>
      <c r="AN248" s="144">
        <v>2.2903E-2</v>
      </c>
      <c r="AO248" s="144">
        <v>2.2655999999999999E-2</v>
      </c>
      <c r="AP248" s="144">
        <v>2.5541000000000001E-2</v>
      </c>
      <c r="AQ248" s="144">
        <v>1.5559E-2</v>
      </c>
      <c r="AR248" s="144">
        <v>2.5440000000000001E-2</v>
      </c>
      <c r="AS248" s="144">
        <v>1.1618E-2</v>
      </c>
      <c r="AT248" s="144">
        <v>2.6713999999999998E-2</v>
      </c>
      <c r="AU248" s="144">
        <v>1.9188E-2</v>
      </c>
      <c r="AV248" s="144">
        <v>2.5359000000000003E-2</v>
      </c>
      <c r="AW248" s="144">
        <v>2.0596E-2</v>
      </c>
      <c r="AX248" s="144">
        <v>1.6797999999999997E-2</v>
      </c>
      <c r="AY248" s="144">
        <v>2.7E-2</v>
      </c>
      <c r="AZ248" s="144">
        <v>1.8092E-2</v>
      </c>
      <c r="BA248" s="144">
        <v>2.1893999999999997E-2</v>
      </c>
      <c r="BB248" s="144">
        <v>1.9684E-2</v>
      </c>
      <c r="BC248" s="144">
        <v>2.4025999999999999E-2</v>
      </c>
      <c r="BD248" s="144">
        <v>2.7E-2</v>
      </c>
      <c r="BE248" s="144">
        <v>2.2815999999999999E-2</v>
      </c>
      <c r="BF248" s="144">
        <v>2.6952E-2</v>
      </c>
      <c r="BG248" s="144">
        <v>2.7E-2</v>
      </c>
      <c r="BH248" s="144">
        <v>2.1419000000000001E-2</v>
      </c>
      <c r="BI248" s="144">
        <v>8.4329999999999995E-3</v>
      </c>
      <c r="BJ248" s="144">
        <v>2.3164000000000001E-2</v>
      </c>
      <c r="BK248" s="144">
        <v>2.4458999999999998E-2</v>
      </c>
      <c r="BL248" s="144">
        <v>2.7E-2</v>
      </c>
      <c r="BM248" s="144">
        <v>2.0833999999999998E-2</v>
      </c>
      <c r="BN248" s="144">
        <v>2.7E-2</v>
      </c>
      <c r="BO248" s="144">
        <v>1.5203E-2</v>
      </c>
      <c r="BP248" s="144">
        <v>2.1702000000000003E-2</v>
      </c>
      <c r="BQ248" s="144">
        <v>2.1759000000000001E-2</v>
      </c>
      <c r="BR248" s="144">
        <v>4.7000000000000002E-3</v>
      </c>
      <c r="BS248" s="144">
        <v>2.2309999999999999E-3</v>
      </c>
      <c r="BT248" s="144">
        <v>4.0750000000000005E-3</v>
      </c>
      <c r="BU248" s="144">
        <v>1.3811E-2</v>
      </c>
      <c r="BV248" s="144">
        <v>1.1775000000000001E-2</v>
      </c>
      <c r="BW248" s="144">
        <v>1.55E-2</v>
      </c>
      <c r="BX248" s="144">
        <v>1.6598999999999999E-2</v>
      </c>
      <c r="BY248" s="144">
        <v>2.3781E-2</v>
      </c>
      <c r="BZ248" s="144">
        <v>2.6312000000000002E-2</v>
      </c>
      <c r="CA248" s="144">
        <v>2.3040999999999999E-2</v>
      </c>
      <c r="CB248" s="144">
        <v>2.6251999999999998E-2</v>
      </c>
      <c r="CC248" s="144">
        <v>2.2199E-2</v>
      </c>
      <c r="CD248" s="144">
        <v>1.9519999999999999E-2</v>
      </c>
      <c r="CE248" s="144">
        <v>2.7E-2</v>
      </c>
      <c r="CF248" s="144">
        <v>2.2463E-2</v>
      </c>
      <c r="CG248" s="144">
        <v>2.7E-2</v>
      </c>
      <c r="CH248" s="144">
        <v>2.2187999999999999E-2</v>
      </c>
      <c r="CI248" s="144">
        <v>2.418E-2</v>
      </c>
      <c r="CJ248" s="144">
        <v>2.3469E-2</v>
      </c>
      <c r="CK248" s="144">
        <v>6.6010000000000001E-3</v>
      </c>
      <c r="CL248" s="144">
        <v>8.2289999999999985E-3</v>
      </c>
      <c r="CM248" s="144">
        <v>2.274E-3</v>
      </c>
      <c r="CN248" s="144">
        <v>2.7E-2</v>
      </c>
      <c r="CO248" s="144">
        <v>2.2359999999999998E-2</v>
      </c>
      <c r="CP248" s="144">
        <v>2.0548999999999998E-2</v>
      </c>
      <c r="CQ248" s="144">
        <v>1.2426999999999999E-2</v>
      </c>
      <c r="CR248" s="144">
        <v>1.6799999999999999E-3</v>
      </c>
      <c r="CS248" s="144">
        <v>2.2658000000000001E-2</v>
      </c>
      <c r="CT248" s="144">
        <v>8.5199999999999998E-3</v>
      </c>
      <c r="CU248" s="144">
        <v>1.9615999999999998E-2</v>
      </c>
      <c r="CV248" s="144">
        <v>1.0978999999999999E-2</v>
      </c>
      <c r="CW248" s="144">
        <v>2.2808999999999999E-2</v>
      </c>
      <c r="CX248" s="144">
        <v>2.1824000000000003E-2</v>
      </c>
      <c r="CY248" s="144">
        <v>2.7E-2</v>
      </c>
      <c r="CZ248" s="144">
        <v>2.6651000000000001E-2</v>
      </c>
      <c r="DA248" s="144">
        <v>2.7E-2</v>
      </c>
      <c r="DB248" s="144">
        <v>2.7E-2</v>
      </c>
      <c r="DC248" s="144">
        <v>1.7417999999999999E-2</v>
      </c>
      <c r="DD248" s="144">
        <v>3.4300000000000003E-3</v>
      </c>
      <c r="DE248" s="144">
        <v>1.145E-2</v>
      </c>
      <c r="DF248" s="144">
        <v>2.4213999999999999E-2</v>
      </c>
      <c r="DG248" s="144">
        <v>2.0452999999999999E-2</v>
      </c>
      <c r="DH248" s="144">
        <v>2.0516E-2</v>
      </c>
      <c r="DI248" s="144">
        <v>1.8844999999999997E-2</v>
      </c>
      <c r="DJ248" s="144">
        <v>2.0882999999999999E-2</v>
      </c>
      <c r="DK248" s="144">
        <v>1.5657999999999998E-2</v>
      </c>
      <c r="DL248" s="144">
        <v>2.1967E-2</v>
      </c>
      <c r="DM248" s="144">
        <v>1.9899E-2</v>
      </c>
      <c r="DN248" s="144">
        <v>2.7E-2</v>
      </c>
      <c r="DO248" s="144">
        <v>2.7E-2</v>
      </c>
      <c r="DP248" s="144">
        <v>2.7E-2</v>
      </c>
      <c r="DQ248" s="144">
        <v>2.5885000000000002E-2</v>
      </c>
      <c r="DR248" s="144">
        <v>2.4417000000000001E-2</v>
      </c>
      <c r="DS248" s="144">
        <v>2.5923999999999999E-2</v>
      </c>
      <c r="DT248" s="144">
        <v>2.1728999999999998E-2</v>
      </c>
      <c r="DU248" s="144">
        <v>2.7E-2</v>
      </c>
      <c r="DV248" s="144">
        <v>2.7E-2</v>
      </c>
      <c r="DW248" s="144">
        <v>2.1996999999999999E-2</v>
      </c>
      <c r="DX248" s="144">
        <v>1.8931E-2</v>
      </c>
      <c r="DY248" s="144">
        <v>1.2928E-2</v>
      </c>
      <c r="DZ248" s="144">
        <v>1.7662000000000001E-2</v>
      </c>
      <c r="EA248" s="144">
        <v>1.2173E-2</v>
      </c>
      <c r="EB248" s="144">
        <v>2.7E-2</v>
      </c>
      <c r="EC248" s="144">
        <v>2.6620999999999999E-2</v>
      </c>
      <c r="ED248" s="144">
        <v>4.4120000000000001E-3</v>
      </c>
      <c r="EE248" s="144">
        <v>2.7E-2</v>
      </c>
      <c r="EF248" s="144">
        <v>1.9594999999999998E-2</v>
      </c>
      <c r="EG248" s="144">
        <v>2.6536000000000001E-2</v>
      </c>
      <c r="EH248" s="144">
        <v>2.5053000000000002E-2</v>
      </c>
      <c r="EI248" s="144">
        <v>2.7E-2</v>
      </c>
      <c r="EJ248" s="144">
        <v>2.7E-2</v>
      </c>
      <c r="EK248" s="144">
        <v>5.7670000000000004E-3</v>
      </c>
      <c r="EL248" s="144">
        <v>2.1160000000000003E-3</v>
      </c>
      <c r="EM248" s="144">
        <v>1.6308E-2</v>
      </c>
      <c r="EN248" s="144">
        <v>2.7E-2</v>
      </c>
      <c r="EO248" s="144">
        <v>2.7E-2</v>
      </c>
      <c r="EP248" s="144">
        <v>2.0586E-2</v>
      </c>
      <c r="EQ248" s="144">
        <v>1.0265E-2</v>
      </c>
      <c r="ER248" s="144">
        <v>2.1283E-2</v>
      </c>
      <c r="ES248" s="144">
        <v>2.3557999999999999E-2</v>
      </c>
      <c r="ET248" s="144">
        <v>2.7E-2</v>
      </c>
      <c r="EU248" s="144">
        <v>2.7E-2</v>
      </c>
      <c r="EV248" s="144">
        <v>1.0964999999999999E-2</v>
      </c>
      <c r="EW248" s="144">
        <v>6.0530000000000002E-3</v>
      </c>
      <c r="EX248" s="144">
        <v>3.9100000000000003E-3</v>
      </c>
      <c r="EY248" s="144">
        <v>2.7E-2</v>
      </c>
      <c r="EZ248" s="144">
        <v>2.2942000000000001E-2</v>
      </c>
      <c r="FA248" s="144">
        <v>1.0666E-2</v>
      </c>
      <c r="FB248" s="144">
        <v>1.1153E-2</v>
      </c>
      <c r="FC248" s="144">
        <v>2.2550000000000001E-2</v>
      </c>
      <c r="FD248" s="144">
        <v>2.4437999999999998E-2</v>
      </c>
      <c r="FE248" s="144">
        <v>1.4180999999999999E-2</v>
      </c>
      <c r="FF248" s="144">
        <v>2.7E-2</v>
      </c>
      <c r="FG248" s="144">
        <v>2.7E-2</v>
      </c>
      <c r="FH248" s="144">
        <v>1.9771999999999998E-2</v>
      </c>
      <c r="FI248" s="144">
        <v>6.1999999999999998E-3</v>
      </c>
      <c r="FJ248" s="144">
        <v>1.9438E-2</v>
      </c>
      <c r="FK248" s="144">
        <v>1.0845E-2</v>
      </c>
      <c r="FL248" s="144">
        <v>2.7E-2</v>
      </c>
      <c r="FM248" s="144">
        <v>1.8414E-2</v>
      </c>
      <c r="FN248" s="144">
        <v>2.7E-2</v>
      </c>
      <c r="FO248" s="144">
        <v>6.1809999999999999E-3</v>
      </c>
      <c r="FP248" s="144">
        <v>1.2143000000000001E-2</v>
      </c>
      <c r="FQ248" s="144">
        <v>1.6879999999999999E-2</v>
      </c>
      <c r="FR248" s="144">
        <v>1.1564999999999999E-2</v>
      </c>
      <c r="FS248" s="144">
        <v>8.5969999999999987E-3</v>
      </c>
      <c r="FT248" s="144">
        <v>4.0049999999999999E-3</v>
      </c>
      <c r="FU248" s="144">
        <v>1.8345E-2</v>
      </c>
      <c r="FV248" s="144">
        <v>1.5032E-2</v>
      </c>
      <c r="FW248" s="144">
        <v>2.1498E-2</v>
      </c>
      <c r="FX248" s="144">
        <v>1.9675000000000002E-2</v>
      </c>
      <c r="FY248" s="72"/>
      <c r="FZ248" s="72"/>
      <c r="GA248" s="72"/>
      <c r="GB248" s="72"/>
      <c r="GC248" s="72"/>
      <c r="GD248" s="72"/>
      <c r="GE248" s="143"/>
      <c r="GF248" s="143"/>
      <c r="GG248" s="5"/>
      <c r="GH248" s="5"/>
      <c r="GI248" s="5"/>
      <c r="GJ248" s="5"/>
      <c r="GK248" s="5"/>
      <c r="GL248" s="5"/>
      <c r="GM248" s="5"/>
    </row>
    <row r="249" spans="1:195" x14ac:dyDescent="0.2">
      <c r="A249" s="3" t="s">
        <v>621</v>
      </c>
      <c r="B249" s="2" t="s">
        <v>622</v>
      </c>
      <c r="C249" s="72">
        <f t="shared" ref="C249:BN249" si="305">IF(C248&gt;0,C248,C246)</f>
        <v>2.6079999999999999E-2</v>
      </c>
      <c r="D249" s="72">
        <f t="shared" si="305"/>
        <v>2.7E-2</v>
      </c>
      <c r="E249" s="72">
        <f t="shared" si="305"/>
        <v>2.4687999999999998E-2</v>
      </c>
      <c r="F249" s="72">
        <f t="shared" si="305"/>
        <v>2.6262000000000001E-2</v>
      </c>
      <c r="G249" s="72">
        <f t="shared" si="305"/>
        <v>2.2284999999999999E-2</v>
      </c>
      <c r="H249" s="72">
        <f t="shared" si="305"/>
        <v>2.7E-2</v>
      </c>
      <c r="I249" s="72">
        <f t="shared" si="305"/>
        <v>2.7E-2</v>
      </c>
      <c r="J249" s="72">
        <f t="shared" si="305"/>
        <v>2.7E-2</v>
      </c>
      <c r="K249" s="72">
        <f t="shared" si="305"/>
        <v>2.7E-2</v>
      </c>
      <c r="L249" s="72">
        <f t="shared" si="305"/>
        <v>2.1895000000000001E-2</v>
      </c>
      <c r="M249" s="72">
        <f t="shared" si="305"/>
        <v>2.0947E-2</v>
      </c>
      <c r="N249" s="72">
        <f t="shared" si="305"/>
        <v>2.5711999999999999E-2</v>
      </c>
      <c r="O249" s="72">
        <f t="shared" si="305"/>
        <v>2.5353000000000001E-2</v>
      </c>
      <c r="P249" s="72">
        <f t="shared" si="305"/>
        <v>2.7E-2</v>
      </c>
      <c r="Q249" s="72">
        <f t="shared" si="305"/>
        <v>2.6010000000000002E-2</v>
      </c>
      <c r="R249" s="72">
        <f t="shared" si="305"/>
        <v>2.3909E-2</v>
      </c>
      <c r="S249" s="72">
        <f t="shared" si="305"/>
        <v>2.1013999999999998E-2</v>
      </c>
      <c r="T249" s="72">
        <f t="shared" si="305"/>
        <v>1.9300999999999999E-2</v>
      </c>
      <c r="U249" s="72">
        <f t="shared" si="305"/>
        <v>1.8800999999999998E-2</v>
      </c>
      <c r="V249" s="72">
        <f t="shared" si="305"/>
        <v>2.7E-2</v>
      </c>
      <c r="W249" s="50">
        <f t="shared" si="305"/>
        <v>2.7E-2</v>
      </c>
      <c r="X249" s="72">
        <f t="shared" si="305"/>
        <v>1.0756E-2</v>
      </c>
      <c r="Y249" s="72">
        <f t="shared" si="305"/>
        <v>1.9498000000000001E-2</v>
      </c>
      <c r="Z249" s="72">
        <f t="shared" si="305"/>
        <v>1.8914999999999998E-2</v>
      </c>
      <c r="AA249" s="72">
        <f t="shared" si="305"/>
        <v>2.4995E-2</v>
      </c>
      <c r="AB249" s="72">
        <f t="shared" si="305"/>
        <v>2.5023E-2</v>
      </c>
      <c r="AC249" s="72">
        <f t="shared" si="305"/>
        <v>1.5982E-2</v>
      </c>
      <c r="AD249" s="72">
        <f t="shared" si="305"/>
        <v>1.4692999999999999E-2</v>
      </c>
      <c r="AE249" s="72">
        <f t="shared" si="305"/>
        <v>7.8139999999999998E-3</v>
      </c>
      <c r="AF249" s="72">
        <f t="shared" si="305"/>
        <v>6.6740000000000002E-3</v>
      </c>
      <c r="AG249" s="72">
        <f t="shared" si="305"/>
        <v>1.2130999999999999E-2</v>
      </c>
      <c r="AH249" s="72">
        <f t="shared" si="305"/>
        <v>1.7123000000000003E-2</v>
      </c>
      <c r="AI249" s="72">
        <f t="shared" si="305"/>
        <v>2.7E-2</v>
      </c>
      <c r="AJ249" s="72">
        <f t="shared" si="305"/>
        <v>1.8787999999999999E-2</v>
      </c>
      <c r="AK249" s="72">
        <f t="shared" si="305"/>
        <v>1.6280000000000003E-2</v>
      </c>
      <c r="AL249" s="72">
        <f t="shared" si="305"/>
        <v>2.7E-2</v>
      </c>
      <c r="AM249" s="72">
        <f t="shared" si="305"/>
        <v>1.6449000000000002E-2</v>
      </c>
      <c r="AN249" s="72">
        <f t="shared" si="305"/>
        <v>2.2903E-2</v>
      </c>
      <c r="AO249" s="72">
        <f t="shared" si="305"/>
        <v>2.2655999999999999E-2</v>
      </c>
      <c r="AP249" s="72">
        <f t="shared" si="305"/>
        <v>2.5541000000000001E-2</v>
      </c>
      <c r="AQ249" s="72">
        <f t="shared" si="305"/>
        <v>1.5559E-2</v>
      </c>
      <c r="AR249" s="72">
        <f t="shared" si="305"/>
        <v>2.5440000000000001E-2</v>
      </c>
      <c r="AS249" s="72">
        <f t="shared" si="305"/>
        <v>1.1618E-2</v>
      </c>
      <c r="AT249" s="72">
        <f t="shared" si="305"/>
        <v>2.6713999999999998E-2</v>
      </c>
      <c r="AU249" s="72">
        <f t="shared" si="305"/>
        <v>1.9188E-2</v>
      </c>
      <c r="AV249" s="72">
        <f t="shared" si="305"/>
        <v>2.5359000000000003E-2</v>
      </c>
      <c r="AW249" s="72">
        <f t="shared" si="305"/>
        <v>2.0596E-2</v>
      </c>
      <c r="AX249" s="72">
        <f t="shared" si="305"/>
        <v>1.6797999999999997E-2</v>
      </c>
      <c r="AY249" s="72">
        <f t="shared" si="305"/>
        <v>2.7E-2</v>
      </c>
      <c r="AZ249" s="72">
        <f t="shared" si="305"/>
        <v>1.8092E-2</v>
      </c>
      <c r="BA249" s="72">
        <f t="shared" si="305"/>
        <v>2.1893999999999997E-2</v>
      </c>
      <c r="BB249" s="72">
        <f t="shared" si="305"/>
        <v>1.9684E-2</v>
      </c>
      <c r="BC249" s="72">
        <f t="shared" si="305"/>
        <v>2.4025999999999999E-2</v>
      </c>
      <c r="BD249" s="72">
        <f t="shared" si="305"/>
        <v>2.7E-2</v>
      </c>
      <c r="BE249" s="72">
        <f t="shared" si="305"/>
        <v>2.2815999999999999E-2</v>
      </c>
      <c r="BF249" s="72">
        <f t="shared" si="305"/>
        <v>2.6952E-2</v>
      </c>
      <c r="BG249" s="72">
        <f t="shared" si="305"/>
        <v>2.7E-2</v>
      </c>
      <c r="BH249" s="72">
        <f t="shared" si="305"/>
        <v>2.1419000000000001E-2</v>
      </c>
      <c r="BI249" s="72">
        <f t="shared" si="305"/>
        <v>8.4329999999999995E-3</v>
      </c>
      <c r="BJ249" s="72">
        <f t="shared" si="305"/>
        <v>2.3164000000000001E-2</v>
      </c>
      <c r="BK249" s="72">
        <f t="shared" si="305"/>
        <v>2.4458999999999998E-2</v>
      </c>
      <c r="BL249" s="72">
        <f t="shared" si="305"/>
        <v>2.7E-2</v>
      </c>
      <c r="BM249" s="72">
        <f t="shared" si="305"/>
        <v>2.0833999999999998E-2</v>
      </c>
      <c r="BN249" s="72">
        <f t="shared" si="305"/>
        <v>2.7E-2</v>
      </c>
      <c r="BO249" s="72">
        <f t="shared" ref="BO249:DZ249" si="306">IF(BO248&gt;0,BO248,BO246)</f>
        <v>1.5203E-2</v>
      </c>
      <c r="BP249" s="72">
        <f t="shared" si="306"/>
        <v>2.1702000000000003E-2</v>
      </c>
      <c r="BQ249" s="72">
        <f t="shared" si="306"/>
        <v>2.1759000000000001E-2</v>
      </c>
      <c r="BR249" s="72">
        <f t="shared" si="306"/>
        <v>4.7000000000000002E-3</v>
      </c>
      <c r="BS249" s="72">
        <f t="shared" si="306"/>
        <v>2.2309999999999999E-3</v>
      </c>
      <c r="BT249" s="72">
        <f t="shared" si="306"/>
        <v>4.0750000000000005E-3</v>
      </c>
      <c r="BU249" s="72">
        <f t="shared" si="306"/>
        <v>1.3811E-2</v>
      </c>
      <c r="BV249" s="72">
        <f t="shared" si="306"/>
        <v>1.1775000000000001E-2</v>
      </c>
      <c r="BW249" s="72">
        <f t="shared" si="306"/>
        <v>1.55E-2</v>
      </c>
      <c r="BX249" s="72">
        <f t="shared" si="306"/>
        <v>1.6598999999999999E-2</v>
      </c>
      <c r="BY249" s="72">
        <f t="shared" si="306"/>
        <v>2.3781E-2</v>
      </c>
      <c r="BZ249" s="72">
        <f t="shared" si="306"/>
        <v>2.6312000000000002E-2</v>
      </c>
      <c r="CA249" s="72">
        <f t="shared" si="306"/>
        <v>2.3040999999999999E-2</v>
      </c>
      <c r="CB249" s="72">
        <f t="shared" si="306"/>
        <v>2.6251999999999998E-2</v>
      </c>
      <c r="CC249" s="72">
        <f t="shared" si="306"/>
        <v>2.2199E-2</v>
      </c>
      <c r="CD249" s="72">
        <f t="shared" si="306"/>
        <v>1.9519999999999999E-2</v>
      </c>
      <c r="CE249" s="72">
        <f t="shared" si="306"/>
        <v>2.7E-2</v>
      </c>
      <c r="CF249" s="72">
        <f t="shared" si="306"/>
        <v>2.2463E-2</v>
      </c>
      <c r="CG249" s="72">
        <f t="shared" si="306"/>
        <v>2.7E-2</v>
      </c>
      <c r="CH249" s="72">
        <f t="shared" si="306"/>
        <v>2.2187999999999999E-2</v>
      </c>
      <c r="CI249" s="72">
        <f t="shared" si="306"/>
        <v>2.418E-2</v>
      </c>
      <c r="CJ249" s="72">
        <f t="shared" si="306"/>
        <v>2.3469E-2</v>
      </c>
      <c r="CK249" s="72">
        <f t="shared" si="306"/>
        <v>6.6010000000000001E-3</v>
      </c>
      <c r="CL249" s="72">
        <f t="shared" si="306"/>
        <v>8.2289999999999985E-3</v>
      </c>
      <c r="CM249" s="72">
        <f t="shared" si="306"/>
        <v>2.274E-3</v>
      </c>
      <c r="CN249" s="72">
        <f t="shared" si="306"/>
        <v>2.7E-2</v>
      </c>
      <c r="CO249" s="72">
        <f t="shared" si="306"/>
        <v>2.2359999999999998E-2</v>
      </c>
      <c r="CP249" s="72">
        <f t="shared" si="306"/>
        <v>2.0548999999999998E-2</v>
      </c>
      <c r="CQ249" s="72">
        <f t="shared" si="306"/>
        <v>1.2426999999999999E-2</v>
      </c>
      <c r="CR249" s="72">
        <f t="shared" si="306"/>
        <v>1.6799999999999999E-3</v>
      </c>
      <c r="CS249" s="72">
        <f t="shared" si="306"/>
        <v>2.2658000000000001E-2</v>
      </c>
      <c r="CT249" s="72">
        <f t="shared" si="306"/>
        <v>8.5199999999999998E-3</v>
      </c>
      <c r="CU249" s="72">
        <f t="shared" si="306"/>
        <v>1.9615999999999998E-2</v>
      </c>
      <c r="CV249" s="72">
        <f t="shared" si="306"/>
        <v>1.0978999999999999E-2</v>
      </c>
      <c r="CW249" s="72">
        <f t="shared" si="306"/>
        <v>2.2808999999999999E-2</v>
      </c>
      <c r="CX249" s="72">
        <f t="shared" si="306"/>
        <v>2.1824000000000003E-2</v>
      </c>
      <c r="CY249" s="72">
        <f t="shared" si="306"/>
        <v>2.7E-2</v>
      </c>
      <c r="CZ249" s="72">
        <f t="shared" si="306"/>
        <v>2.6651000000000001E-2</v>
      </c>
      <c r="DA249" s="72">
        <f t="shared" si="306"/>
        <v>2.7E-2</v>
      </c>
      <c r="DB249" s="72">
        <f t="shared" si="306"/>
        <v>2.7E-2</v>
      </c>
      <c r="DC249" s="72">
        <f t="shared" si="306"/>
        <v>1.7417999999999999E-2</v>
      </c>
      <c r="DD249" s="72">
        <f t="shared" si="306"/>
        <v>3.4300000000000003E-3</v>
      </c>
      <c r="DE249" s="72">
        <f t="shared" si="306"/>
        <v>1.145E-2</v>
      </c>
      <c r="DF249" s="72">
        <f t="shared" si="306"/>
        <v>2.4213999999999999E-2</v>
      </c>
      <c r="DG249" s="72">
        <f t="shared" si="306"/>
        <v>2.0452999999999999E-2</v>
      </c>
      <c r="DH249" s="72">
        <f t="shared" si="306"/>
        <v>2.0516E-2</v>
      </c>
      <c r="DI249" s="72">
        <f t="shared" si="306"/>
        <v>1.8844999999999997E-2</v>
      </c>
      <c r="DJ249" s="72">
        <f t="shared" si="306"/>
        <v>2.0882999999999999E-2</v>
      </c>
      <c r="DK249" s="72">
        <f t="shared" si="306"/>
        <v>1.5657999999999998E-2</v>
      </c>
      <c r="DL249" s="72">
        <f t="shared" si="306"/>
        <v>2.1967E-2</v>
      </c>
      <c r="DM249" s="72">
        <f t="shared" si="306"/>
        <v>1.9899E-2</v>
      </c>
      <c r="DN249" s="72">
        <f t="shared" si="306"/>
        <v>2.7E-2</v>
      </c>
      <c r="DO249" s="72">
        <f t="shared" si="306"/>
        <v>2.7E-2</v>
      </c>
      <c r="DP249" s="72">
        <f t="shared" si="306"/>
        <v>2.7E-2</v>
      </c>
      <c r="DQ249" s="72">
        <f t="shared" si="306"/>
        <v>2.5885000000000002E-2</v>
      </c>
      <c r="DR249" s="72">
        <f t="shared" si="306"/>
        <v>2.4417000000000001E-2</v>
      </c>
      <c r="DS249" s="72">
        <f t="shared" si="306"/>
        <v>2.5923999999999999E-2</v>
      </c>
      <c r="DT249" s="72">
        <f t="shared" si="306"/>
        <v>2.1728999999999998E-2</v>
      </c>
      <c r="DU249" s="72">
        <f t="shared" si="306"/>
        <v>2.7E-2</v>
      </c>
      <c r="DV249" s="72">
        <f t="shared" si="306"/>
        <v>2.7E-2</v>
      </c>
      <c r="DW249" s="72">
        <f t="shared" si="306"/>
        <v>2.1996999999999999E-2</v>
      </c>
      <c r="DX249" s="72">
        <f t="shared" si="306"/>
        <v>1.8931E-2</v>
      </c>
      <c r="DY249" s="72">
        <f t="shared" si="306"/>
        <v>1.2928E-2</v>
      </c>
      <c r="DZ249" s="72">
        <f t="shared" si="306"/>
        <v>1.7662000000000001E-2</v>
      </c>
      <c r="EA249" s="72">
        <f t="shared" ref="EA249:FU249" si="307">IF(EA248&gt;0,EA248,EA246)</f>
        <v>1.2173E-2</v>
      </c>
      <c r="EB249" s="72">
        <f t="shared" si="307"/>
        <v>2.7E-2</v>
      </c>
      <c r="EC249" s="72">
        <f t="shared" si="307"/>
        <v>2.6620999999999999E-2</v>
      </c>
      <c r="ED249" s="72">
        <f t="shared" si="307"/>
        <v>4.4120000000000001E-3</v>
      </c>
      <c r="EE249" s="72">
        <f t="shared" si="307"/>
        <v>2.7E-2</v>
      </c>
      <c r="EF249" s="72">
        <f t="shared" si="307"/>
        <v>1.9594999999999998E-2</v>
      </c>
      <c r="EG249" s="72">
        <f t="shared" si="307"/>
        <v>2.6536000000000001E-2</v>
      </c>
      <c r="EH249" s="72">
        <f t="shared" si="307"/>
        <v>2.5053000000000002E-2</v>
      </c>
      <c r="EI249" s="72">
        <f t="shared" si="307"/>
        <v>2.7E-2</v>
      </c>
      <c r="EJ249" s="72">
        <f t="shared" si="307"/>
        <v>2.7E-2</v>
      </c>
      <c r="EK249" s="72">
        <f t="shared" si="307"/>
        <v>5.7670000000000004E-3</v>
      </c>
      <c r="EL249" s="72">
        <f t="shared" si="307"/>
        <v>2.1160000000000003E-3</v>
      </c>
      <c r="EM249" s="72">
        <f t="shared" si="307"/>
        <v>1.6308E-2</v>
      </c>
      <c r="EN249" s="72">
        <f t="shared" si="307"/>
        <v>2.7E-2</v>
      </c>
      <c r="EO249" s="72">
        <f t="shared" si="307"/>
        <v>2.7E-2</v>
      </c>
      <c r="EP249" s="72">
        <f t="shared" si="307"/>
        <v>2.0586E-2</v>
      </c>
      <c r="EQ249" s="72">
        <f t="shared" si="307"/>
        <v>1.0265E-2</v>
      </c>
      <c r="ER249" s="72">
        <f t="shared" si="307"/>
        <v>2.1283E-2</v>
      </c>
      <c r="ES249" s="72">
        <f t="shared" si="307"/>
        <v>2.3557999999999999E-2</v>
      </c>
      <c r="ET249" s="72">
        <f t="shared" si="307"/>
        <v>2.7E-2</v>
      </c>
      <c r="EU249" s="72">
        <f t="shared" si="307"/>
        <v>2.7E-2</v>
      </c>
      <c r="EV249" s="72">
        <f t="shared" si="307"/>
        <v>1.0964999999999999E-2</v>
      </c>
      <c r="EW249" s="72">
        <f t="shared" si="307"/>
        <v>6.0530000000000002E-3</v>
      </c>
      <c r="EX249" s="72">
        <f t="shared" si="307"/>
        <v>3.9100000000000003E-3</v>
      </c>
      <c r="EY249" s="72">
        <f t="shared" si="307"/>
        <v>2.7E-2</v>
      </c>
      <c r="EZ249" s="72">
        <f t="shared" si="307"/>
        <v>2.2942000000000001E-2</v>
      </c>
      <c r="FA249" s="72">
        <f t="shared" si="307"/>
        <v>1.0666E-2</v>
      </c>
      <c r="FB249" s="72">
        <f t="shared" si="307"/>
        <v>1.1153E-2</v>
      </c>
      <c r="FC249" s="72">
        <f t="shared" si="307"/>
        <v>2.2550000000000001E-2</v>
      </c>
      <c r="FD249" s="72">
        <f t="shared" si="307"/>
        <v>2.4437999999999998E-2</v>
      </c>
      <c r="FE249" s="72">
        <f t="shared" si="307"/>
        <v>1.4180999999999999E-2</v>
      </c>
      <c r="FF249" s="72">
        <f t="shared" si="307"/>
        <v>2.7E-2</v>
      </c>
      <c r="FG249" s="72">
        <f t="shared" si="307"/>
        <v>2.7E-2</v>
      </c>
      <c r="FH249" s="72">
        <f t="shared" si="307"/>
        <v>1.9771999999999998E-2</v>
      </c>
      <c r="FI249" s="72">
        <f t="shared" si="307"/>
        <v>6.1999999999999998E-3</v>
      </c>
      <c r="FJ249" s="72">
        <f t="shared" si="307"/>
        <v>1.9438E-2</v>
      </c>
      <c r="FK249" s="72">
        <f t="shared" si="307"/>
        <v>1.0845E-2</v>
      </c>
      <c r="FL249" s="72">
        <f t="shared" si="307"/>
        <v>2.7E-2</v>
      </c>
      <c r="FM249" s="72">
        <f t="shared" si="307"/>
        <v>1.8414E-2</v>
      </c>
      <c r="FN249" s="72">
        <f t="shared" si="307"/>
        <v>2.7E-2</v>
      </c>
      <c r="FO249" s="72">
        <f t="shared" si="307"/>
        <v>6.1809999999999999E-3</v>
      </c>
      <c r="FP249" s="72">
        <f t="shared" si="307"/>
        <v>1.2143000000000001E-2</v>
      </c>
      <c r="FQ249" s="72">
        <f t="shared" si="307"/>
        <v>1.6879999999999999E-2</v>
      </c>
      <c r="FR249" s="72">
        <f t="shared" si="307"/>
        <v>1.1564999999999999E-2</v>
      </c>
      <c r="FS249" s="72">
        <f t="shared" si="307"/>
        <v>8.5969999999999987E-3</v>
      </c>
      <c r="FT249" s="50">
        <f t="shared" si="307"/>
        <v>4.0049999999999999E-3</v>
      </c>
      <c r="FU249" s="72">
        <f t="shared" si="307"/>
        <v>1.8345E-2</v>
      </c>
      <c r="FV249" s="72">
        <f>IF(FV248&gt;0,FV248,FV246)</f>
        <v>1.5032E-2</v>
      </c>
      <c r="FW249" s="72">
        <f>IF(FW248&gt;0,FW248,FW246)</f>
        <v>2.1498E-2</v>
      </c>
      <c r="FX249" s="72">
        <f>IF(FX248&gt;0,FX248,FX246)</f>
        <v>1.9675000000000002E-2</v>
      </c>
      <c r="FY249" s="72"/>
      <c r="FZ249" s="72"/>
      <c r="GA249" s="72"/>
      <c r="GB249" s="72"/>
      <c r="GC249" s="72"/>
      <c r="GD249" s="72"/>
      <c r="GE249" s="143"/>
      <c r="GF249" s="143"/>
      <c r="GG249" s="5"/>
      <c r="GH249" s="5"/>
      <c r="GI249" s="5"/>
      <c r="GJ249" s="5"/>
      <c r="GK249" s="5"/>
      <c r="GL249" s="5"/>
      <c r="GM249" s="5"/>
    </row>
    <row r="250" spans="1:195" x14ac:dyDescent="0.2">
      <c r="A250" s="55"/>
      <c r="B250" s="2" t="s">
        <v>623</v>
      </c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  <c r="AA250" s="72"/>
      <c r="AB250" s="72"/>
      <c r="AC250" s="72"/>
      <c r="AD250" s="72"/>
      <c r="AE250" s="72"/>
      <c r="AF250" s="72"/>
      <c r="AG250" s="72"/>
      <c r="AH250" s="72"/>
      <c r="AI250" s="72"/>
      <c r="AJ250" s="72"/>
      <c r="AK250" s="72"/>
      <c r="AL250" s="72"/>
      <c r="AM250" s="72"/>
      <c r="AN250" s="72"/>
      <c r="AO250" s="72"/>
      <c r="AP250" s="72"/>
      <c r="AQ250" s="72"/>
      <c r="AR250" s="72"/>
      <c r="AS250" s="72"/>
      <c r="AT250" s="72"/>
      <c r="AU250" s="72"/>
      <c r="AV250" s="72"/>
      <c r="AW250" s="72"/>
      <c r="AX250" s="72"/>
      <c r="AY250" s="72"/>
      <c r="AZ250" s="72"/>
      <c r="BA250" s="72"/>
      <c r="BB250" s="72"/>
      <c r="BC250" s="72"/>
      <c r="BD250" s="72"/>
      <c r="BE250" s="72"/>
      <c r="BF250" s="72"/>
      <c r="BG250" s="72"/>
      <c r="BH250" s="72"/>
      <c r="BI250" s="72"/>
      <c r="BJ250" s="72"/>
      <c r="BK250" s="72"/>
      <c r="BL250" s="72"/>
      <c r="BM250" s="72"/>
      <c r="BN250" s="72"/>
      <c r="BO250" s="72"/>
      <c r="BP250" s="72"/>
      <c r="BQ250" s="72"/>
      <c r="BR250" s="72"/>
      <c r="BS250" s="72"/>
      <c r="BT250" s="72"/>
      <c r="BU250" s="72"/>
      <c r="BV250" s="72"/>
      <c r="BW250" s="72"/>
      <c r="BX250" s="72"/>
      <c r="BY250" s="72"/>
      <c r="BZ250" s="72"/>
      <c r="CA250" s="72"/>
      <c r="CB250" s="72"/>
      <c r="CC250" s="72"/>
      <c r="CD250" s="72"/>
      <c r="CE250" s="72"/>
      <c r="CF250" s="72"/>
      <c r="CG250" s="72"/>
      <c r="CH250" s="72"/>
      <c r="CI250" s="72"/>
      <c r="CJ250" s="72"/>
      <c r="CK250" s="72"/>
      <c r="CL250" s="72"/>
      <c r="CM250" s="72"/>
      <c r="CN250" s="72"/>
      <c r="CO250" s="72"/>
      <c r="CP250" s="72"/>
      <c r="CQ250" s="72"/>
      <c r="CR250" s="72"/>
      <c r="CS250" s="72"/>
      <c r="CT250" s="72"/>
      <c r="CU250" s="72"/>
      <c r="CV250" s="72"/>
      <c r="CW250" s="72"/>
      <c r="CX250" s="72"/>
      <c r="CY250" s="72"/>
      <c r="CZ250" s="72"/>
      <c r="DA250" s="72"/>
      <c r="DB250" s="72"/>
      <c r="DC250" s="72"/>
      <c r="DD250" s="72"/>
      <c r="DE250" s="72"/>
      <c r="DF250" s="72"/>
      <c r="DG250" s="72"/>
      <c r="DH250" s="72"/>
      <c r="DI250" s="72"/>
      <c r="DJ250" s="72"/>
      <c r="DK250" s="72"/>
      <c r="DL250" s="72"/>
      <c r="DM250" s="72"/>
      <c r="DN250" s="72"/>
      <c r="DO250" s="72"/>
      <c r="DP250" s="72"/>
      <c r="DQ250" s="72"/>
      <c r="DR250" s="72"/>
      <c r="DS250" s="72"/>
      <c r="DT250" s="72"/>
      <c r="DU250" s="72"/>
      <c r="DV250" s="72"/>
      <c r="DW250" s="72"/>
      <c r="DX250" s="72"/>
      <c r="DY250" s="72"/>
      <c r="DZ250" s="72"/>
      <c r="EA250" s="72"/>
      <c r="EB250" s="72"/>
      <c r="EC250" s="72"/>
      <c r="ED250" s="72"/>
      <c r="EE250" s="72"/>
      <c r="EF250" s="72"/>
      <c r="EG250" s="72"/>
      <c r="EH250" s="72"/>
      <c r="EI250" s="72"/>
      <c r="EJ250" s="72"/>
      <c r="EK250" s="72"/>
      <c r="EL250" s="72"/>
      <c r="EM250" s="72"/>
      <c r="EN250" s="72"/>
      <c r="EO250" s="72"/>
      <c r="EP250" s="72"/>
      <c r="EQ250" s="72"/>
      <c r="ER250" s="72"/>
      <c r="ES250" s="72"/>
      <c r="ET250" s="72"/>
      <c r="EU250" s="72"/>
      <c r="EV250" s="72"/>
      <c r="EW250" s="72"/>
      <c r="EX250" s="72"/>
      <c r="EY250" s="72"/>
      <c r="EZ250" s="72"/>
      <c r="FA250" s="72"/>
      <c r="FB250" s="72"/>
      <c r="FC250" s="72"/>
      <c r="FD250" s="72"/>
      <c r="FE250" s="72"/>
      <c r="FF250" s="72"/>
      <c r="FG250" s="72"/>
      <c r="FH250" s="72"/>
      <c r="FI250" s="72"/>
      <c r="FJ250" s="72"/>
      <c r="FK250" s="72"/>
      <c r="FL250" s="72"/>
      <c r="FM250" s="72"/>
      <c r="FN250" s="72"/>
      <c r="FO250" s="72"/>
      <c r="FP250" s="72"/>
      <c r="FQ250" s="72"/>
      <c r="FR250" s="72"/>
      <c r="FS250" s="72"/>
      <c r="FT250" s="72"/>
      <c r="FU250" s="72"/>
      <c r="FV250" s="72"/>
      <c r="FW250" s="72"/>
      <c r="FX250" s="72"/>
      <c r="FY250" s="144"/>
      <c r="FZ250" s="142"/>
      <c r="GA250" s="72"/>
      <c r="GB250" s="72"/>
      <c r="GC250" s="72"/>
      <c r="GD250" s="72"/>
      <c r="GE250" s="143"/>
      <c r="GF250" s="143"/>
      <c r="GG250" s="5"/>
      <c r="GH250" s="5"/>
      <c r="GI250" s="5"/>
      <c r="GJ250" s="5"/>
      <c r="GK250" s="5"/>
      <c r="GL250" s="5"/>
      <c r="GM250" s="5"/>
    </row>
    <row r="251" spans="1:195" x14ac:dyDescent="0.2">
      <c r="A251" s="3" t="s">
        <v>414</v>
      </c>
      <c r="B251" s="2" t="s">
        <v>414</v>
      </c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  <c r="AA251" s="72"/>
      <c r="AB251" s="72"/>
      <c r="AC251" s="72"/>
      <c r="AD251" s="72"/>
      <c r="AE251" s="72"/>
      <c r="AF251" s="72"/>
      <c r="AG251" s="72"/>
      <c r="AH251" s="72"/>
      <c r="AI251" s="72"/>
      <c r="AJ251" s="72"/>
      <c r="AK251" s="72"/>
      <c r="AL251" s="72"/>
      <c r="AM251" s="72"/>
      <c r="AN251" s="72"/>
      <c r="AO251" s="72"/>
      <c r="AP251" s="72"/>
      <c r="AQ251" s="72"/>
      <c r="AR251" s="72"/>
      <c r="AS251" s="72"/>
      <c r="AT251" s="72"/>
      <c r="AU251" s="72"/>
      <c r="AV251" s="72"/>
      <c r="AW251" s="72"/>
      <c r="AX251" s="72"/>
      <c r="AY251" s="72"/>
      <c r="AZ251" s="72"/>
      <c r="BA251" s="72"/>
      <c r="BB251" s="72"/>
      <c r="BC251" s="72"/>
      <c r="BD251" s="72"/>
      <c r="BE251" s="72"/>
      <c r="BF251" s="72"/>
      <c r="BG251" s="72"/>
      <c r="BH251" s="72"/>
      <c r="BI251" s="72"/>
      <c r="BJ251" s="72"/>
      <c r="BK251" s="72"/>
      <c r="BL251" s="72"/>
      <c r="BM251" s="72"/>
      <c r="BN251" s="72"/>
      <c r="BO251" s="72"/>
      <c r="BP251" s="72"/>
      <c r="BQ251" s="72"/>
      <c r="BR251" s="72"/>
      <c r="BS251" s="72"/>
      <c r="BT251" s="72"/>
      <c r="BU251" s="72"/>
      <c r="BV251" s="72"/>
      <c r="BW251" s="72"/>
      <c r="BX251" s="72"/>
      <c r="BY251" s="72"/>
      <c r="BZ251" s="72"/>
      <c r="CA251" s="72"/>
      <c r="CB251" s="72"/>
      <c r="CC251" s="72"/>
      <c r="CD251" s="72"/>
      <c r="CE251" s="72"/>
      <c r="CF251" s="72"/>
      <c r="CG251" s="72"/>
      <c r="CH251" s="72"/>
      <c r="CI251" s="72"/>
      <c r="CJ251" s="72"/>
      <c r="CK251" s="72"/>
      <c r="CL251" s="72"/>
      <c r="CM251" s="72"/>
      <c r="CN251" s="72"/>
      <c r="CO251" s="72"/>
      <c r="CP251" s="72"/>
      <c r="CQ251" s="72"/>
      <c r="CR251" s="72"/>
      <c r="CS251" s="72"/>
      <c r="CT251" s="72"/>
      <c r="CU251" s="72"/>
      <c r="CV251" s="72"/>
      <c r="CW251" s="72"/>
      <c r="CX251" s="72"/>
      <c r="CY251" s="72"/>
      <c r="CZ251" s="72"/>
      <c r="DA251" s="72"/>
      <c r="DB251" s="72"/>
      <c r="DC251" s="72"/>
      <c r="DD251" s="72"/>
      <c r="DE251" s="72"/>
      <c r="DF251" s="72"/>
      <c r="DG251" s="72"/>
      <c r="DH251" s="72"/>
      <c r="DI251" s="72"/>
      <c r="DJ251" s="72"/>
      <c r="DK251" s="72"/>
      <c r="DL251" s="72"/>
      <c r="DM251" s="72"/>
      <c r="DN251" s="72"/>
      <c r="DO251" s="72"/>
      <c r="DP251" s="72"/>
      <c r="DQ251" s="72"/>
      <c r="DR251" s="72"/>
      <c r="DS251" s="72"/>
      <c r="DT251" s="72"/>
      <c r="DU251" s="72"/>
      <c r="DV251" s="72"/>
      <c r="DW251" s="72"/>
      <c r="DX251" s="72"/>
      <c r="DY251" s="72"/>
      <c r="DZ251" s="72"/>
      <c r="EA251" s="72"/>
      <c r="EB251" s="72"/>
      <c r="EC251" s="72"/>
      <c r="ED251" s="72"/>
      <c r="EE251" s="72"/>
      <c r="EF251" s="72"/>
      <c r="EG251" s="72"/>
      <c r="EH251" s="72"/>
      <c r="EI251" s="72"/>
      <c r="EJ251" s="72"/>
      <c r="EK251" s="72"/>
      <c r="EL251" s="72"/>
      <c r="EM251" s="72"/>
      <c r="EN251" s="72"/>
      <c r="EO251" s="72"/>
      <c r="EP251" s="72"/>
      <c r="EQ251" s="72"/>
      <c r="ER251" s="72"/>
      <c r="ES251" s="72"/>
      <c r="ET251" s="72"/>
      <c r="EU251" s="72"/>
      <c r="EV251" s="72"/>
      <c r="EW251" s="72"/>
      <c r="EX251" s="72"/>
      <c r="EY251" s="72"/>
      <c r="EZ251" s="72"/>
      <c r="FA251" s="72"/>
      <c r="FB251" s="72"/>
      <c r="FC251" s="72"/>
      <c r="FD251" s="72"/>
      <c r="FE251" s="72"/>
      <c r="FF251" s="72"/>
      <c r="FG251" s="72"/>
      <c r="FH251" s="72"/>
      <c r="FI251" s="72"/>
      <c r="FJ251" s="72"/>
      <c r="FK251" s="72"/>
      <c r="FL251" s="72"/>
      <c r="FM251" s="72"/>
      <c r="FN251" s="72"/>
      <c r="FO251" s="72"/>
      <c r="FP251" s="72"/>
      <c r="FQ251" s="72"/>
      <c r="FR251" s="72"/>
      <c r="FS251" s="72"/>
      <c r="FT251" s="50"/>
      <c r="FU251" s="72"/>
      <c r="FV251" s="72"/>
      <c r="FW251" s="72"/>
      <c r="FX251" s="72"/>
      <c r="FY251" s="72"/>
      <c r="FZ251" s="72"/>
      <c r="GA251" s="72"/>
      <c r="GB251" s="72"/>
      <c r="GC251" s="72"/>
      <c r="GD251" s="72"/>
      <c r="GE251" s="143"/>
      <c r="GF251" s="143"/>
      <c r="GG251" s="5"/>
      <c r="GH251" s="5"/>
      <c r="GI251" s="5"/>
      <c r="GJ251" s="5"/>
      <c r="GK251" s="5"/>
      <c r="GL251" s="5"/>
      <c r="GM251" s="5"/>
    </row>
    <row r="252" spans="1:195" ht="15.75" x14ac:dyDescent="0.25">
      <c r="A252" s="3" t="s">
        <v>414</v>
      </c>
      <c r="B252" s="51" t="s">
        <v>624</v>
      </c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4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53"/>
      <c r="AK252" s="53"/>
      <c r="AL252" s="53"/>
      <c r="AM252" s="53"/>
      <c r="AN252" s="53"/>
      <c r="AO252" s="53"/>
      <c r="AP252" s="53"/>
      <c r="AQ252" s="53"/>
      <c r="AR252" s="53"/>
      <c r="AS252" s="53"/>
      <c r="AT252" s="53"/>
      <c r="AU252" s="53"/>
      <c r="AV252" s="53"/>
      <c r="AW252" s="53"/>
      <c r="AX252" s="53"/>
      <c r="AY252" s="53"/>
      <c r="AZ252" s="53"/>
      <c r="BA252" s="53"/>
      <c r="BB252" s="53"/>
      <c r="BC252" s="53"/>
      <c r="BD252" s="53"/>
      <c r="BE252" s="53"/>
      <c r="BF252" s="53"/>
      <c r="BG252" s="53"/>
      <c r="BH252" s="53"/>
      <c r="BI252" s="53"/>
      <c r="BJ252" s="53"/>
      <c r="BK252" s="53"/>
      <c r="BL252" s="53"/>
      <c r="BM252" s="53"/>
      <c r="BN252" s="53"/>
      <c r="BO252" s="53"/>
      <c r="BP252" s="53"/>
      <c r="BQ252" s="53"/>
      <c r="BR252" s="53"/>
      <c r="BS252" s="53"/>
      <c r="BT252" s="53"/>
      <c r="BU252" s="53"/>
      <c r="BV252" s="53"/>
      <c r="BW252" s="53"/>
      <c r="BX252" s="53"/>
      <c r="BY252" s="53"/>
      <c r="BZ252" s="53"/>
      <c r="CA252" s="53"/>
      <c r="CB252" s="53"/>
      <c r="CC252" s="53"/>
      <c r="CD252" s="53"/>
      <c r="CE252" s="53"/>
      <c r="CF252" s="53"/>
      <c r="CG252" s="53"/>
      <c r="CH252" s="53"/>
      <c r="CI252" s="53"/>
      <c r="CJ252" s="53"/>
      <c r="CK252" s="53"/>
      <c r="CL252" s="53"/>
      <c r="CM252" s="53"/>
      <c r="CN252" s="53"/>
      <c r="CO252" s="53"/>
      <c r="CP252" s="53"/>
      <c r="CQ252" s="53"/>
      <c r="CR252" s="53"/>
      <c r="CS252" s="53"/>
      <c r="CT252" s="53"/>
      <c r="CU252" s="53"/>
      <c r="CV252" s="53"/>
      <c r="CW252" s="53"/>
      <c r="CX252" s="53"/>
      <c r="CY252" s="53"/>
      <c r="CZ252" s="53"/>
      <c r="DA252" s="53"/>
      <c r="DB252" s="53"/>
      <c r="DC252" s="53"/>
      <c r="DD252" s="53"/>
      <c r="DE252" s="53"/>
      <c r="DF252" s="53"/>
      <c r="DG252" s="53"/>
      <c r="DH252" s="53"/>
      <c r="DI252" s="53"/>
      <c r="DJ252" s="53"/>
      <c r="DK252" s="53"/>
      <c r="DL252" s="53"/>
      <c r="DM252" s="53"/>
      <c r="DN252" s="53"/>
      <c r="DO252" s="53"/>
      <c r="DP252" s="53"/>
      <c r="DQ252" s="53"/>
      <c r="DR252" s="53"/>
      <c r="DS252" s="53"/>
      <c r="DT252" s="53"/>
      <c r="DU252" s="53"/>
      <c r="DV252" s="53"/>
      <c r="DW252" s="53"/>
      <c r="DX252" s="53"/>
      <c r="DY252" s="53"/>
      <c r="DZ252" s="53"/>
      <c r="EA252" s="53"/>
      <c r="EB252" s="53"/>
      <c r="EC252" s="53"/>
      <c r="ED252" s="53"/>
      <c r="EE252" s="53"/>
      <c r="EF252" s="53"/>
      <c r="EG252" s="53"/>
      <c r="EH252" s="53"/>
      <c r="EI252" s="53"/>
      <c r="EJ252" s="53"/>
      <c r="EK252" s="53"/>
      <c r="EL252" s="53"/>
      <c r="EM252" s="53"/>
      <c r="EN252" s="53"/>
      <c r="EO252" s="53"/>
      <c r="EP252" s="53"/>
      <c r="EQ252" s="53"/>
      <c r="ER252" s="53"/>
      <c r="ES252" s="53"/>
      <c r="ET252" s="53"/>
      <c r="EU252" s="53"/>
      <c r="EV252" s="53"/>
      <c r="EW252" s="53"/>
      <c r="EX252" s="53"/>
      <c r="EY252" s="53"/>
      <c r="EZ252" s="53"/>
      <c r="FA252" s="53"/>
      <c r="FB252" s="53"/>
      <c r="FC252" s="53"/>
      <c r="FD252" s="53"/>
      <c r="FE252" s="53"/>
      <c r="FF252" s="53"/>
      <c r="FG252" s="53"/>
      <c r="FH252" s="53"/>
      <c r="FI252" s="53"/>
      <c r="FJ252" s="53"/>
      <c r="FK252" s="53"/>
      <c r="FL252" s="53"/>
      <c r="FM252" s="53"/>
      <c r="FN252" s="53"/>
      <c r="FO252" s="53"/>
      <c r="FP252" s="53"/>
      <c r="FQ252" s="53"/>
      <c r="FR252" s="53"/>
      <c r="FS252" s="53"/>
      <c r="FT252" s="54"/>
      <c r="FU252" s="53"/>
      <c r="FV252" s="53"/>
      <c r="FW252" s="53"/>
      <c r="FX252" s="53"/>
      <c r="FY252" s="145"/>
      <c r="FZ252" s="53"/>
      <c r="GA252" s="72"/>
      <c r="GB252" s="142"/>
      <c r="GC252" s="142"/>
      <c r="GD252" s="142"/>
      <c r="GE252" s="28"/>
      <c r="GF252" s="28"/>
      <c r="GG252" s="5"/>
      <c r="GH252" s="5"/>
      <c r="GI252" s="5"/>
      <c r="GJ252" s="5"/>
      <c r="GK252" s="5"/>
      <c r="GL252" s="5"/>
      <c r="GM252" s="5"/>
    </row>
    <row r="253" spans="1:195" x14ac:dyDescent="0.2">
      <c r="A253" s="3" t="s">
        <v>625</v>
      </c>
      <c r="B253" s="2" t="s">
        <v>626</v>
      </c>
      <c r="C253" s="53">
        <f t="shared" ref="C253:BN253" si="308">C56</f>
        <v>1996344.31</v>
      </c>
      <c r="D253" s="53">
        <f t="shared" si="308"/>
        <v>10885232.52</v>
      </c>
      <c r="E253" s="53">
        <f t="shared" si="308"/>
        <v>2630395.6800000002</v>
      </c>
      <c r="F253" s="53">
        <f t="shared" si="308"/>
        <v>4073074.32</v>
      </c>
      <c r="G253" s="53">
        <f t="shared" si="308"/>
        <v>252077.76</v>
      </c>
      <c r="H253" s="53">
        <f t="shared" si="308"/>
        <v>185354.12</v>
      </c>
      <c r="I253" s="53">
        <f t="shared" si="308"/>
        <v>3403009.24</v>
      </c>
      <c r="J253" s="53">
        <f t="shared" si="308"/>
        <v>436766.01</v>
      </c>
      <c r="K253" s="53">
        <f t="shared" si="308"/>
        <v>130262</v>
      </c>
      <c r="L253" s="53">
        <f t="shared" si="308"/>
        <v>1049091.8999999999</v>
      </c>
      <c r="M253" s="53">
        <f t="shared" si="308"/>
        <v>766179.94</v>
      </c>
      <c r="N253" s="53">
        <f t="shared" si="308"/>
        <v>15655277.140000001</v>
      </c>
      <c r="O253" s="53">
        <f t="shared" si="308"/>
        <v>4136375.97</v>
      </c>
      <c r="P253" s="53">
        <f t="shared" si="308"/>
        <v>68845.78</v>
      </c>
      <c r="Q253" s="53">
        <f t="shared" si="308"/>
        <v>12933968.33</v>
      </c>
      <c r="R253" s="53">
        <f t="shared" si="308"/>
        <v>135164.98000000001</v>
      </c>
      <c r="S253" s="53">
        <f t="shared" si="308"/>
        <v>328064.28999999998</v>
      </c>
      <c r="T253" s="53">
        <f t="shared" si="308"/>
        <v>62563.88</v>
      </c>
      <c r="U253" s="53">
        <f t="shared" si="308"/>
        <v>38588.94</v>
      </c>
      <c r="V253" s="53">
        <f t="shared" si="308"/>
        <v>66633.710000000006</v>
      </c>
      <c r="W253" s="54">
        <f t="shared" si="308"/>
        <v>50821.48</v>
      </c>
      <c r="X253" s="53">
        <f t="shared" si="308"/>
        <v>18032.490000000002</v>
      </c>
      <c r="Y253" s="53">
        <f t="shared" si="308"/>
        <v>103533.75999999999</v>
      </c>
      <c r="Z253" s="53">
        <f t="shared" si="308"/>
        <v>75738.87</v>
      </c>
      <c r="AA253" s="53">
        <f t="shared" si="308"/>
        <v>6597546.3799999999</v>
      </c>
      <c r="AB253" s="53">
        <f t="shared" si="308"/>
        <v>9719404.2400000002</v>
      </c>
      <c r="AC253" s="53">
        <f t="shared" si="308"/>
        <v>147331.16</v>
      </c>
      <c r="AD253" s="53">
        <f t="shared" si="308"/>
        <v>152170.46</v>
      </c>
      <c r="AE253" s="53">
        <f t="shared" si="308"/>
        <v>70704.05</v>
      </c>
      <c r="AF253" s="53">
        <f t="shared" si="308"/>
        <v>105757.96</v>
      </c>
      <c r="AG253" s="53">
        <f t="shared" si="308"/>
        <v>323016.84999999998</v>
      </c>
      <c r="AH253" s="53">
        <f t="shared" si="308"/>
        <v>448740.47</v>
      </c>
      <c r="AI253" s="53">
        <f t="shared" si="308"/>
        <v>68652.53</v>
      </c>
      <c r="AJ253" s="53">
        <f t="shared" si="308"/>
        <v>74420.94</v>
      </c>
      <c r="AK253" s="53">
        <f t="shared" si="308"/>
        <v>52640.87</v>
      </c>
      <c r="AL253" s="53">
        <f t="shared" si="308"/>
        <v>79025.91</v>
      </c>
      <c r="AM253" s="53">
        <f t="shared" si="308"/>
        <v>90856.86</v>
      </c>
      <c r="AN253" s="53">
        <f t="shared" si="308"/>
        <v>98823.38</v>
      </c>
      <c r="AO253" s="53">
        <f t="shared" si="308"/>
        <v>1406348.03</v>
      </c>
      <c r="AP253" s="53">
        <f t="shared" si="308"/>
        <v>29223873.059999999</v>
      </c>
      <c r="AQ253" s="53">
        <f t="shared" si="308"/>
        <v>97570.9</v>
      </c>
      <c r="AR253" s="53">
        <f t="shared" si="308"/>
        <v>12045813.82</v>
      </c>
      <c r="AS253" s="53">
        <f t="shared" si="308"/>
        <v>1597438.34</v>
      </c>
      <c r="AT253" s="53">
        <f t="shared" si="308"/>
        <v>723210.9</v>
      </c>
      <c r="AU253" s="53">
        <f t="shared" si="308"/>
        <v>60238.17</v>
      </c>
      <c r="AV253" s="53">
        <f t="shared" si="308"/>
        <v>136984.07999999999</v>
      </c>
      <c r="AW253" s="53">
        <f t="shared" si="308"/>
        <v>49962.87</v>
      </c>
      <c r="AX253" s="53">
        <f t="shared" si="308"/>
        <v>27077.03</v>
      </c>
      <c r="AY253" s="53">
        <f t="shared" si="308"/>
        <v>125945.56</v>
      </c>
      <c r="AZ253" s="53">
        <f t="shared" si="308"/>
        <v>3412178.27</v>
      </c>
      <c r="BA253" s="53">
        <f t="shared" si="308"/>
        <v>2452299.2799999998</v>
      </c>
      <c r="BB253" s="53">
        <f t="shared" si="308"/>
        <v>1900987.12</v>
      </c>
      <c r="BC253" s="53">
        <f t="shared" si="308"/>
        <v>6422484.3300000001</v>
      </c>
      <c r="BD253" s="53">
        <f t="shared" si="308"/>
        <v>426671.59</v>
      </c>
      <c r="BE253" s="53">
        <f t="shared" si="308"/>
        <v>226892.99</v>
      </c>
      <c r="BF253" s="53">
        <f t="shared" si="308"/>
        <v>4983258.8499999996</v>
      </c>
      <c r="BG253" s="53">
        <f t="shared" si="308"/>
        <v>262383.28000000003</v>
      </c>
      <c r="BH253" s="53">
        <f t="shared" si="308"/>
        <v>141240.76</v>
      </c>
      <c r="BI253" s="53">
        <f t="shared" si="308"/>
        <v>116481.9</v>
      </c>
      <c r="BJ253" s="53">
        <f t="shared" si="308"/>
        <v>1300103.92</v>
      </c>
      <c r="BK253" s="53">
        <f t="shared" si="308"/>
        <v>3536004.84</v>
      </c>
      <c r="BL253" s="53">
        <f t="shared" si="308"/>
        <v>56093.77</v>
      </c>
      <c r="BM253" s="53">
        <f t="shared" si="308"/>
        <v>161314.23000000001</v>
      </c>
      <c r="BN253" s="53">
        <f t="shared" si="308"/>
        <v>1003293.69</v>
      </c>
      <c r="BO253" s="53">
        <f t="shared" ref="BO253:DZ253" si="309">BO56</f>
        <v>416548.51</v>
      </c>
      <c r="BP253" s="53">
        <f t="shared" si="309"/>
        <v>74510.8</v>
      </c>
      <c r="BQ253" s="53">
        <f t="shared" si="309"/>
        <v>1093704.57</v>
      </c>
      <c r="BR253" s="53">
        <f t="shared" si="309"/>
        <v>883812.53</v>
      </c>
      <c r="BS253" s="53">
        <f t="shared" si="309"/>
        <v>206899.45</v>
      </c>
      <c r="BT253" s="53">
        <f t="shared" si="309"/>
        <v>82667.19</v>
      </c>
      <c r="BU253" s="53">
        <f t="shared" si="309"/>
        <v>160433.29</v>
      </c>
      <c r="BV253" s="53">
        <f t="shared" si="309"/>
        <v>241393.13</v>
      </c>
      <c r="BW253" s="53">
        <f t="shared" si="309"/>
        <v>499329.38</v>
      </c>
      <c r="BX253" s="53">
        <f t="shared" si="309"/>
        <v>13766.95</v>
      </c>
      <c r="BY253" s="53">
        <f t="shared" si="309"/>
        <v>218734.66</v>
      </c>
      <c r="BZ253" s="53">
        <f t="shared" si="309"/>
        <v>45766.91</v>
      </c>
      <c r="CA253" s="53">
        <f t="shared" si="309"/>
        <v>95622.59</v>
      </c>
      <c r="CB253" s="53">
        <f t="shared" si="309"/>
        <v>24603714.02</v>
      </c>
      <c r="CC253" s="53">
        <f t="shared" si="309"/>
        <v>72854.509999999995</v>
      </c>
      <c r="CD253" s="53">
        <f t="shared" si="309"/>
        <v>23092.639999999999</v>
      </c>
      <c r="CE253" s="53">
        <f t="shared" si="309"/>
        <v>83270.460000000006</v>
      </c>
      <c r="CF253" s="53">
        <f t="shared" si="309"/>
        <v>39185.68</v>
      </c>
      <c r="CG253" s="53">
        <f t="shared" si="309"/>
        <v>79409.53</v>
      </c>
      <c r="CH253" s="53">
        <f t="shared" si="309"/>
        <v>34921.480000000003</v>
      </c>
      <c r="CI253" s="53">
        <f t="shared" si="309"/>
        <v>170026.85</v>
      </c>
      <c r="CJ253" s="53">
        <f t="shared" si="309"/>
        <v>296270</v>
      </c>
      <c r="CK253" s="53">
        <f t="shared" si="309"/>
        <v>782179.99</v>
      </c>
      <c r="CL253" s="53">
        <f t="shared" si="309"/>
        <v>273958.36</v>
      </c>
      <c r="CM253" s="53">
        <f t="shared" si="309"/>
        <v>243588.8</v>
      </c>
      <c r="CN253" s="53">
        <f t="shared" si="309"/>
        <v>6886158</v>
      </c>
      <c r="CO253" s="53">
        <f t="shared" si="309"/>
        <v>3956567.75</v>
      </c>
      <c r="CP253" s="53">
        <f t="shared" si="309"/>
        <v>326726.75</v>
      </c>
      <c r="CQ253" s="53">
        <f t="shared" si="309"/>
        <v>283508.51</v>
      </c>
      <c r="CR253" s="53">
        <f t="shared" si="309"/>
        <v>84856.77</v>
      </c>
      <c r="CS253" s="53">
        <f t="shared" si="309"/>
        <v>85646.65</v>
      </c>
      <c r="CT253" s="53">
        <f t="shared" si="309"/>
        <v>46014.3</v>
      </c>
      <c r="CU253" s="53">
        <f t="shared" si="309"/>
        <v>70482.2</v>
      </c>
      <c r="CV253" s="53">
        <f t="shared" si="309"/>
        <v>50400.639999999999</v>
      </c>
      <c r="CW253" s="53">
        <f t="shared" si="309"/>
        <v>89881.82</v>
      </c>
      <c r="CX253" s="53">
        <f t="shared" si="309"/>
        <v>121388.04</v>
      </c>
      <c r="CY253" s="53">
        <f t="shared" si="309"/>
        <v>65422.78</v>
      </c>
      <c r="CZ253" s="53">
        <f t="shared" si="309"/>
        <v>1050207.45</v>
      </c>
      <c r="DA253" s="53">
        <f t="shared" si="309"/>
        <v>72635.570000000007</v>
      </c>
      <c r="DB253" s="53">
        <f t="shared" si="309"/>
        <v>95252.84</v>
      </c>
      <c r="DC253" s="53">
        <f t="shared" si="309"/>
        <v>102948.86</v>
      </c>
      <c r="DD253" s="53">
        <f t="shared" si="309"/>
        <v>38751.980000000003</v>
      </c>
      <c r="DE253" s="53">
        <f t="shared" si="309"/>
        <v>49953.25</v>
      </c>
      <c r="DF253" s="53">
        <f t="shared" si="309"/>
        <v>7414602.2699999996</v>
      </c>
      <c r="DG253" s="53">
        <f t="shared" si="309"/>
        <v>45448.11</v>
      </c>
      <c r="DH253" s="53">
        <f t="shared" si="309"/>
        <v>724859.5</v>
      </c>
      <c r="DI253" s="53">
        <f t="shared" si="309"/>
        <v>778250.16</v>
      </c>
      <c r="DJ253" s="53">
        <f t="shared" si="309"/>
        <v>157118.25</v>
      </c>
      <c r="DK253" s="53">
        <f t="shared" si="309"/>
        <v>67804.11</v>
      </c>
      <c r="DL253" s="53">
        <f t="shared" si="309"/>
        <v>1808542.01</v>
      </c>
      <c r="DM253" s="53">
        <f t="shared" si="309"/>
        <v>137873.39000000001</v>
      </c>
      <c r="DN253" s="53">
        <f t="shared" si="309"/>
        <v>336895.15</v>
      </c>
      <c r="DO253" s="53">
        <f t="shared" si="309"/>
        <v>1018211.37</v>
      </c>
      <c r="DP253" s="53">
        <f t="shared" si="309"/>
        <v>69933.279999999999</v>
      </c>
      <c r="DQ253" s="53">
        <f t="shared" si="309"/>
        <v>157134.62</v>
      </c>
      <c r="DR253" s="53">
        <f t="shared" si="309"/>
        <v>244121.94</v>
      </c>
      <c r="DS253" s="53">
        <f t="shared" si="309"/>
        <v>170605.95</v>
      </c>
      <c r="DT253" s="53">
        <f t="shared" si="309"/>
        <v>29414.36</v>
      </c>
      <c r="DU253" s="53">
        <f t="shared" si="309"/>
        <v>95316.18</v>
      </c>
      <c r="DV253" s="53">
        <f t="shared" si="309"/>
        <v>45188.57</v>
      </c>
      <c r="DW253" s="53">
        <f t="shared" si="309"/>
        <v>58543.82</v>
      </c>
      <c r="DX253" s="53">
        <f t="shared" si="309"/>
        <v>49378.71</v>
      </c>
      <c r="DY253" s="53">
        <f t="shared" si="309"/>
        <v>50681.13</v>
      </c>
      <c r="DZ253" s="53">
        <f t="shared" si="309"/>
        <v>305029.25</v>
      </c>
      <c r="EA253" s="53">
        <f t="shared" ref="EA253:FX253" si="310">EA56</f>
        <v>324561.53999999998</v>
      </c>
      <c r="EB253" s="53">
        <f t="shared" si="310"/>
        <v>191323.54</v>
      </c>
      <c r="EC253" s="53">
        <f t="shared" si="310"/>
        <v>118691.73</v>
      </c>
      <c r="ED253" s="53">
        <f t="shared" si="310"/>
        <v>387697.73</v>
      </c>
      <c r="EE253" s="53">
        <f t="shared" si="310"/>
        <v>54169.48</v>
      </c>
      <c r="EF253" s="53">
        <f t="shared" si="310"/>
        <v>268578.87</v>
      </c>
      <c r="EG253" s="53">
        <f t="shared" si="310"/>
        <v>93855.34</v>
      </c>
      <c r="EH253" s="53">
        <f t="shared" si="310"/>
        <v>38760.019999999997</v>
      </c>
      <c r="EI253" s="53">
        <f t="shared" si="310"/>
        <v>3972770.36</v>
      </c>
      <c r="EJ253" s="53">
        <f t="shared" si="310"/>
        <v>2305778.4900000002</v>
      </c>
      <c r="EK253" s="53">
        <f t="shared" si="310"/>
        <v>231760.24</v>
      </c>
      <c r="EL253" s="53">
        <f t="shared" si="310"/>
        <v>144555.57</v>
      </c>
      <c r="EM253" s="53">
        <f t="shared" si="310"/>
        <v>118546.87</v>
      </c>
      <c r="EN253" s="53">
        <f t="shared" si="310"/>
        <v>206764.75</v>
      </c>
      <c r="EO253" s="53">
        <f t="shared" si="310"/>
        <v>109841.4</v>
      </c>
      <c r="EP253" s="53">
        <f t="shared" si="310"/>
        <v>128733.49</v>
      </c>
      <c r="EQ253" s="53">
        <f t="shared" si="310"/>
        <v>725655.01</v>
      </c>
      <c r="ER253" s="53">
        <f t="shared" si="310"/>
        <v>160213.26999999999</v>
      </c>
      <c r="ES253" s="53">
        <f t="shared" si="310"/>
        <v>48233.03</v>
      </c>
      <c r="ET253" s="53">
        <f t="shared" si="310"/>
        <v>34783.94</v>
      </c>
      <c r="EU253" s="53">
        <f t="shared" si="310"/>
        <v>194916.82</v>
      </c>
      <c r="EV253" s="53">
        <f t="shared" si="310"/>
        <v>9755.16</v>
      </c>
      <c r="EW253" s="53">
        <f t="shared" si="310"/>
        <v>156698.70000000001</v>
      </c>
      <c r="EX253" s="53">
        <f t="shared" si="310"/>
        <v>51992.67</v>
      </c>
      <c r="EY253" s="53">
        <f t="shared" si="310"/>
        <v>52648.800000000003</v>
      </c>
      <c r="EZ253" s="53">
        <f t="shared" si="310"/>
        <v>37462.379999999997</v>
      </c>
      <c r="FA253" s="53">
        <f t="shared" si="310"/>
        <v>1057330.9099999999</v>
      </c>
      <c r="FB253" s="53">
        <f t="shared" si="310"/>
        <v>116200.89</v>
      </c>
      <c r="FC253" s="53">
        <f t="shared" si="310"/>
        <v>526051.25</v>
      </c>
      <c r="FD253" s="53">
        <f t="shared" si="310"/>
        <v>120745.3</v>
      </c>
      <c r="FE253" s="53">
        <f t="shared" si="310"/>
        <v>85262.99</v>
      </c>
      <c r="FF253" s="53">
        <f t="shared" si="310"/>
        <v>63926.04</v>
      </c>
      <c r="FG253" s="53">
        <f t="shared" si="310"/>
        <v>39618.93</v>
      </c>
      <c r="FH253" s="53">
        <f t="shared" si="310"/>
        <v>44784.01</v>
      </c>
      <c r="FI253" s="53">
        <f t="shared" si="310"/>
        <v>511329.54</v>
      </c>
      <c r="FJ253" s="53">
        <f t="shared" si="310"/>
        <v>300651.03999999998</v>
      </c>
      <c r="FK253" s="53">
        <f t="shared" si="310"/>
        <v>648333.82999999996</v>
      </c>
      <c r="FL253" s="53">
        <f t="shared" si="310"/>
        <v>773074.87</v>
      </c>
      <c r="FM253" s="53">
        <f t="shared" si="310"/>
        <v>528785.31000000006</v>
      </c>
      <c r="FN253" s="53">
        <f t="shared" si="310"/>
        <v>5925383.8799999999</v>
      </c>
      <c r="FO253" s="53">
        <f t="shared" si="310"/>
        <v>403839.15</v>
      </c>
      <c r="FP253" s="53">
        <f t="shared" si="310"/>
        <v>1093638.3</v>
      </c>
      <c r="FQ253" s="53">
        <f t="shared" si="310"/>
        <v>247015.71</v>
      </c>
      <c r="FR253" s="53">
        <f t="shared" si="310"/>
        <v>113230.68</v>
      </c>
      <c r="FS253" s="53">
        <f t="shared" si="310"/>
        <v>106653.88</v>
      </c>
      <c r="FT253" s="54">
        <f t="shared" si="310"/>
        <v>86126.64</v>
      </c>
      <c r="FU253" s="53">
        <f t="shared" si="310"/>
        <v>312642.69</v>
      </c>
      <c r="FV253" s="53">
        <f t="shared" si="310"/>
        <v>208348.33</v>
      </c>
      <c r="FW253" s="53">
        <f t="shared" si="310"/>
        <v>105331.08</v>
      </c>
      <c r="FX253" s="53">
        <f t="shared" si="310"/>
        <v>45692.14</v>
      </c>
      <c r="FY253" s="53"/>
      <c r="FZ253" s="53"/>
      <c r="GA253" s="50"/>
      <c r="GB253" s="72"/>
      <c r="GC253" s="72"/>
      <c r="GD253" s="72"/>
      <c r="GE253" s="143"/>
      <c r="GF253" s="143"/>
      <c r="GG253" s="5"/>
      <c r="GH253" s="5"/>
      <c r="GI253" s="5"/>
      <c r="GJ253" s="5"/>
      <c r="GK253" s="5"/>
      <c r="GL253" s="5"/>
      <c r="GM253" s="5"/>
    </row>
    <row r="254" spans="1:195" x14ac:dyDescent="0.2">
      <c r="A254" s="3" t="s">
        <v>627</v>
      </c>
      <c r="B254" s="2" t="s">
        <v>628</v>
      </c>
      <c r="C254" s="72">
        <f t="shared" ref="C254:BN254" si="311">ROUND(C253/C40,6)</f>
        <v>4.3299999999999996E-3</v>
      </c>
      <c r="D254" s="72">
        <f t="shared" si="311"/>
        <v>6.0780000000000001E-3</v>
      </c>
      <c r="E254" s="72">
        <f t="shared" si="311"/>
        <v>4.2960000000000003E-3</v>
      </c>
      <c r="F254" s="72">
        <f t="shared" si="311"/>
        <v>4.8520000000000004E-3</v>
      </c>
      <c r="G254" s="72">
        <f t="shared" si="311"/>
        <v>2.134E-3</v>
      </c>
      <c r="H254" s="72">
        <f t="shared" si="311"/>
        <v>2.0720000000000001E-3</v>
      </c>
      <c r="I254" s="72">
        <f t="shared" si="311"/>
        <v>6.4539999999999997E-3</v>
      </c>
      <c r="J254" s="72">
        <f t="shared" si="311"/>
        <v>3.4269999999999999E-3</v>
      </c>
      <c r="K254" s="72">
        <f t="shared" si="311"/>
        <v>4.1520000000000003E-3</v>
      </c>
      <c r="L254" s="72">
        <f t="shared" si="311"/>
        <v>2.5820000000000001E-3</v>
      </c>
      <c r="M254" s="72">
        <f t="shared" si="311"/>
        <v>5.2509999999999996E-3</v>
      </c>
      <c r="N254" s="72">
        <f t="shared" si="311"/>
        <v>3.5409999999999999E-3</v>
      </c>
      <c r="O254" s="72">
        <f t="shared" si="311"/>
        <v>3.2070000000000002E-3</v>
      </c>
      <c r="P254" s="72">
        <f t="shared" si="311"/>
        <v>2.1640000000000001E-3</v>
      </c>
      <c r="Q254" s="72">
        <f t="shared" si="311"/>
        <v>7.2309999999999996E-3</v>
      </c>
      <c r="R254" s="72">
        <f t="shared" si="311"/>
        <v>2.771E-3</v>
      </c>
      <c r="S254" s="72">
        <f t="shared" si="311"/>
        <v>1.23E-3</v>
      </c>
      <c r="T254" s="72">
        <f t="shared" si="311"/>
        <v>2.1559999999999999E-3</v>
      </c>
      <c r="U254" s="72">
        <f t="shared" si="311"/>
        <v>3.3639999999999998E-3</v>
      </c>
      <c r="V254" s="72">
        <f t="shared" si="311"/>
        <v>2.7959999999999999E-3</v>
      </c>
      <c r="W254" s="50">
        <f t="shared" si="311"/>
        <v>7.8410000000000007E-3</v>
      </c>
      <c r="X254" s="72">
        <f t="shared" si="311"/>
        <v>1.503E-3</v>
      </c>
      <c r="Y254" s="72">
        <f t="shared" si="311"/>
        <v>1.874E-3</v>
      </c>
      <c r="Z254" s="72">
        <f t="shared" si="311"/>
        <v>3.8149999999999998E-3</v>
      </c>
      <c r="AA254" s="72">
        <f t="shared" si="311"/>
        <v>2.7620000000000001E-3</v>
      </c>
      <c r="AB254" s="72">
        <f t="shared" si="311"/>
        <v>1.9729999999999999E-3</v>
      </c>
      <c r="AC254" s="72">
        <f t="shared" si="311"/>
        <v>8.8000000000000003E-4</v>
      </c>
      <c r="AD254" s="72">
        <f t="shared" si="311"/>
        <v>7.7399999999999995E-4</v>
      </c>
      <c r="AE254" s="72">
        <f t="shared" si="311"/>
        <v>1.127E-3</v>
      </c>
      <c r="AF254" s="72">
        <f t="shared" si="311"/>
        <v>9.7400000000000004E-4</v>
      </c>
      <c r="AG254" s="72">
        <f t="shared" si="311"/>
        <v>5.4799999999999998E-4</v>
      </c>
      <c r="AH254" s="72">
        <f t="shared" si="311"/>
        <v>1.6056000000000001E-2</v>
      </c>
      <c r="AI254" s="72">
        <f t="shared" si="311"/>
        <v>9.0310000000000008E-3</v>
      </c>
      <c r="AJ254" s="72">
        <f t="shared" si="311"/>
        <v>2.6900000000000001E-3</v>
      </c>
      <c r="AK254" s="72">
        <f t="shared" si="311"/>
        <v>9.0399999999999996E-4</v>
      </c>
      <c r="AL254" s="72">
        <f t="shared" si="311"/>
        <v>1.2210000000000001E-3</v>
      </c>
      <c r="AM254" s="72">
        <f t="shared" si="311"/>
        <v>2.3869999999999998E-3</v>
      </c>
      <c r="AN254" s="72">
        <f t="shared" si="311"/>
        <v>1.013E-3</v>
      </c>
      <c r="AO254" s="72">
        <f t="shared" si="311"/>
        <v>3.6240000000000001E-3</v>
      </c>
      <c r="AP254" s="72">
        <f t="shared" si="311"/>
        <v>2.7789999999999998E-3</v>
      </c>
      <c r="AQ254" s="72">
        <f t="shared" si="311"/>
        <v>7.9000000000000001E-4</v>
      </c>
      <c r="AR254" s="72">
        <f t="shared" si="311"/>
        <v>2.5070000000000001E-3</v>
      </c>
      <c r="AS254" s="72">
        <f t="shared" si="311"/>
        <v>6.6600000000000003E-4</v>
      </c>
      <c r="AT254" s="72">
        <f t="shared" si="311"/>
        <v>4.7759999999999999E-3</v>
      </c>
      <c r="AU254" s="72">
        <f t="shared" si="311"/>
        <v>2.16E-3</v>
      </c>
      <c r="AV254" s="72">
        <f t="shared" si="311"/>
        <v>9.2759999999999995E-3</v>
      </c>
      <c r="AW254" s="72">
        <f t="shared" si="311"/>
        <v>2.8159999999999999E-3</v>
      </c>
      <c r="AX254" s="72">
        <f t="shared" si="311"/>
        <v>2.0019999999999999E-3</v>
      </c>
      <c r="AY254" s="72">
        <f t="shared" si="311"/>
        <v>5.8279999999999998E-3</v>
      </c>
      <c r="AZ254" s="72">
        <f t="shared" si="311"/>
        <v>6.3010000000000002E-3</v>
      </c>
      <c r="BA254" s="72">
        <f t="shared" si="311"/>
        <v>7.6030000000000004E-3</v>
      </c>
      <c r="BB254" s="72">
        <f t="shared" si="311"/>
        <v>1.4326999999999999E-2</v>
      </c>
      <c r="BC254" s="72">
        <f t="shared" si="311"/>
        <v>2.764E-3</v>
      </c>
      <c r="BD254" s="72">
        <f t="shared" si="311"/>
        <v>1.1709999999999999E-3</v>
      </c>
      <c r="BE254" s="72">
        <f t="shared" si="311"/>
        <v>2.0769999999999999E-3</v>
      </c>
      <c r="BF254" s="72">
        <f t="shared" si="311"/>
        <v>3.7330000000000002E-3</v>
      </c>
      <c r="BG254" s="72">
        <f t="shared" si="311"/>
        <v>9.2599999999999991E-3</v>
      </c>
      <c r="BH254" s="72">
        <f t="shared" si="311"/>
        <v>3.7230000000000002E-3</v>
      </c>
      <c r="BI254" s="72">
        <f t="shared" si="311"/>
        <v>3.0820000000000001E-3</v>
      </c>
      <c r="BJ254" s="72">
        <f t="shared" si="311"/>
        <v>3.0379999999999999E-3</v>
      </c>
      <c r="BK254" s="72">
        <f t="shared" si="311"/>
        <v>5.1269999999999996E-3</v>
      </c>
      <c r="BL254" s="72">
        <f t="shared" si="311"/>
        <v>1.7232000000000001E-2</v>
      </c>
      <c r="BM254" s="72">
        <f t="shared" si="311"/>
        <v>1.0560999999999999E-2</v>
      </c>
      <c r="BN254" s="72">
        <f t="shared" si="311"/>
        <v>4.5250000000000004E-3</v>
      </c>
      <c r="BO254" s="72">
        <f t="shared" ref="BO254:DZ254" si="312">ROUND(BO253/BO40,6)</f>
        <v>2.872E-3</v>
      </c>
      <c r="BP254" s="72">
        <f t="shared" si="312"/>
        <v>1.3849999999999999E-3</v>
      </c>
      <c r="BQ254" s="72">
        <f t="shared" si="312"/>
        <v>1.268E-3</v>
      </c>
      <c r="BR254" s="72">
        <f t="shared" si="312"/>
        <v>7.36E-4</v>
      </c>
      <c r="BS254" s="72">
        <f t="shared" si="312"/>
        <v>1.85E-4</v>
      </c>
      <c r="BT254" s="72">
        <f t="shared" si="312"/>
        <v>2.8299999999999999E-4</v>
      </c>
      <c r="BU254" s="72">
        <f t="shared" si="312"/>
        <v>8.7500000000000002E-4</v>
      </c>
      <c r="BV254" s="72">
        <f t="shared" si="312"/>
        <v>4.7199999999999998E-4</v>
      </c>
      <c r="BW254" s="72">
        <f t="shared" si="312"/>
        <v>1.077E-3</v>
      </c>
      <c r="BX254" s="72">
        <f t="shared" si="312"/>
        <v>2.2499999999999999E-4</v>
      </c>
      <c r="BY254" s="72">
        <f t="shared" si="312"/>
        <v>2.5739999999999999E-3</v>
      </c>
      <c r="BZ254" s="72">
        <f t="shared" si="312"/>
        <v>1.2520000000000001E-3</v>
      </c>
      <c r="CA254" s="72">
        <f t="shared" si="312"/>
        <v>2.212E-3</v>
      </c>
      <c r="CB254" s="72">
        <f t="shared" si="312"/>
        <v>3.4840000000000001E-3</v>
      </c>
      <c r="CC254" s="72">
        <f t="shared" si="312"/>
        <v>3.4069999999999999E-3</v>
      </c>
      <c r="CD254" s="72">
        <f t="shared" si="312"/>
        <v>1.266E-3</v>
      </c>
      <c r="CE254" s="72">
        <f t="shared" si="312"/>
        <v>3.679E-3</v>
      </c>
      <c r="CF254" s="72">
        <f t="shared" si="312"/>
        <v>2.5200000000000001E-3</v>
      </c>
      <c r="CG254" s="72">
        <f t="shared" si="312"/>
        <v>4.9740000000000001E-3</v>
      </c>
      <c r="CH254" s="72">
        <f t="shared" si="312"/>
        <v>2.3029999999999999E-3</v>
      </c>
      <c r="CI254" s="72">
        <f t="shared" si="312"/>
        <v>2.2049999999999999E-3</v>
      </c>
      <c r="CJ254" s="72">
        <f t="shared" si="312"/>
        <v>1.305E-3</v>
      </c>
      <c r="CK254" s="72">
        <f t="shared" si="312"/>
        <v>5.7600000000000001E-4</v>
      </c>
      <c r="CL254" s="72">
        <f t="shared" si="312"/>
        <v>1.078E-3</v>
      </c>
      <c r="CM254" s="72">
        <f t="shared" si="312"/>
        <v>5.6899999999999995E-4</v>
      </c>
      <c r="CN254" s="72">
        <f t="shared" si="312"/>
        <v>2.7820000000000002E-3</v>
      </c>
      <c r="CO254" s="72">
        <f t="shared" si="312"/>
        <v>2.9789999999999999E-3</v>
      </c>
      <c r="CP254" s="72">
        <f t="shared" si="312"/>
        <v>9.9599999999999992E-4</v>
      </c>
      <c r="CQ254" s="72">
        <f t="shared" si="312"/>
        <v>2.4989999999999999E-3</v>
      </c>
      <c r="CR254" s="72">
        <f t="shared" si="312"/>
        <v>4.4799999999999999E-4</v>
      </c>
      <c r="CS254" s="72">
        <f t="shared" si="312"/>
        <v>2.032E-3</v>
      </c>
      <c r="CT254" s="72">
        <f t="shared" si="312"/>
        <v>1.3649999999999999E-3</v>
      </c>
      <c r="CU254" s="72">
        <f t="shared" si="312"/>
        <v>5.1370000000000001E-3</v>
      </c>
      <c r="CV254" s="72">
        <f t="shared" si="312"/>
        <v>3.4459999999999998E-3</v>
      </c>
      <c r="CW254" s="72">
        <f t="shared" si="312"/>
        <v>9.810000000000001E-4</v>
      </c>
      <c r="CX254" s="72">
        <f t="shared" si="312"/>
        <v>1.7359999999999999E-3</v>
      </c>
      <c r="CY254" s="72">
        <f t="shared" si="312"/>
        <v>1.0128E-2</v>
      </c>
      <c r="CZ254" s="72">
        <f t="shared" si="312"/>
        <v>6.0460000000000002E-3</v>
      </c>
      <c r="DA254" s="72">
        <f t="shared" si="312"/>
        <v>5.3670000000000002E-3</v>
      </c>
      <c r="DB254" s="72">
        <f t="shared" si="312"/>
        <v>5.3140000000000001E-3</v>
      </c>
      <c r="DC254" s="72">
        <f t="shared" si="312"/>
        <v>1.836E-3</v>
      </c>
      <c r="DD254" s="72">
        <f t="shared" si="312"/>
        <v>9.6000000000000002E-5</v>
      </c>
      <c r="DE254" s="72">
        <f t="shared" si="312"/>
        <v>3.3799999999999998E-4</v>
      </c>
      <c r="DF254" s="72">
        <f t="shared" si="312"/>
        <v>4.6800000000000001E-3</v>
      </c>
      <c r="DG254" s="72">
        <f t="shared" si="312"/>
        <v>1.1670000000000001E-3</v>
      </c>
      <c r="DH254" s="72">
        <f t="shared" si="312"/>
        <v>1.539E-3</v>
      </c>
      <c r="DI254" s="72">
        <f t="shared" si="312"/>
        <v>1.2979999999999999E-3</v>
      </c>
      <c r="DJ254" s="72">
        <f t="shared" si="312"/>
        <v>2.8449999999999999E-3</v>
      </c>
      <c r="DK254" s="72">
        <f t="shared" si="312"/>
        <v>1.439E-3</v>
      </c>
      <c r="DL254" s="72">
        <f t="shared" si="312"/>
        <v>3.9789999999999999E-3</v>
      </c>
      <c r="DM254" s="72">
        <f t="shared" si="312"/>
        <v>3.307E-3</v>
      </c>
      <c r="DN254" s="72">
        <f t="shared" si="312"/>
        <v>1.686E-3</v>
      </c>
      <c r="DO254" s="72">
        <f t="shared" si="312"/>
        <v>4.5890000000000002E-3</v>
      </c>
      <c r="DP254" s="72">
        <f t="shared" si="312"/>
        <v>4.3400000000000001E-3</v>
      </c>
      <c r="DQ254" s="72">
        <f t="shared" si="312"/>
        <v>1.2210000000000001E-3</v>
      </c>
      <c r="DR254" s="72">
        <f t="shared" si="312"/>
        <v>4.189E-3</v>
      </c>
      <c r="DS254" s="72">
        <f t="shared" si="312"/>
        <v>5.0870000000000004E-3</v>
      </c>
      <c r="DT254" s="72">
        <f t="shared" si="312"/>
        <v>3.4090000000000001E-3</v>
      </c>
      <c r="DU254" s="72">
        <f t="shared" si="312"/>
        <v>4.6030000000000003E-3</v>
      </c>
      <c r="DV254" s="72">
        <f t="shared" si="312"/>
        <v>8.8559999999999993E-3</v>
      </c>
      <c r="DW254" s="72">
        <f t="shared" si="312"/>
        <v>3.663E-3</v>
      </c>
      <c r="DX254" s="72">
        <f t="shared" si="312"/>
        <v>9.4600000000000001E-4</v>
      </c>
      <c r="DY254" s="72">
        <f t="shared" si="312"/>
        <v>5.2599999999999999E-4</v>
      </c>
      <c r="DZ254" s="72">
        <f t="shared" si="312"/>
        <v>2.7829999999999999E-3</v>
      </c>
      <c r="EA254" s="72">
        <f t="shared" ref="EA254:FX254" si="313">ROUND(EA253/EA40,6)</f>
        <v>1.1329999999999999E-3</v>
      </c>
      <c r="EB254" s="72">
        <f t="shared" si="313"/>
        <v>3.0070000000000001E-3</v>
      </c>
      <c r="EC254" s="72">
        <f t="shared" si="313"/>
        <v>4.7029999999999997E-3</v>
      </c>
      <c r="ED254" s="72">
        <f t="shared" si="313"/>
        <v>1.6000000000000001E-4</v>
      </c>
      <c r="EE254" s="72">
        <f t="shared" si="313"/>
        <v>4.4190000000000002E-3</v>
      </c>
      <c r="EF254" s="72">
        <f t="shared" si="313"/>
        <v>3.2929999999999999E-3</v>
      </c>
      <c r="EG254" s="72">
        <f t="shared" si="313"/>
        <v>4.8609999999999999E-3</v>
      </c>
      <c r="EH254" s="72">
        <f t="shared" si="313"/>
        <v>3.3419999999999999E-3</v>
      </c>
      <c r="EI254" s="72">
        <f t="shared" si="313"/>
        <v>4.0390000000000001E-3</v>
      </c>
      <c r="EJ254" s="72">
        <f t="shared" si="313"/>
        <v>3.5929999999999998E-3</v>
      </c>
      <c r="EK254" s="72">
        <f t="shared" si="313"/>
        <v>3.1700000000000001E-4</v>
      </c>
      <c r="EL254" s="72">
        <f t="shared" si="313"/>
        <v>3.2400000000000001E-4</v>
      </c>
      <c r="EM254" s="72">
        <f t="shared" si="313"/>
        <v>1.3450000000000001E-3</v>
      </c>
      <c r="EN254" s="72">
        <f t="shared" si="313"/>
        <v>4.058E-3</v>
      </c>
      <c r="EO254" s="72">
        <f t="shared" si="313"/>
        <v>3.2820000000000002E-3</v>
      </c>
      <c r="EP254" s="72">
        <f t="shared" si="313"/>
        <v>1.2440000000000001E-3</v>
      </c>
      <c r="EQ254" s="72">
        <f t="shared" si="313"/>
        <v>9.5399999999999999E-4</v>
      </c>
      <c r="ER254" s="72">
        <f t="shared" si="313"/>
        <v>1.5950000000000001E-3</v>
      </c>
      <c r="ES254" s="72">
        <f t="shared" si="313"/>
        <v>2.797E-3</v>
      </c>
      <c r="ET254" s="72">
        <f t="shared" si="313"/>
        <v>1.3749999999999999E-3</v>
      </c>
      <c r="EU254" s="72">
        <f t="shared" si="313"/>
        <v>6.9230000000000003E-3</v>
      </c>
      <c r="EV254" s="72">
        <f t="shared" si="313"/>
        <v>2.22E-4</v>
      </c>
      <c r="EW254" s="72">
        <f t="shared" si="313"/>
        <v>2.33E-4</v>
      </c>
      <c r="EX254" s="72">
        <f t="shared" si="313"/>
        <v>9.9599999999999992E-4</v>
      </c>
      <c r="EY254" s="72">
        <f t="shared" si="313"/>
        <v>1.7340000000000001E-3</v>
      </c>
      <c r="EZ254" s="72">
        <f t="shared" si="313"/>
        <v>1.6310000000000001E-3</v>
      </c>
      <c r="FA254" s="72">
        <f t="shared" si="313"/>
        <v>6.8099999999999996E-4</v>
      </c>
      <c r="FB254" s="72">
        <f t="shared" si="313"/>
        <v>3.9800000000000002E-4</v>
      </c>
      <c r="FC254" s="72">
        <f t="shared" si="313"/>
        <v>2.2790000000000002E-3</v>
      </c>
      <c r="FD254" s="72">
        <f t="shared" si="313"/>
        <v>2.8830000000000001E-3</v>
      </c>
      <c r="FE254" s="72">
        <f t="shared" si="313"/>
        <v>2.4810000000000001E-3</v>
      </c>
      <c r="FF254" s="72">
        <f t="shared" si="313"/>
        <v>3.8920000000000001E-3</v>
      </c>
      <c r="FG254" s="72">
        <f t="shared" si="313"/>
        <v>5.7429999999999998E-3</v>
      </c>
      <c r="FH254" s="72">
        <f t="shared" si="313"/>
        <v>1.653E-3</v>
      </c>
      <c r="FI254" s="72">
        <f t="shared" si="313"/>
        <v>3.7300000000000001E-4</v>
      </c>
      <c r="FJ254" s="72">
        <f t="shared" si="313"/>
        <v>6.0700000000000001E-4</v>
      </c>
      <c r="FK254" s="72">
        <f t="shared" si="313"/>
        <v>4.9799999999999996E-4</v>
      </c>
      <c r="FL254" s="72">
        <f t="shared" si="313"/>
        <v>1.4779999999999999E-3</v>
      </c>
      <c r="FM254" s="72">
        <f t="shared" si="313"/>
        <v>1.5950000000000001E-3</v>
      </c>
      <c r="FN254" s="72">
        <f t="shared" si="313"/>
        <v>6.0759999999999998E-3</v>
      </c>
      <c r="FO254" s="72">
        <f t="shared" si="313"/>
        <v>2.8200000000000002E-4</v>
      </c>
      <c r="FP254" s="72">
        <f t="shared" si="313"/>
        <v>1.7719999999999999E-3</v>
      </c>
      <c r="FQ254" s="72">
        <f t="shared" si="313"/>
        <v>1.372E-3</v>
      </c>
      <c r="FR254" s="72">
        <f t="shared" si="313"/>
        <v>6.38E-4</v>
      </c>
      <c r="FS254" s="72">
        <f t="shared" si="313"/>
        <v>3.97E-4</v>
      </c>
      <c r="FT254" s="50">
        <f t="shared" si="313"/>
        <v>2.8800000000000001E-4</v>
      </c>
      <c r="FU254" s="72">
        <f t="shared" si="313"/>
        <v>2.797E-3</v>
      </c>
      <c r="FV254" s="72">
        <f t="shared" si="313"/>
        <v>2.1700000000000001E-3</v>
      </c>
      <c r="FW254" s="72">
        <f t="shared" si="313"/>
        <v>6.4180000000000001E-3</v>
      </c>
      <c r="FX254" s="72">
        <f t="shared" si="313"/>
        <v>2.3029999999999999E-3</v>
      </c>
      <c r="FY254" s="53"/>
      <c r="FZ254" s="53"/>
      <c r="GA254" s="50"/>
      <c r="GB254" s="53"/>
      <c r="GC254" s="53"/>
      <c r="GD254" s="53"/>
      <c r="GE254" s="5"/>
      <c r="GF254" s="5"/>
      <c r="GG254" s="5"/>
      <c r="GH254" s="5"/>
      <c r="GI254" s="5"/>
      <c r="GJ254" s="5"/>
      <c r="GK254" s="5"/>
      <c r="GL254" s="5"/>
      <c r="GM254" s="5"/>
    </row>
    <row r="255" spans="1:195" x14ac:dyDescent="0.2">
      <c r="A255" s="55"/>
      <c r="B255" s="2" t="s">
        <v>629</v>
      </c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50"/>
      <c r="X255" s="72"/>
      <c r="Y255" s="72"/>
      <c r="Z255" s="72"/>
      <c r="AA255" s="72"/>
      <c r="AB255" s="72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2"/>
      <c r="AX255" s="72"/>
      <c r="AY255" s="72"/>
      <c r="AZ255" s="72"/>
      <c r="BA255" s="72"/>
      <c r="BB255" s="72"/>
      <c r="BC255" s="72"/>
      <c r="BD255" s="72"/>
      <c r="BE255" s="72"/>
      <c r="BF255" s="72"/>
      <c r="BG255" s="72"/>
      <c r="BH255" s="72"/>
      <c r="BI255" s="72"/>
      <c r="BJ255" s="72"/>
      <c r="BK255" s="72"/>
      <c r="BL255" s="72"/>
      <c r="BM255" s="72"/>
      <c r="BN255" s="72"/>
      <c r="BO255" s="72"/>
      <c r="BP255" s="72"/>
      <c r="BQ255" s="72"/>
      <c r="BR255" s="72"/>
      <c r="BS255" s="72"/>
      <c r="BT255" s="72"/>
      <c r="BU255" s="72"/>
      <c r="BV255" s="72"/>
      <c r="BW255" s="72"/>
      <c r="BX255" s="72"/>
      <c r="BY255" s="72"/>
      <c r="BZ255" s="72"/>
      <c r="CA255" s="72"/>
      <c r="CB255" s="72"/>
      <c r="CC255" s="72"/>
      <c r="CD255" s="72"/>
      <c r="CE255" s="72"/>
      <c r="CF255" s="72"/>
      <c r="CG255" s="72"/>
      <c r="CH255" s="72"/>
      <c r="CI255" s="72"/>
      <c r="CJ255" s="72"/>
      <c r="CK255" s="72"/>
      <c r="CL255" s="72"/>
      <c r="CM255" s="72"/>
      <c r="CN255" s="72"/>
      <c r="CO255" s="72"/>
      <c r="CP255" s="72"/>
      <c r="CQ255" s="72"/>
      <c r="CR255" s="72"/>
      <c r="CS255" s="72"/>
      <c r="CT255" s="72"/>
      <c r="CU255" s="72"/>
      <c r="CV255" s="72"/>
      <c r="CW255" s="72"/>
      <c r="CX255" s="72"/>
      <c r="CY255" s="72"/>
      <c r="CZ255" s="72"/>
      <c r="DA255" s="72"/>
      <c r="DB255" s="72"/>
      <c r="DC255" s="72"/>
      <c r="DD255" s="72"/>
      <c r="DE255" s="72"/>
      <c r="DF255" s="72"/>
      <c r="DG255" s="72"/>
      <c r="DH255" s="72"/>
      <c r="DI255" s="72"/>
      <c r="DJ255" s="72"/>
      <c r="DK255" s="72"/>
      <c r="DL255" s="72"/>
      <c r="DM255" s="72"/>
      <c r="DN255" s="72"/>
      <c r="DO255" s="72"/>
      <c r="DP255" s="72"/>
      <c r="DQ255" s="72"/>
      <c r="DR255" s="72"/>
      <c r="DS255" s="72"/>
      <c r="DT255" s="72"/>
      <c r="DU255" s="72"/>
      <c r="DV255" s="72"/>
      <c r="DW255" s="72"/>
      <c r="DX255" s="72"/>
      <c r="DY255" s="72"/>
      <c r="DZ255" s="72"/>
      <c r="EA255" s="72"/>
      <c r="EB255" s="72"/>
      <c r="EC255" s="72"/>
      <c r="ED255" s="72"/>
      <c r="EE255" s="72"/>
      <c r="EF255" s="72"/>
      <c r="EG255" s="72"/>
      <c r="EH255" s="72"/>
      <c r="EI255" s="72"/>
      <c r="EJ255" s="72"/>
      <c r="EK255" s="72"/>
      <c r="EL255" s="72"/>
      <c r="EM255" s="72"/>
      <c r="EN255" s="72"/>
      <c r="EO255" s="72"/>
      <c r="EP255" s="72"/>
      <c r="EQ255" s="72"/>
      <c r="ER255" s="72"/>
      <c r="ES255" s="72"/>
      <c r="ET255" s="72"/>
      <c r="EU255" s="72"/>
      <c r="EV255" s="72"/>
      <c r="EW255" s="72"/>
      <c r="EX255" s="72"/>
      <c r="EY255" s="72"/>
      <c r="EZ255" s="72"/>
      <c r="FA255" s="72"/>
      <c r="FB255" s="72"/>
      <c r="FC255" s="72"/>
      <c r="FD255" s="72"/>
      <c r="FE255" s="72"/>
      <c r="FF255" s="72"/>
      <c r="FG255" s="72"/>
      <c r="FH255" s="72"/>
      <c r="FI255" s="72"/>
      <c r="FJ255" s="72"/>
      <c r="FK255" s="72"/>
      <c r="FL255" s="72"/>
      <c r="FM255" s="72"/>
      <c r="FN255" s="72"/>
      <c r="FO255" s="72"/>
      <c r="FP255" s="72"/>
      <c r="FQ255" s="72"/>
      <c r="FR255" s="72"/>
      <c r="FS255" s="72"/>
      <c r="FT255" s="50"/>
      <c r="FU255" s="72"/>
      <c r="FV255" s="72"/>
      <c r="FW255" s="72"/>
      <c r="FX255" s="72"/>
      <c r="FY255" s="53"/>
      <c r="FZ255" s="53"/>
      <c r="GA255" s="54"/>
      <c r="GB255" s="53"/>
      <c r="GC255" s="53"/>
      <c r="GD255" s="53"/>
      <c r="GE255" s="5"/>
      <c r="GF255" s="5"/>
      <c r="GG255" s="5"/>
      <c r="GH255" s="5"/>
      <c r="GI255" s="5"/>
      <c r="GJ255" s="5"/>
      <c r="GK255" s="5"/>
      <c r="GL255" s="5"/>
      <c r="GM255" s="5"/>
    </row>
    <row r="256" spans="1:195" x14ac:dyDescent="0.2">
      <c r="A256" s="3" t="s">
        <v>630</v>
      </c>
      <c r="B256" s="2" t="s">
        <v>631</v>
      </c>
      <c r="C256" s="72">
        <f t="shared" ref="C256:BN256" si="314">ROUND(MIN(C254,(C238-C249),(C243-C249)),6)</f>
        <v>0</v>
      </c>
      <c r="D256" s="72">
        <f t="shared" si="314"/>
        <v>0</v>
      </c>
      <c r="E256" s="72">
        <f t="shared" si="314"/>
        <v>0</v>
      </c>
      <c r="F256" s="72">
        <f t="shared" si="314"/>
        <v>0</v>
      </c>
      <c r="G256" s="72">
        <f t="shared" si="314"/>
        <v>0</v>
      </c>
      <c r="H256" s="72">
        <f t="shared" si="314"/>
        <v>0</v>
      </c>
      <c r="I256" s="72">
        <f t="shared" si="314"/>
        <v>0</v>
      </c>
      <c r="J256" s="72">
        <f t="shared" si="314"/>
        <v>0</v>
      </c>
      <c r="K256" s="72">
        <f t="shared" si="314"/>
        <v>0</v>
      </c>
      <c r="L256" s="72">
        <f t="shared" si="314"/>
        <v>0</v>
      </c>
      <c r="M256" s="72">
        <f t="shared" si="314"/>
        <v>0</v>
      </c>
      <c r="N256" s="72">
        <f t="shared" si="314"/>
        <v>0</v>
      </c>
      <c r="O256" s="72">
        <f t="shared" si="314"/>
        <v>0</v>
      </c>
      <c r="P256" s="72">
        <f t="shared" si="314"/>
        <v>0</v>
      </c>
      <c r="Q256" s="72">
        <f t="shared" si="314"/>
        <v>0</v>
      </c>
      <c r="R256" s="72">
        <f t="shared" si="314"/>
        <v>0</v>
      </c>
      <c r="S256" s="72">
        <f t="shared" si="314"/>
        <v>0</v>
      </c>
      <c r="T256" s="72">
        <f t="shared" si="314"/>
        <v>0</v>
      </c>
      <c r="U256" s="72">
        <f t="shared" si="314"/>
        <v>0</v>
      </c>
      <c r="V256" s="72">
        <f t="shared" si="314"/>
        <v>0</v>
      </c>
      <c r="W256" s="72">
        <f t="shared" si="314"/>
        <v>0</v>
      </c>
      <c r="X256" s="72">
        <f t="shared" si="314"/>
        <v>0</v>
      </c>
      <c r="Y256" s="72">
        <f t="shared" si="314"/>
        <v>0</v>
      </c>
      <c r="Z256" s="72">
        <f t="shared" si="314"/>
        <v>0</v>
      </c>
      <c r="AA256" s="72">
        <f t="shared" si="314"/>
        <v>0</v>
      </c>
      <c r="AB256" s="72">
        <f t="shared" si="314"/>
        <v>0</v>
      </c>
      <c r="AC256" s="72">
        <f t="shared" si="314"/>
        <v>0</v>
      </c>
      <c r="AD256" s="72">
        <f t="shared" si="314"/>
        <v>0</v>
      </c>
      <c r="AE256" s="72">
        <f t="shared" si="314"/>
        <v>0</v>
      </c>
      <c r="AF256" s="72">
        <f t="shared" si="314"/>
        <v>0</v>
      </c>
      <c r="AG256" s="72">
        <f t="shared" si="314"/>
        <v>3.5E-4</v>
      </c>
      <c r="AH256" s="72">
        <f t="shared" si="314"/>
        <v>0</v>
      </c>
      <c r="AI256" s="72">
        <f t="shared" si="314"/>
        <v>0</v>
      </c>
      <c r="AJ256" s="72">
        <f t="shared" si="314"/>
        <v>0</v>
      </c>
      <c r="AK256" s="72">
        <f t="shared" si="314"/>
        <v>0</v>
      </c>
      <c r="AL256" s="72">
        <f t="shared" si="314"/>
        <v>0</v>
      </c>
      <c r="AM256" s="72">
        <f t="shared" si="314"/>
        <v>0</v>
      </c>
      <c r="AN256" s="72">
        <f t="shared" si="314"/>
        <v>0</v>
      </c>
      <c r="AO256" s="72">
        <f t="shared" si="314"/>
        <v>0</v>
      </c>
      <c r="AP256" s="72">
        <f t="shared" si="314"/>
        <v>0</v>
      </c>
      <c r="AQ256" s="72">
        <f t="shared" si="314"/>
        <v>0</v>
      </c>
      <c r="AR256" s="72">
        <f t="shared" si="314"/>
        <v>0</v>
      </c>
      <c r="AS256" s="72">
        <f t="shared" si="314"/>
        <v>0</v>
      </c>
      <c r="AT256" s="72">
        <f t="shared" si="314"/>
        <v>0</v>
      </c>
      <c r="AU256" s="72">
        <f t="shared" si="314"/>
        <v>0</v>
      </c>
      <c r="AV256" s="72">
        <f t="shared" si="314"/>
        <v>0</v>
      </c>
      <c r="AW256" s="72">
        <f t="shared" si="314"/>
        <v>0</v>
      </c>
      <c r="AX256" s="72">
        <f t="shared" si="314"/>
        <v>0</v>
      </c>
      <c r="AY256" s="72">
        <f t="shared" si="314"/>
        <v>0</v>
      </c>
      <c r="AZ256" s="72">
        <f t="shared" si="314"/>
        <v>0</v>
      </c>
      <c r="BA256" s="72">
        <f t="shared" si="314"/>
        <v>0</v>
      </c>
      <c r="BB256" s="72">
        <f t="shared" si="314"/>
        <v>0</v>
      </c>
      <c r="BC256" s="72">
        <f t="shared" si="314"/>
        <v>0</v>
      </c>
      <c r="BD256" s="72">
        <f t="shared" si="314"/>
        <v>0</v>
      </c>
      <c r="BE256" s="72">
        <f t="shared" si="314"/>
        <v>0</v>
      </c>
      <c r="BF256" s="72">
        <f t="shared" si="314"/>
        <v>0</v>
      </c>
      <c r="BG256" s="72">
        <f t="shared" si="314"/>
        <v>0</v>
      </c>
      <c r="BH256" s="72">
        <f t="shared" si="314"/>
        <v>0</v>
      </c>
      <c r="BI256" s="72">
        <f t="shared" si="314"/>
        <v>0</v>
      </c>
      <c r="BJ256" s="72">
        <f t="shared" si="314"/>
        <v>0</v>
      </c>
      <c r="BK256" s="72">
        <f t="shared" si="314"/>
        <v>0</v>
      </c>
      <c r="BL256" s="72">
        <f t="shared" si="314"/>
        <v>0</v>
      </c>
      <c r="BM256" s="72">
        <f t="shared" si="314"/>
        <v>0</v>
      </c>
      <c r="BN256" s="72">
        <f t="shared" si="314"/>
        <v>0</v>
      </c>
      <c r="BO256" s="72">
        <f t="shared" ref="BO256:DZ256" si="315">ROUND(MIN(BO254,(BO238-BO249),(BO243-BO249)),6)</f>
        <v>0</v>
      </c>
      <c r="BP256" s="72">
        <f t="shared" si="315"/>
        <v>0</v>
      </c>
      <c r="BQ256" s="72">
        <f t="shared" si="315"/>
        <v>0</v>
      </c>
      <c r="BR256" s="72">
        <f t="shared" si="315"/>
        <v>0</v>
      </c>
      <c r="BS256" s="72">
        <f t="shared" si="315"/>
        <v>0</v>
      </c>
      <c r="BT256" s="72">
        <f t="shared" si="315"/>
        <v>0</v>
      </c>
      <c r="BU256" s="72">
        <f t="shared" si="315"/>
        <v>0</v>
      </c>
      <c r="BV256" s="72">
        <f t="shared" si="315"/>
        <v>0</v>
      </c>
      <c r="BW256" s="72">
        <f t="shared" si="315"/>
        <v>0</v>
      </c>
      <c r="BX256" s="72">
        <f t="shared" si="315"/>
        <v>0</v>
      </c>
      <c r="BY256" s="72">
        <f t="shared" si="315"/>
        <v>0</v>
      </c>
      <c r="BZ256" s="72">
        <f t="shared" si="315"/>
        <v>0</v>
      </c>
      <c r="CA256" s="72">
        <f t="shared" si="315"/>
        <v>0</v>
      </c>
      <c r="CB256" s="72">
        <f t="shared" si="315"/>
        <v>0</v>
      </c>
      <c r="CC256" s="72">
        <f t="shared" si="315"/>
        <v>0</v>
      </c>
      <c r="CD256" s="72">
        <f t="shared" si="315"/>
        <v>0</v>
      </c>
      <c r="CE256" s="72">
        <f t="shared" si="315"/>
        <v>0</v>
      </c>
      <c r="CF256" s="72">
        <f t="shared" si="315"/>
        <v>0</v>
      </c>
      <c r="CG256" s="72">
        <f t="shared" si="315"/>
        <v>0</v>
      </c>
      <c r="CH256" s="72">
        <f t="shared" si="315"/>
        <v>0</v>
      </c>
      <c r="CI256" s="72">
        <f t="shared" si="315"/>
        <v>0</v>
      </c>
      <c r="CJ256" s="72">
        <f t="shared" si="315"/>
        <v>0</v>
      </c>
      <c r="CK256" s="72">
        <f t="shared" si="315"/>
        <v>0</v>
      </c>
      <c r="CL256" s="72">
        <f t="shared" si="315"/>
        <v>0</v>
      </c>
      <c r="CM256" s="72">
        <f t="shared" si="315"/>
        <v>0</v>
      </c>
      <c r="CN256" s="72">
        <f t="shared" si="315"/>
        <v>0</v>
      </c>
      <c r="CO256" s="72">
        <f t="shared" si="315"/>
        <v>0</v>
      </c>
      <c r="CP256" s="72">
        <f t="shared" si="315"/>
        <v>0</v>
      </c>
      <c r="CQ256" s="72">
        <f t="shared" si="315"/>
        <v>0</v>
      </c>
      <c r="CR256" s="72">
        <f t="shared" si="315"/>
        <v>0</v>
      </c>
      <c r="CS256" s="72">
        <f t="shared" si="315"/>
        <v>0</v>
      </c>
      <c r="CT256" s="72">
        <f t="shared" si="315"/>
        <v>0</v>
      </c>
      <c r="CU256" s="72">
        <f t="shared" si="315"/>
        <v>0</v>
      </c>
      <c r="CV256" s="72">
        <f t="shared" si="315"/>
        <v>0</v>
      </c>
      <c r="CW256" s="72">
        <f t="shared" si="315"/>
        <v>9.810000000000001E-4</v>
      </c>
      <c r="CX256" s="72">
        <f t="shared" si="315"/>
        <v>0</v>
      </c>
      <c r="CY256" s="72">
        <f t="shared" si="315"/>
        <v>0</v>
      </c>
      <c r="CZ256" s="72">
        <f t="shared" si="315"/>
        <v>0</v>
      </c>
      <c r="DA256" s="72">
        <f t="shared" si="315"/>
        <v>0</v>
      </c>
      <c r="DB256" s="72">
        <f t="shared" si="315"/>
        <v>0</v>
      </c>
      <c r="DC256" s="72">
        <f t="shared" si="315"/>
        <v>0</v>
      </c>
      <c r="DD256" s="72">
        <f t="shared" si="315"/>
        <v>0</v>
      </c>
      <c r="DE256" s="72">
        <f t="shared" si="315"/>
        <v>0</v>
      </c>
      <c r="DF256" s="72">
        <f t="shared" si="315"/>
        <v>0</v>
      </c>
      <c r="DG256" s="72">
        <f t="shared" si="315"/>
        <v>0</v>
      </c>
      <c r="DH256" s="72">
        <f t="shared" si="315"/>
        <v>0</v>
      </c>
      <c r="DI256" s="72">
        <f t="shared" si="315"/>
        <v>0</v>
      </c>
      <c r="DJ256" s="72">
        <f t="shared" si="315"/>
        <v>0</v>
      </c>
      <c r="DK256" s="72">
        <f t="shared" si="315"/>
        <v>0</v>
      </c>
      <c r="DL256" s="72">
        <f t="shared" si="315"/>
        <v>0</v>
      </c>
      <c r="DM256" s="72">
        <f t="shared" si="315"/>
        <v>0</v>
      </c>
      <c r="DN256" s="72">
        <f t="shared" si="315"/>
        <v>0</v>
      </c>
      <c r="DO256" s="72">
        <f t="shared" si="315"/>
        <v>0</v>
      </c>
      <c r="DP256" s="72">
        <f t="shared" si="315"/>
        <v>0</v>
      </c>
      <c r="DQ256" s="72">
        <f t="shared" si="315"/>
        <v>0</v>
      </c>
      <c r="DR256" s="72">
        <f t="shared" si="315"/>
        <v>0</v>
      </c>
      <c r="DS256" s="72">
        <f t="shared" si="315"/>
        <v>0</v>
      </c>
      <c r="DT256" s="72">
        <f t="shared" si="315"/>
        <v>0</v>
      </c>
      <c r="DU256" s="72">
        <f t="shared" si="315"/>
        <v>0</v>
      </c>
      <c r="DV256" s="72">
        <f t="shared" si="315"/>
        <v>0</v>
      </c>
      <c r="DW256" s="72">
        <f t="shared" si="315"/>
        <v>0</v>
      </c>
      <c r="DX256" s="72">
        <f t="shared" si="315"/>
        <v>0</v>
      </c>
      <c r="DY256" s="72">
        <f t="shared" si="315"/>
        <v>0</v>
      </c>
      <c r="DZ256" s="72">
        <f t="shared" si="315"/>
        <v>0</v>
      </c>
      <c r="EA256" s="72">
        <f t="shared" ref="EA256:FX256" si="316">ROUND(MIN(EA254,(EA238-EA249),(EA243-EA249)),6)</f>
        <v>0</v>
      </c>
      <c r="EB256" s="72">
        <f t="shared" si="316"/>
        <v>0</v>
      </c>
      <c r="EC256" s="72">
        <f t="shared" si="316"/>
        <v>0</v>
      </c>
      <c r="ED256" s="72">
        <f t="shared" si="316"/>
        <v>0</v>
      </c>
      <c r="EE256" s="72">
        <f t="shared" si="316"/>
        <v>0</v>
      </c>
      <c r="EF256" s="72">
        <f t="shared" si="316"/>
        <v>0</v>
      </c>
      <c r="EG256" s="72">
        <f t="shared" si="316"/>
        <v>0</v>
      </c>
      <c r="EH256" s="72">
        <f t="shared" si="316"/>
        <v>0</v>
      </c>
      <c r="EI256" s="72">
        <f t="shared" si="316"/>
        <v>0</v>
      </c>
      <c r="EJ256" s="72">
        <f t="shared" si="316"/>
        <v>0</v>
      </c>
      <c r="EK256" s="72">
        <f t="shared" si="316"/>
        <v>0</v>
      </c>
      <c r="EL256" s="72">
        <f t="shared" si="316"/>
        <v>0</v>
      </c>
      <c r="EM256" s="72">
        <f t="shared" si="316"/>
        <v>0</v>
      </c>
      <c r="EN256" s="72">
        <f t="shared" si="316"/>
        <v>0</v>
      </c>
      <c r="EO256" s="72">
        <f t="shared" si="316"/>
        <v>0</v>
      </c>
      <c r="EP256" s="72">
        <f t="shared" si="316"/>
        <v>0</v>
      </c>
      <c r="EQ256" s="72">
        <f t="shared" si="316"/>
        <v>0</v>
      </c>
      <c r="ER256" s="72">
        <f t="shared" si="316"/>
        <v>0</v>
      </c>
      <c r="ES256" s="72">
        <f t="shared" si="316"/>
        <v>0</v>
      </c>
      <c r="ET256" s="72">
        <f t="shared" si="316"/>
        <v>0</v>
      </c>
      <c r="EU256" s="72">
        <f t="shared" si="316"/>
        <v>0</v>
      </c>
      <c r="EV256" s="72">
        <f t="shared" si="316"/>
        <v>0</v>
      </c>
      <c r="EW256" s="72">
        <f t="shared" si="316"/>
        <v>0</v>
      </c>
      <c r="EX256" s="72">
        <f t="shared" si="316"/>
        <v>0</v>
      </c>
      <c r="EY256" s="72">
        <f t="shared" si="316"/>
        <v>0</v>
      </c>
      <c r="EZ256" s="72">
        <f t="shared" si="316"/>
        <v>0</v>
      </c>
      <c r="FA256" s="72">
        <f t="shared" si="316"/>
        <v>0</v>
      </c>
      <c r="FB256" s="72">
        <f t="shared" si="316"/>
        <v>3.5199999999999999E-4</v>
      </c>
      <c r="FC256" s="72">
        <f t="shared" si="316"/>
        <v>0</v>
      </c>
      <c r="FD256" s="72">
        <f t="shared" si="316"/>
        <v>0</v>
      </c>
      <c r="FE256" s="72">
        <f t="shared" si="316"/>
        <v>0</v>
      </c>
      <c r="FF256" s="72">
        <f t="shared" si="316"/>
        <v>0</v>
      </c>
      <c r="FG256" s="72">
        <f t="shared" si="316"/>
        <v>0</v>
      </c>
      <c r="FH256" s="72">
        <f t="shared" si="316"/>
        <v>0</v>
      </c>
      <c r="FI256" s="72">
        <f t="shared" si="316"/>
        <v>0</v>
      </c>
      <c r="FJ256" s="72">
        <f t="shared" si="316"/>
        <v>0</v>
      </c>
      <c r="FK256" s="72">
        <f t="shared" si="316"/>
        <v>0</v>
      </c>
      <c r="FL256" s="72">
        <f t="shared" si="316"/>
        <v>0</v>
      </c>
      <c r="FM256" s="72">
        <f t="shared" si="316"/>
        <v>0</v>
      </c>
      <c r="FN256" s="72">
        <f t="shared" si="316"/>
        <v>0</v>
      </c>
      <c r="FO256" s="72">
        <f t="shared" si="316"/>
        <v>2.8200000000000002E-4</v>
      </c>
      <c r="FP256" s="72">
        <f t="shared" si="316"/>
        <v>0</v>
      </c>
      <c r="FQ256" s="72">
        <f t="shared" si="316"/>
        <v>0</v>
      </c>
      <c r="FR256" s="72">
        <f t="shared" si="316"/>
        <v>0</v>
      </c>
      <c r="FS256" s="72">
        <f t="shared" si="316"/>
        <v>3.97E-4</v>
      </c>
      <c r="FT256" s="50">
        <f t="shared" si="316"/>
        <v>2.8800000000000001E-4</v>
      </c>
      <c r="FU256" s="72">
        <f t="shared" si="316"/>
        <v>0</v>
      </c>
      <c r="FV256" s="72">
        <f t="shared" si="316"/>
        <v>0</v>
      </c>
      <c r="FW256" s="72">
        <f t="shared" si="316"/>
        <v>0</v>
      </c>
      <c r="FX256" s="72">
        <f t="shared" si="316"/>
        <v>0</v>
      </c>
      <c r="FY256" s="72"/>
      <c r="FZ256" s="72"/>
      <c r="GA256" s="54"/>
      <c r="GB256" s="53"/>
      <c r="GC256" s="53"/>
      <c r="GD256" s="53"/>
      <c r="GE256" s="5"/>
      <c r="GF256" s="5"/>
      <c r="GG256" s="5"/>
      <c r="GH256" s="5"/>
      <c r="GI256" s="5"/>
      <c r="GJ256" s="5"/>
      <c r="GK256" s="5"/>
      <c r="GL256" s="5"/>
      <c r="GM256" s="5"/>
    </row>
    <row r="257" spans="1:256" x14ac:dyDescent="0.2">
      <c r="A257" s="55"/>
      <c r="B257" s="2" t="s">
        <v>632</v>
      </c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50"/>
      <c r="X257" s="72"/>
      <c r="Y257" s="72"/>
      <c r="Z257" s="72"/>
      <c r="AA257" s="72"/>
      <c r="AB257" s="72"/>
      <c r="AC257" s="72"/>
      <c r="AD257" s="72"/>
      <c r="AE257" s="72"/>
      <c r="AF257" s="72"/>
      <c r="AG257" s="72"/>
      <c r="AH257" s="72"/>
      <c r="AI257" s="72"/>
      <c r="AJ257" s="72"/>
      <c r="AK257" s="72"/>
      <c r="AL257" s="72"/>
      <c r="AM257" s="72"/>
      <c r="AN257" s="72"/>
      <c r="AO257" s="72"/>
      <c r="AP257" s="72"/>
      <c r="AQ257" s="72"/>
      <c r="AR257" s="72"/>
      <c r="AS257" s="72"/>
      <c r="AT257" s="72"/>
      <c r="AU257" s="72"/>
      <c r="AV257" s="72"/>
      <c r="AW257" s="72"/>
      <c r="AX257" s="72"/>
      <c r="AY257" s="72"/>
      <c r="AZ257" s="72"/>
      <c r="BA257" s="72"/>
      <c r="BB257" s="72"/>
      <c r="BC257" s="72"/>
      <c r="BD257" s="72"/>
      <c r="BE257" s="72"/>
      <c r="BF257" s="72"/>
      <c r="BG257" s="72"/>
      <c r="BH257" s="72"/>
      <c r="BI257" s="72"/>
      <c r="BJ257" s="72"/>
      <c r="BK257" s="72"/>
      <c r="BL257" s="72"/>
      <c r="BM257" s="72"/>
      <c r="BN257" s="72"/>
      <c r="BO257" s="72"/>
      <c r="BP257" s="72"/>
      <c r="BQ257" s="72"/>
      <c r="BR257" s="72"/>
      <c r="BS257" s="72"/>
      <c r="BT257" s="72"/>
      <c r="BU257" s="72"/>
      <c r="BV257" s="72"/>
      <c r="BW257" s="72"/>
      <c r="BX257" s="72"/>
      <c r="BY257" s="72"/>
      <c r="BZ257" s="72"/>
      <c r="CA257" s="72"/>
      <c r="CB257" s="72"/>
      <c r="CC257" s="72"/>
      <c r="CD257" s="72"/>
      <c r="CE257" s="72"/>
      <c r="CF257" s="72"/>
      <c r="CG257" s="72"/>
      <c r="CH257" s="72"/>
      <c r="CI257" s="72"/>
      <c r="CJ257" s="72"/>
      <c r="CK257" s="72"/>
      <c r="CL257" s="72"/>
      <c r="CM257" s="72"/>
      <c r="CN257" s="72"/>
      <c r="CO257" s="72"/>
      <c r="CP257" s="72"/>
      <c r="CQ257" s="72"/>
      <c r="CR257" s="72"/>
      <c r="CS257" s="72"/>
      <c r="CT257" s="72"/>
      <c r="CU257" s="72"/>
      <c r="CV257" s="72"/>
      <c r="CW257" s="72"/>
      <c r="CX257" s="72"/>
      <c r="CY257" s="72"/>
      <c r="CZ257" s="72"/>
      <c r="DA257" s="72"/>
      <c r="DB257" s="72"/>
      <c r="DC257" s="72"/>
      <c r="DD257" s="72"/>
      <c r="DE257" s="72"/>
      <c r="DF257" s="72"/>
      <c r="DG257" s="72"/>
      <c r="DH257" s="72"/>
      <c r="DI257" s="72"/>
      <c r="DJ257" s="72"/>
      <c r="DK257" s="72"/>
      <c r="DL257" s="72"/>
      <c r="DM257" s="72"/>
      <c r="DN257" s="72"/>
      <c r="DO257" s="72"/>
      <c r="DP257" s="72"/>
      <c r="DQ257" s="72"/>
      <c r="DR257" s="72"/>
      <c r="DS257" s="72"/>
      <c r="DT257" s="72"/>
      <c r="DU257" s="72"/>
      <c r="DV257" s="72"/>
      <c r="DW257" s="72"/>
      <c r="DX257" s="72"/>
      <c r="DY257" s="72"/>
      <c r="DZ257" s="72"/>
      <c r="EA257" s="72"/>
      <c r="EB257" s="72"/>
      <c r="EC257" s="72"/>
      <c r="ED257" s="72"/>
      <c r="EE257" s="72"/>
      <c r="EF257" s="72"/>
      <c r="EG257" s="72"/>
      <c r="EH257" s="72"/>
      <c r="EI257" s="72"/>
      <c r="EJ257" s="72"/>
      <c r="EK257" s="72"/>
      <c r="EL257" s="72"/>
      <c r="EM257" s="72"/>
      <c r="EN257" s="72"/>
      <c r="EO257" s="72"/>
      <c r="EP257" s="72"/>
      <c r="EQ257" s="72"/>
      <c r="ER257" s="72"/>
      <c r="ES257" s="72"/>
      <c r="ET257" s="72"/>
      <c r="EU257" s="72"/>
      <c r="EV257" s="72"/>
      <c r="EW257" s="72"/>
      <c r="EX257" s="72"/>
      <c r="EY257" s="72"/>
      <c r="EZ257" s="72"/>
      <c r="FA257" s="72"/>
      <c r="FB257" s="72"/>
      <c r="FC257" s="72"/>
      <c r="FD257" s="72"/>
      <c r="FE257" s="72"/>
      <c r="FF257" s="72"/>
      <c r="FG257" s="72"/>
      <c r="FH257" s="72"/>
      <c r="FI257" s="72"/>
      <c r="FJ257" s="72"/>
      <c r="FK257" s="72"/>
      <c r="FL257" s="72"/>
      <c r="FM257" s="72"/>
      <c r="FN257" s="72"/>
      <c r="FO257" s="72"/>
      <c r="FP257" s="72"/>
      <c r="FQ257" s="72"/>
      <c r="FR257" s="72"/>
      <c r="FS257" s="72"/>
      <c r="FT257" s="50"/>
      <c r="FU257" s="72"/>
      <c r="FV257" s="72"/>
      <c r="FW257" s="72"/>
      <c r="FX257" s="72"/>
      <c r="FY257" s="72"/>
      <c r="FZ257" s="72"/>
      <c r="GA257" s="54"/>
      <c r="GB257" s="53"/>
      <c r="GC257" s="53"/>
      <c r="GD257" s="53"/>
      <c r="GE257" s="5"/>
      <c r="GF257" s="5"/>
      <c r="GG257" s="5"/>
      <c r="GH257" s="5"/>
      <c r="GI257" s="5"/>
      <c r="GJ257" s="5"/>
      <c r="GK257" s="5"/>
      <c r="GL257" s="5"/>
      <c r="GM257" s="5"/>
    </row>
    <row r="258" spans="1:256" x14ac:dyDescent="0.2">
      <c r="A258" s="55"/>
      <c r="B258" s="2" t="s">
        <v>633</v>
      </c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50"/>
      <c r="X258" s="72"/>
      <c r="Y258" s="72"/>
      <c r="Z258" s="72"/>
      <c r="AA258" s="72"/>
      <c r="AB258" s="72"/>
      <c r="AC258" s="72"/>
      <c r="AD258" s="72"/>
      <c r="AE258" s="72"/>
      <c r="AF258" s="72"/>
      <c r="AG258" s="72"/>
      <c r="AH258" s="72"/>
      <c r="AI258" s="72"/>
      <c r="AJ258" s="72"/>
      <c r="AK258" s="72"/>
      <c r="AL258" s="72"/>
      <c r="AM258" s="72"/>
      <c r="AN258" s="72"/>
      <c r="AO258" s="72"/>
      <c r="AP258" s="72"/>
      <c r="AQ258" s="72"/>
      <c r="AR258" s="72"/>
      <c r="AS258" s="72"/>
      <c r="AT258" s="72"/>
      <c r="AU258" s="72"/>
      <c r="AV258" s="72"/>
      <c r="AW258" s="72"/>
      <c r="AX258" s="72"/>
      <c r="AY258" s="72"/>
      <c r="AZ258" s="72"/>
      <c r="BA258" s="72"/>
      <c r="BB258" s="72"/>
      <c r="BC258" s="72"/>
      <c r="BD258" s="72"/>
      <c r="BE258" s="72"/>
      <c r="BF258" s="72"/>
      <c r="BG258" s="72"/>
      <c r="BH258" s="72"/>
      <c r="BI258" s="72"/>
      <c r="BJ258" s="72"/>
      <c r="BK258" s="72"/>
      <c r="BL258" s="72"/>
      <c r="BM258" s="72"/>
      <c r="BN258" s="72"/>
      <c r="BO258" s="72"/>
      <c r="BP258" s="72"/>
      <c r="BQ258" s="72"/>
      <c r="BR258" s="72"/>
      <c r="BS258" s="72"/>
      <c r="BT258" s="72"/>
      <c r="BU258" s="72"/>
      <c r="BV258" s="72"/>
      <c r="BW258" s="72"/>
      <c r="BX258" s="72"/>
      <c r="BY258" s="72"/>
      <c r="BZ258" s="72"/>
      <c r="CA258" s="72"/>
      <c r="CB258" s="72"/>
      <c r="CC258" s="72"/>
      <c r="CD258" s="72"/>
      <c r="CE258" s="72"/>
      <c r="CF258" s="72"/>
      <c r="CG258" s="72"/>
      <c r="CH258" s="72"/>
      <c r="CI258" s="72"/>
      <c r="CJ258" s="72"/>
      <c r="CK258" s="72"/>
      <c r="CL258" s="72"/>
      <c r="CM258" s="72"/>
      <c r="CN258" s="72"/>
      <c r="CO258" s="72"/>
      <c r="CP258" s="72"/>
      <c r="CQ258" s="72"/>
      <c r="CR258" s="72"/>
      <c r="CS258" s="72"/>
      <c r="CT258" s="72"/>
      <c r="CU258" s="72"/>
      <c r="CV258" s="72"/>
      <c r="CW258" s="72"/>
      <c r="CX258" s="72"/>
      <c r="CY258" s="72"/>
      <c r="CZ258" s="72"/>
      <c r="DA258" s="72"/>
      <c r="DB258" s="72"/>
      <c r="DC258" s="72"/>
      <c r="DD258" s="72"/>
      <c r="DE258" s="72"/>
      <c r="DF258" s="72"/>
      <c r="DG258" s="72"/>
      <c r="DH258" s="72"/>
      <c r="DI258" s="72"/>
      <c r="DJ258" s="72"/>
      <c r="DK258" s="72"/>
      <c r="DL258" s="72"/>
      <c r="DM258" s="72"/>
      <c r="DN258" s="72"/>
      <c r="DO258" s="72"/>
      <c r="DP258" s="72"/>
      <c r="DQ258" s="72"/>
      <c r="DR258" s="72"/>
      <c r="DS258" s="72"/>
      <c r="DT258" s="72"/>
      <c r="DU258" s="72"/>
      <c r="DV258" s="72"/>
      <c r="DW258" s="72"/>
      <c r="DX258" s="72"/>
      <c r="DY258" s="72"/>
      <c r="DZ258" s="72"/>
      <c r="EA258" s="72"/>
      <c r="EB258" s="72"/>
      <c r="EC258" s="72"/>
      <c r="ED258" s="72"/>
      <c r="EE258" s="72"/>
      <c r="EF258" s="72"/>
      <c r="EG258" s="72"/>
      <c r="EH258" s="72"/>
      <c r="EI258" s="72"/>
      <c r="EJ258" s="72"/>
      <c r="EK258" s="72"/>
      <c r="EL258" s="72"/>
      <c r="EM258" s="72"/>
      <c r="EN258" s="72"/>
      <c r="EO258" s="72"/>
      <c r="EP258" s="72"/>
      <c r="EQ258" s="72"/>
      <c r="ER258" s="72"/>
      <c r="ES258" s="72"/>
      <c r="ET258" s="72"/>
      <c r="EU258" s="72"/>
      <c r="EV258" s="72"/>
      <c r="EW258" s="72"/>
      <c r="EX258" s="72"/>
      <c r="EY258" s="72"/>
      <c r="EZ258" s="72"/>
      <c r="FA258" s="72"/>
      <c r="FB258" s="72"/>
      <c r="FC258" s="72"/>
      <c r="FD258" s="72"/>
      <c r="FE258" s="72"/>
      <c r="FF258" s="72"/>
      <c r="FG258" s="72"/>
      <c r="FH258" s="72"/>
      <c r="FI258" s="72"/>
      <c r="FJ258" s="72"/>
      <c r="FK258" s="72"/>
      <c r="FL258" s="72"/>
      <c r="FM258" s="72"/>
      <c r="FN258" s="72"/>
      <c r="FO258" s="72"/>
      <c r="FP258" s="72"/>
      <c r="FQ258" s="72"/>
      <c r="FR258" s="72"/>
      <c r="FS258" s="72"/>
      <c r="FT258" s="50"/>
      <c r="FU258" s="72"/>
      <c r="FV258" s="72"/>
      <c r="FW258" s="72"/>
      <c r="FX258" s="72"/>
      <c r="FY258" s="72"/>
      <c r="FZ258" s="72"/>
      <c r="GA258" s="54"/>
      <c r="GB258" s="72"/>
      <c r="GC258" s="72"/>
      <c r="GD258" s="72"/>
      <c r="GE258" s="143"/>
      <c r="GF258" s="143"/>
      <c r="GG258" s="5"/>
      <c r="GH258" s="5"/>
      <c r="GI258" s="5"/>
      <c r="GJ258" s="5"/>
      <c r="GK258" s="5"/>
      <c r="GL258" s="5"/>
      <c r="GM258" s="5"/>
    </row>
    <row r="259" spans="1:256" x14ac:dyDescent="0.2">
      <c r="A259" s="3" t="s">
        <v>634</v>
      </c>
      <c r="B259" s="2" t="s">
        <v>635</v>
      </c>
      <c r="C259" s="72">
        <v>0</v>
      </c>
      <c r="D259" s="72">
        <v>0</v>
      </c>
      <c r="E259" s="72">
        <v>0</v>
      </c>
      <c r="F259" s="72">
        <v>0</v>
      </c>
      <c r="G259" s="72">
        <v>0</v>
      </c>
      <c r="H259" s="72">
        <v>0</v>
      </c>
      <c r="I259" s="72">
        <v>0</v>
      </c>
      <c r="J259" s="72">
        <v>0</v>
      </c>
      <c r="K259" s="72">
        <v>0</v>
      </c>
      <c r="L259" s="72">
        <v>0</v>
      </c>
      <c r="M259" s="72">
        <v>0</v>
      </c>
      <c r="N259" s="72">
        <v>0</v>
      </c>
      <c r="O259" s="72">
        <v>0</v>
      </c>
      <c r="P259" s="72">
        <v>0</v>
      </c>
      <c r="Q259" s="72">
        <v>0</v>
      </c>
      <c r="R259" s="72">
        <v>0</v>
      </c>
      <c r="S259" s="72">
        <v>0</v>
      </c>
      <c r="T259" s="72">
        <v>0</v>
      </c>
      <c r="U259" s="72">
        <v>0</v>
      </c>
      <c r="V259" s="72">
        <v>0</v>
      </c>
      <c r="W259" s="72">
        <v>0</v>
      </c>
      <c r="X259" s="72">
        <v>0</v>
      </c>
      <c r="Y259" s="72">
        <v>0</v>
      </c>
      <c r="Z259" s="72">
        <v>0</v>
      </c>
      <c r="AA259" s="72">
        <v>0</v>
      </c>
      <c r="AB259" s="72">
        <v>0</v>
      </c>
      <c r="AC259" s="72">
        <v>0</v>
      </c>
      <c r="AD259" s="72">
        <v>0</v>
      </c>
      <c r="AE259" s="72">
        <v>0</v>
      </c>
      <c r="AF259" s="72">
        <v>0</v>
      </c>
      <c r="AG259" s="72">
        <v>3.5E-4</v>
      </c>
      <c r="AH259" s="72">
        <v>0</v>
      </c>
      <c r="AI259" s="72">
        <v>0</v>
      </c>
      <c r="AJ259" s="72">
        <v>0</v>
      </c>
      <c r="AK259" s="72">
        <v>0</v>
      </c>
      <c r="AL259" s="72">
        <v>0</v>
      </c>
      <c r="AM259" s="72">
        <v>0</v>
      </c>
      <c r="AN259" s="72">
        <v>0</v>
      </c>
      <c r="AO259" s="72">
        <v>0</v>
      </c>
      <c r="AP259" s="72">
        <v>0</v>
      </c>
      <c r="AQ259" s="72">
        <v>0</v>
      </c>
      <c r="AR259" s="72">
        <v>0</v>
      </c>
      <c r="AS259" s="72">
        <v>0</v>
      </c>
      <c r="AT259" s="72">
        <v>0</v>
      </c>
      <c r="AU259" s="72">
        <v>0</v>
      </c>
      <c r="AV259" s="72">
        <v>0</v>
      </c>
      <c r="AW259" s="72">
        <v>0</v>
      </c>
      <c r="AX259" s="72">
        <v>0</v>
      </c>
      <c r="AY259" s="72">
        <v>0</v>
      </c>
      <c r="AZ259" s="72">
        <v>0</v>
      </c>
      <c r="BA259" s="72">
        <v>0</v>
      </c>
      <c r="BB259" s="72">
        <v>0</v>
      </c>
      <c r="BC259" s="72">
        <v>0</v>
      </c>
      <c r="BD259" s="72">
        <v>0</v>
      </c>
      <c r="BE259" s="72">
        <v>0</v>
      </c>
      <c r="BF259" s="72">
        <v>0</v>
      </c>
      <c r="BG259" s="72">
        <v>0</v>
      </c>
      <c r="BH259" s="72">
        <v>0</v>
      </c>
      <c r="BI259" s="72">
        <v>0</v>
      </c>
      <c r="BJ259" s="72">
        <v>0</v>
      </c>
      <c r="BK259" s="72">
        <v>0</v>
      </c>
      <c r="BL259" s="72">
        <v>0</v>
      </c>
      <c r="BM259" s="72">
        <v>0</v>
      </c>
      <c r="BN259" s="72">
        <v>0</v>
      </c>
      <c r="BO259" s="72">
        <v>0</v>
      </c>
      <c r="BP259" s="72">
        <v>0</v>
      </c>
      <c r="BQ259" s="72">
        <v>0</v>
      </c>
      <c r="BR259" s="72">
        <v>0</v>
      </c>
      <c r="BS259" s="72">
        <v>0</v>
      </c>
      <c r="BT259" s="72">
        <v>0</v>
      </c>
      <c r="BU259" s="72">
        <v>0</v>
      </c>
      <c r="BV259" s="72">
        <v>0</v>
      </c>
      <c r="BW259" s="72">
        <v>0</v>
      </c>
      <c r="BX259" s="72">
        <v>0</v>
      </c>
      <c r="BY259" s="72">
        <v>0</v>
      </c>
      <c r="BZ259" s="72">
        <v>0</v>
      </c>
      <c r="CA259" s="72">
        <v>0</v>
      </c>
      <c r="CB259" s="72">
        <v>0</v>
      </c>
      <c r="CC259" s="72">
        <v>0</v>
      </c>
      <c r="CD259" s="72">
        <v>0</v>
      </c>
      <c r="CE259" s="72">
        <v>0</v>
      </c>
      <c r="CF259" s="72">
        <v>0</v>
      </c>
      <c r="CG259" s="72">
        <v>0</v>
      </c>
      <c r="CH259" s="72">
        <v>0</v>
      </c>
      <c r="CI259" s="72">
        <v>0</v>
      </c>
      <c r="CJ259" s="72">
        <v>0</v>
      </c>
      <c r="CK259" s="72">
        <v>0</v>
      </c>
      <c r="CL259" s="72">
        <v>0</v>
      </c>
      <c r="CM259" s="72">
        <v>0</v>
      </c>
      <c r="CN259" s="72">
        <v>0</v>
      </c>
      <c r="CO259" s="72">
        <v>0</v>
      </c>
      <c r="CP259" s="72">
        <v>0</v>
      </c>
      <c r="CQ259" s="72">
        <v>0</v>
      </c>
      <c r="CR259" s="72">
        <v>0</v>
      </c>
      <c r="CS259" s="72">
        <v>0</v>
      </c>
      <c r="CT259" s="72">
        <v>0</v>
      </c>
      <c r="CU259" s="72">
        <v>0</v>
      </c>
      <c r="CV259" s="72">
        <v>0</v>
      </c>
      <c r="CW259" s="72">
        <v>9.8099999999999988E-4</v>
      </c>
      <c r="CX259" s="72">
        <v>0</v>
      </c>
      <c r="CY259" s="72">
        <v>0</v>
      </c>
      <c r="CZ259" s="72">
        <v>0</v>
      </c>
      <c r="DA259" s="72">
        <v>0</v>
      </c>
      <c r="DB259" s="72">
        <v>0</v>
      </c>
      <c r="DC259" s="72">
        <v>0</v>
      </c>
      <c r="DD259" s="72">
        <v>0</v>
      </c>
      <c r="DE259" s="72">
        <v>0</v>
      </c>
      <c r="DF259" s="72">
        <v>0</v>
      </c>
      <c r="DG259" s="72">
        <v>0</v>
      </c>
      <c r="DH259" s="72">
        <v>0</v>
      </c>
      <c r="DI259" s="72">
        <v>0</v>
      </c>
      <c r="DJ259" s="72">
        <v>0</v>
      </c>
      <c r="DK259" s="72">
        <v>0</v>
      </c>
      <c r="DL259" s="72">
        <v>0</v>
      </c>
      <c r="DM259" s="72">
        <v>0</v>
      </c>
      <c r="DN259" s="72">
        <v>0</v>
      </c>
      <c r="DO259" s="72">
        <v>0</v>
      </c>
      <c r="DP259" s="72">
        <v>0</v>
      </c>
      <c r="DQ259" s="72">
        <v>0</v>
      </c>
      <c r="DR259" s="72">
        <v>0</v>
      </c>
      <c r="DS259" s="72">
        <v>0</v>
      </c>
      <c r="DT259" s="72">
        <v>0</v>
      </c>
      <c r="DU259" s="72">
        <v>0</v>
      </c>
      <c r="DV259" s="72">
        <v>0</v>
      </c>
      <c r="DW259" s="72">
        <v>0</v>
      </c>
      <c r="DX259" s="72">
        <v>0</v>
      </c>
      <c r="DY259" s="72">
        <v>0</v>
      </c>
      <c r="DZ259" s="72">
        <v>0</v>
      </c>
      <c r="EA259" s="72">
        <v>0</v>
      </c>
      <c r="EB259" s="72">
        <v>0</v>
      </c>
      <c r="EC259" s="72">
        <v>0</v>
      </c>
      <c r="ED259" s="72">
        <v>0</v>
      </c>
      <c r="EE259" s="72">
        <v>0</v>
      </c>
      <c r="EF259" s="72">
        <v>0</v>
      </c>
      <c r="EG259" s="72">
        <v>0</v>
      </c>
      <c r="EH259" s="72">
        <v>0</v>
      </c>
      <c r="EI259" s="72">
        <v>0</v>
      </c>
      <c r="EJ259" s="72">
        <v>0</v>
      </c>
      <c r="EK259" s="72">
        <v>0</v>
      </c>
      <c r="EL259" s="72">
        <v>0</v>
      </c>
      <c r="EM259" s="72">
        <v>0</v>
      </c>
      <c r="EN259" s="72">
        <v>0</v>
      </c>
      <c r="EO259" s="72">
        <v>0</v>
      </c>
      <c r="EP259" s="72">
        <v>0</v>
      </c>
      <c r="EQ259" s="72">
        <v>0</v>
      </c>
      <c r="ER259" s="72">
        <v>0</v>
      </c>
      <c r="ES259" s="72">
        <v>0</v>
      </c>
      <c r="ET259" s="72">
        <v>0</v>
      </c>
      <c r="EU259" s="72">
        <v>0</v>
      </c>
      <c r="EV259" s="72">
        <v>0</v>
      </c>
      <c r="EW259" s="72">
        <v>0</v>
      </c>
      <c r="EX259" s="72">
        <v>0</v>
      </c>
      <c r="EY259" s="72">
        <v>0</v>
      </c>
      <c r="EZ259" s="72">
        <v>0</v>
      </c>
      <c r="FA259" s="72">
        <v>0</v>
      </c>
      <c r="FB259" s="72">
        <v>3.5199999999999999E-4</v>
      </c>
      <c r="FC259" s="72">
        <v>0</v>
      </c>
      <c r="FD259" s="72">
        <v>0</v>
      </c>
      <c r="FE259" s="72">
        <v>0</v>
      </c>
      <c r="FF259" s="72">
        <v>0</v>
      </c>
      <c r="FG259" s="72">
        <v>0</v>
      </c>
      <c r="FH259" s="72">
        <v>0</v>
      </c>
      <c r="FI259" s="72">
        <v>0</v>
      </c>
      <c r="FJ259" s="72">
        <v>0</v>
      </c>
      <c r="FK259" s="72">
        <v>0</v>
      </c>
      <c r="FL259" s="72">
        <v>0</v>
      </c>
      <c r="FM259" s="72">
        <v>0</v>
      </c>
      <c r="FN259" s="72">
        <v>0</v>
      </c>
      <c r="FO259" s="72">
        <v>2.8199999999999997E-4</v>
      </c>
      <c r="FP259" s="72">
        <v>0</v>
      </c>
      <c r="FQ259" s="72">
        <v>0</v>
      </c>
      <c r="FR259" s="72">
        <v>0</v>
      </c>
      <c r="FS259" s="72">
        <v>3.97E-4</v>
      </c>
      <c r="FT259" s="50">
        <v>2.8799999999999995E-4</v>
      </c>
      <c r="FU259" s="72">
        <v>0</v>
      </c>
      <c r="FV259" s="72">
        <v>0</v>
      </c>
      <c r="FW259" s="72">
        <v>0</v>
      </c>
      <c r="FX259" s="72">
        <v>0</v>
      </c>
      <c r="FY259" s="72"/>
      <c r="FZ259" s="72"/>
      <c r="GA259" s="54"/>
      <c r="GB259" s="72"/>
      <c r="GC259" s="72"/>
      <c r="GD259" s="72"/>
      <c r="GE259" s="143"/>
      <c r="GF259" s="143"/>
      <c r="GG259" s="5"/>
      <c r="GH259" s="5"/>
      <c r="GI259" s="5"/>
      <c r="GJ259" s="5"/>
      <c r="GK259" s="5"/>
      <c r="GL259" s="5"/>
      <c r="GM259" s="5"/>
      <c r="GN259" s="19"/>
      <c r="GO259" s="19"/>
      <c r="GP259" s="19"/>
      <c r="GQ259" s="19"/>
      <c r="GR259" s="19"/>
      <c r="GS259" s="19"/>
      <c r="GT259" s="19"/>
      <c r="GU259" s="19"/>
      <c r="GV259" s="19"/>
      <c r="GW259" s="19"/>
      <c r="GX259" s="19"/>
      <c r="GY259" s="19"/>
      <c r="GZ259" s="19"/>
      <c r="HA259" s="19"/>
      <c r="HB259" s="19"/>
      <c r="HC259" s="19"/>
      <c r="HD259" s="19"/>
      <c r="HE259" s="19"/>
      <c r="HF259" s="19"/>
      <c r="HG259" s="19"/>
      <c r="HH259" s="19"/>
      <c r="HI259" s="19"/>
      <c r="HJ259" s="19"/>
      <c r="HK259" s="19"/>
      <c r="HL259" s="19"/>
      <c r="HM259" s="19"/>
      <c r="HN259" s="19"/>
      <c r="HO259" s="19"/>
      <c r="HP259" s="19"/>
      <c r="HQ259" s="19"/>
      <c r="HR259" s="19"/>
      <c r="HS259" s="19"/>
      <c r="HT259" s="19"/>
      <c r="HU259" s="19"/>
      <c r="HV259" s="19"/>
      <c r="HW259" s="19"/>
      <c r="HX259" s="19"/>
      <c r="HY259" s="19"/>
      <c r="HZ259" s="19"/>
      <c r="IA259" s="19"/>
      <c r="IB259" s="19"/>
      <c r="IC259" s="19"/>
      <c r="ID259" s="19"/>
      <c r="IE259" s="19"/>
      <c r="IF259" s="19"/>
      <c r="IG259" s="19"/>
      <c r="IH259" s="19"/>
      <c r="II259" s="19"/>
      <c r="IJ259" s="19"/>
      <c r="IK259" s="19"/>
      <c r="IL259" s="19"/>
      <c r="IM259" s="19"/>
      <c r="IN259" s="19"/>
      <c r="IO259" s="19"/>
      <c r="IP259" s="19"/>
      <c r="IQ259" s="19"/>
      <c r="IR259" s="19"/>
      <c r="IS259" s="19"/>
      <c r="IT259" s="19"/>
      <c r="IU259" s="19"/>
      <c r="IV259" s="19"/>
    </row>
    <row r="260" spans="1:256" x14ac:dyDescent="0.2">
      <c r="A260" s="3" t="s">
        <v>636</v>
      </c>
      <c r="B260" s="2" t="s">
        <v>637</v>
      </c>
      <c r="C260" s="72">
        <f t="shared" ref="C260:BN260" si="317">IF(C248&gt;0,C259,C256)</f>
        <v>0</v>
      </c>
      <c r="D260" s="72">
        <f t="shared" si="317"/>
        <v>0</v>
      </c>
      <c r="E260" s="72">
        <f t="shared" si="317"/>
        <v>0</v>
      </c>
      <c r="F260" s="72">
        <f t="shared" si="317"/>
        <v>0</v>
      </c>
      <c r="G260" s="72">
        <f t="shared" si="317"/>
        <v>0</v>
      </c>
      <c r="H260" s="72">
        <f t="shared" si="317"/>
        <v>0</v>
      </c>
      <c r="I260" s="72">
        <f t="shared" si="317"/>
        <v>0</v>
      </c>
      <c r="J260" s="72">
        <f t="shared" si="317"/>
        <v>0</v>
      </c>
      <c r="K260" s="72">
        <f t="shared" si="317"/>
        <v>0</v>
      </c>
      <c r="L260" s="72">
        <f t="shared" si="317"/>
        <v>0</v>
      </c>
      <c r="M260" s="72">
        <f t="shared" si="317"/>
        <v>0</v>
      </c>
      <c r="N260" s="72">
        <f t="shared" si="317"/>
        <v>0</v>
      </c>
      <c r="O260" s="72">
        <f t="shared" si="317"/>
        <v>0</v>
      </c>
      <c r="P260" s="72">
        <f t="shared" si="317"/>
        <v>0</v>
      </c>
      <c r="Q260" s="72">
        <f t="shared" si="317"/>
        <v>0</v>
      </c>
      <c r="R260" s="72">
        <f t="shared" si="317"/>
        <v>0</v>
      </c>
      <c r="S260" s="72">
        <f t="shared" si="317"/>
        <v>0</v>
      </c>
      <c r="T260" s="72">
        <f t="shared" si="317"/>
        <v>0</v>
      </c>
      <c r="U260" s="72">
        <f t="shared" si="317"/>
        <v>0</v>
      </c>
      <c r="V260" s="72">
        <f t="shared" si="317"/>
        <v>0</v>
      </c>
      <c r="W260" s="50">
        <f t="shared" si="317"/>
        <v>0</v>
      </c>
      <c r="X260" s="72">
        <f t="shared" si="317"/>
        <v>0</v>
      </c>
      <c r="Y260" s="72">
        <f t="shared" si="317"/>
        <v>0</v>
      </c>
      <c r="Z260" s="72">
        <f t="shared" si="317"/>
        <v>0</v>
      </c>
      <c r="AA260" s="72">
        <f t="shared" si="317"/>
        <v>0</v>
      </c>
      <c r="AB260" s="72">
        <f t="shared" si="317"/>
        <v>0</v>
      </c>
      <c r="AC260" s="72">
        <f t="shared" si="317"/>
        <v>0</v>
      </c>
      <c r="AD260" s="72">
        <f t="shared" si="317"/>
        <v>0</v>
      </c>
      <c r="AE260" s="72">
        <f t="shared" si="317"/>
        <v>0</v>
      </c>
      <c r="AF260" s="72">
        <f t="shared" si="317"/>
        <v>0</v>
      </c>
      <c r="AG260" s="72">
        <f t="shared" si="317"/>
        <v>3.5E-4</v>
      </c>
      <c r="AH260" s="72">
        <f t="shared" si="317"/>
        <v>0</v>
      </c>
      <c r="AI260" s="72">
        <f t="shared" si="317"/>
        <v>0</v>
      </c>
      <c r="AJ260" s="72">
        <f t="shared" si="317"/>
        <v>0</v>
      </c>
      <c r="AK260" s="72">
        <f t="shared" si="317"/>
        <v>0</v>
      </c>
      <c r="AL260" s="72">
        <f t="shared" si="317"/>
        <v>0</v>
      </c>
      <c r="AM260" s="72">
        <f t="shared" si="317"/>
        <v>0</v>
      </c>
      <c r="AN260" s="72">
        <f t="shared" si="317"/>
        <v>0</v>
      </c>
      <c r="AO260" s="72">
        <f t="shared" si="317"/>
        <v>0</v>
      </c>
      <c r="AP260" s="72">
        <f t="shared" si="317"/>
        <v>0</v>
      </c>
      <c r="AQ260" s="72">
        <f t="shared" si="317"/>
        <v>0</v>
      </c>
      <c r="AR260" s="72">
        <f t="shared" si="317"/>
        <v>0</v>
      </c>
      <c r="AS260" s="72">
        <f t="shared" si="317"/>
        <v>0</v>
      </c>
      <c r="AT260" s="72">
        <f t="shared" si="317"/>
        <v>0</v>
      </c>
      <c r="AU260" s="72">
        <f t="shared" si="317"/>
        <v>0</v>
      </c>
      <c r="AV260" s="72">
        <f t="shared" si="317"/>
        <v>0</v>
      </c>
      <c r="AW260" s="72">
        <f t="shared" si="317"/>
        <v>0</v>
      </c>
      <c r="AX260" s="72">
        <f t="shared" si="317"/>
        <v>0</v>
      </c>
      <c r="AY260" s="72">
        <f t="shared" si="317"/>
        <v>0</v>
      </c>
      <c r="AZ260" s="72">
        <f t="shared" si="317"/>
        <v>0</v>
      </c>
      <c r="BA260" s="72">
        <f t="shared" si="317"/>
        <v>0</v>
      </c>
      <c r="BB260" s="72">
        <f t="shared" si="317"/>
        <v>0</v>
      </c>
      <c r="BC260" s="72">
        <f t="shared" si="317"/>
        <v>0</v>
      </c>
      <c r="BD260" s="72">
        <f t="shared" si="317"/>
        <v>0</v>
      </c>
      <c r="BE260" s="72">
        <f t="shared" si="317"/>
        <v>0</v>
      </c>
      <c r="BF260" s="72">
        <f t="shared" si="317"/>
        <v>0</v>
      </c>
      <c r="BG260" s="72">
        <f t="shared" si="317"/>
        <v>0</v>
      </c>
      <c r="BH260" s="72">
        <f t="shared" si="317"/>
        <v>0</v>
      </c>
      <c r="BI260" s="72">
        <f t="shared" si="317"/>
        <v>0</v>
      </c>
      <c r="BJ260" s="72">
        <f t="shared" si="317"/>
        <v>0</v>
      </c>
      <c r="BK260" s="72">
        <f t="shared" si="317"/>
        <v>0</v>
      </c>
      <c r="BL260" s="72">
        <f t="shared" si="317"/>
        <v>0</v>
      </c>
      <c r="BM260" s="72">
        <f t="shared" si="317"/>
        <v>0</v>
      </c>
      <c r="BN260" s="72">
        <f t="shared" si="317"/>
        <v>0</v>
      </c>
      <c r="BO260" s="72">
        <f t="shared" ref="BO260:DZ260" si="318">IF(BO248&gt;0,BO259,BO256)</f>
        <v>0</v>
      </c>
      <c r="BP260" s="72">
        <f t="shared" si="318"/>
        <v>0</v>
      </c>
      <c r="BQ260" s="72">
        <f t="shared" si="318"/>
        <v>0</v>
      </c>
      <c r="BR260" s="72">
        <f t="shared" si="318"/>
        <v>0</v>
      </c>
      <c r="BS260" s="72">
        <f t="shared" si="318"/>
        <v>0</v>
      </c>
      <c r="BT260" s="72">
        <f t="shared" si="318"/>
        <v>0</v>
      </c>
      <c r="BU260" s="72">
        <f t="shared" si="318"/>
        <v>0</v>
      </c>
      <c r="BV260" s="72">
        <f t="shared" si="318"/>
        <v>0</v>
      </c>
      <c r="BW260" s="72">
        <f t="shared" si="318"/>
        <v>0</v>
      </c>
      <c r="BX260" s="72">
        <f t="shared" si="318"/>
        <v>0</v>
      </c>
      <c r="BY260" s="72">
        <f t="shared" si="318"/>
        <v>0</v>
      </c>
      <c r="BZ260" s="72">
        <f t="shared" si="318"/>
        <v>0</v>
      </c>
      <c r="CA260" s="72">
        <f t="shared" si="318"/>
        <v>0</v>
      </c>
      <c r="CB260" s="72">
        <f t="shared" si="318"/>
        <v>0</v>
      </c>
      <c r="CC260" s="72">
        <f t="shared" si="318"/>
        <v>0</v>
      </c>
      <c r="CD260" s="72">
        <f t="shared" si="318"/>
        <v>0</v>
      </c>
      <c r="CE260" s="72">
        <f t="shared" si="318"/>
        <v>0</v>
      </c>
      <c r="CF260" s="72">
        <f t="shared" si="318"/>
        <v>0</v>
      </c>
      <c r="CG260" s="72">
        <f t="shared" si="318"/>
        <v>0</v>
      </c>
      <c r="CH260" s="72">
        <f t="shared" si="318"/>
        <v>0</v>
      </c>
      <c r="CI260" s="72">
        <f t="shared" si="318"/>
        <v>0</v>
      </c>
      <c r="CJ260" s="72">
        <f t="shared" si="318"/>
        <v>0</v>
      </c>
      <c r="CK260" s="72">
        <f t="shared" si="318"/>
        <v>0</v>
      </c>
      <c r="CL260" s="72">
        <f t="shared" si="318"/>
        <v>0</v>
      </c>
      <c r="CM260" s="72">
        <f t="shared" si="318"/>
        <v>0</v>
      </c>
      <c r="CN260" s="72">
        <f t="shared" si="318"/>
        <v>0</v>
      </c>
      <c r="CO260" s="72">
        <f t="shared" si="318"/>
        <v>0</v>
      </c>
      <c r="CP260" s="72">
        <f t="shared" si="318"/>
        <v>0</v>
      </c>
      <c r="CQ260" s="72">
        <f t="shared" si="318"/>
        <v>0</v>
      </c>
      <c r="CR260" s="72">
        <f t="shared" si="318"/>
        <v>0</v>
      </c>
      <c r="CS260" s="72">
        <f t="shared" si="318"/>
        <v>0</v>
      </c>
      <c r="CT260" s="72">
        <f t="shared" si="318"/>
        <v>0</v>
      </c>
      <c r="CU260" s="72">
        <f t="shared" si="318"/>
        <v>0</v>
      </c>
      <c r="CV260" s="72">
        <f t="shared" si="318"/>
        <v>0</v>
      </c>
      <c r="CW260" s="72">
        <f t="shared" si="318"/>
        <v>9.8099999999999988E-4</v>
      </c>
      <c r="CX260" s="72">
        <f t="shared" si="318"/>
        <v>0</v>
      </c>
      <c r="CY260" s="72">
        <f t="shared" si="318"/>
        <v>0</v>
      </c>
      <c r="CZ260" s="72">
        <f t="shared" si="318"/>
        <v>0</v>
      </c>
      <c r="DA260" s="72">
        <f t="shared" si="318"/>
        <v>0</v>
      </c>
      <c r="DB260" s="72">
        <f t="shared" si="318"/>
        <v>0</v>
      </c>
      <c r="DC260" s="72">
        <f t="shared" si="318"/>
        <v>0</v>
      </c>
      <c r="DD260" s="72">
        <f t="shared" si="318"/>
        <v>0</v>
      </c>
      <c r="DE260" s="72">
        <f t="shared" si="318"/>
        <v>0</v>
      </c>
      <c r="DF260" s="72">
        <f t="shared" si="318"/>
        <v>0</v>
      </c>
      <c r="DG260" s="72">
        <f t="shared" si="318"/>
        <v>0</v>
      </c>
      <c r="DH260" s="72">
        <f t="shared" si="318"/>
        <v>0</v>
      </c>
      <c r="DI260" s="72">
        <f t="shared" si="318"/>
        <v>0</v>
      </c>
      <c r="DJ260" s="72">
        <f t="shared" si="318"/>
        <v>0</v>
      </c>
      <c r="DK260" s="72">
        <f t="shared" si="318"/>
        <v>0</v>
      </c>
      <c r="DL260" s="72">
        <f t="shared" si="318"/>
        <v>0</v>
      </c>
      <c r="DM260" s="72">
        <f t="shared" si="318"/>
        <v>0</v>
      </c>
      <c r="DN260" s="72">
        <f t="shared" si="318"/>
        <v>0</v>
      </c>
      <c r="DO260" s="72">
        <f t="shared" si="318"/>
        <v>0</v>
      </c>
      <c r="DP260" s="72">
        <f t="shared" si="318"/>
        <v>0</v>
      </c>
      <c r="DQ260" s="72">
        <f t="shared" si="318"/>
        <v>0</v>
      </c>
      <c r="DR260" s="72">
        <f t="shared" si="318"/>
        <v>0</v>
      </c>
      <c r="DS260" s="72">
        <f t="shared" si="318"/>
        <v>0</v>
      </c>
      <c r="DT260" s="72">
        <f t="shared" si="318"/>
        <v>0</v>
      </c>
      <c r="DU260" s="72">
        <f t="shared" si="318"/>
        <v>0</v>
      </c>
      <c r="DV260" s="72">
        <f t="shared" si="318"/>
        <v>0</v>
      </c>
      <c r="DW260" s="72">
        <f t="shared" si="318"/>
        <v>0</v>
      </c>
      <c r="DX260" s="72">
        <f t="shared" si="318"/>
        <v>0</v>
      </c>
      <c r="DY260" s="72">
        <f t="shared" si="318"/>
        <v>0</v>
      </c>
      <c r="DZ260" s="72">
        <f t="shared" si="318"/>
        <v>0</v>
      </c>
      <c r="EA260" s="72">
        <f t="shared" ref="EA260:FU260" si="319">IF(EA248&gt;0,EA259,EA256)</f>
        <v>0</v>
      </c>
      <c r="EB260" s="72">
        <f t="shared" si="319"/>
        <v>0</v>
      </c>
      <c r="EC260" s="72">
        <f t="shared" si="319"/>
        <v>0</v>
      </c>
      <c r="ED260" s="72">
        <f t="shared" si="319"/>
        <v>0</v>
      </c>
      <c r="EE260" s="72">
        <f t="shared" si="319"/>
        <v>0</v>
      </c>
      <c r="EF260" s="72">
        <f t="shared" si="319"/>
        <v>0</v>
      </c>
      <c r="EG260" s="72">
        <f t="shared" si="319"/>
        <v>0</v>
      </c>
      <c r="EH260" s="72">
        <f t="shared" si="319"/>
        <v>0</v>
      </c>
      <c r="EI260" s="72">
        <f t="shared" si="319"/>
        <v>0</v>
      </c>
      <c r="EJ260" s="72">
        <f t="shared" si="319"/>
        <v>0</v>
      </c>
      <c r="EK260" s="72">
        <f t="shared" si="319"/>
        <v>0</v>
      </c>
      <c r="EL260" s="72">
        <f t="shared" si="319"/>
        <v>0</v>
      </c>
      <c r="EM260" s="72">
        <f t="shared" si="319"/>
        <v>0</v>
      </c>
      <c r="EN260" s="72">
        <f t="shared" si="319"/>
        <v>0</v>
      </c>
      <c r="EO260" s="72">
        <f t="shared" si="319"/>
        <v>0</v>
      </c>
      <c r="EP260" s="72">
        <f t="shared" si="319"/>
        <v>0</v>
      </c>
      <c r="EQ260" s="72">
        <f t="shared" si="319"/>
        <v>0</v>
      </c>
      <c r="ER260" s="72">
        <f t="shared" si="319"/>
        <v>0</v>
      </c>
      <c r="ES260" s="72">
        <f t="shared" si="319"/>
        <v>0</v>
      </c>
      <c r="ET260" s="72">
        <f t="shared" si="319"/>
        <v>0</v>
      </c>
      <c r="EU260" s="72">
        <f t="shared" si="319"/>
        <v>0</v>
      </c>
      <c r="EV260" s="72">
        <f t="shared" si="319"/>
        <v>0</v>
      </c>
      <c r="EW260" s="72">
        <f t="shared" si="319"/>
        <v>0</v>
      </c>
      <c r="EX260" s="72">
        <f t="shared" si="319"/>
        <v>0</v>
      </c>
      <c r="EY260" s="72">
        <f t="shared" si="319"/>
        <v>0</v>
      </c>
      <c r="EZ260" s="72">
        <f t="shared" si="319"/>
        <v>0</v>
      </c>
      <c r="FA260" s="72">
        <f t="shared" si="319"/>
        <v>0</v>
      </c>
      <c r="FB260" s="72">
        <f t="shared" si="319"/>
        <v>3.5199999999999999E-4</v>
      </c>
      <c r="FC260" s="72">
        <f t="shared" si="319"/>
        <v>0</v>
      </c>
      <c r="FD260" s="72">
        <f t="shared" si="319"/>
        <v>0</v>
      </c>
      <c r="FE260" s="72">
        <f t="shared" si="319"/>
        <v>0</v>
      </c>
      <c r="FF260" s="72">
        <f t="shared" si="319"/>
        <v>0</v>
      </c>
      <c r="FG260" s="72">
        <f t="shared" si="319"/>
        <v>0</v>
      </c>
      <c r="FH260" s="72">
        <f t="shared" si="319"/>
        <v>0</v>
      </c>
      <c r="FI260" s="72">
        <f t="shared" si="319"/>
        <v>0</v>
      </c>
      <c r="FJ260" s="72">
        <f t="shared" si="319"/>
        <v>0</v>
      </c>
      <c r="FK260" s="72">
        <f t="shared" si="319"/>
        <v>0</v>
      </c>
      <c r="FL260" s="72">
        <f t="shared" si="319"/>
        <v>0</v>
      </c>
      <c r="FM260" s="72">
        <f t="shared" si="319"/>
        <v>0</v>
      </c>
      <c r="FN260" s="72">
        <f t="shared" si="319"/>
        <v>0</v>
      </c>
      <c r="FO260" s="72">
        <f t="shared" si="319"/>
        <v>2.8199999999999997E-4</v>
      </c>
      <c r="FP260" s="72">
        <f t="shared" si="319"/>
        <v>0</v>
      </c>
      <c r="FQ260" s="72">
        <f t="shared" si="319"/>
        <v>0</v>
      </c>
      <c r="FR260" s="72">
        <f t="shared" si="319"/>
        <v>0</v>
      </c>
      <c r="FS260" s="72">
        <f t="shared" si="319"/>
        <v>3.97E-4</v>
      </c>
      <c r="FT260" s="50">
        <f t="shared" si="319"/>
        <v>2.8799999999999995E-4</v>
      </c>
      <c r="FU260" s="72">
        <f t="shared" si="319"/>
        <v>0</v>
      </c>
      <c r="FV260" s="72">
        <f>IF(FV248&gt;0,FV259,FV256)</f>
        <v>0</v>
      </c>
      <c r="FW260" s="72">
        <f>IF(FW248&gt;0,FW259,FW256)</f>
        <v>0</v>
      </c>
      <c r="FX260" s="72">
        <f>IF(FX248&gt;0,FX259,FX256)</f>
        <v>0</v>
      </c>
      <c r="FY260" s="72"/>
      <c r="FZ260" s="72"/>
      <c r="GA260" s="54"/>
      <c r="GB260" s="50"/>
      <c r="GC260" s="72"/>
      <c r="GD260" s="72"/>
      <c r="GE260" s="143"/>
      <c r="GF260" s="143"/>
      <c r="GG260" s="5"/>
      <c r="GH260" s="5"/>
      <c r="GI260" s="5"/>
      <c r="GJ260" s="5"/>
      <c r="GK260" s="5"/>
      <c r="GL260" s="5"/>
      <c r="GM260" s="5"/>
      <c r="GN260" s="19"/>
      <c r="GO260" s="19"/>
      <c r="GP260" s="19"/>
      <c r="GQ260" s="19"/>
      <c r="GR260" s="19"/>
      <c r="GS260" s="19"/>
      <c r="GT260" s="19"/>
      <c r="GU260" s="19"/>
      <c r="GV260" s="19"/>
      <c r="GW260" s="19"/>
      <c r="GX260" s="19"/>
      <c r="GY260" s="19"/>
      <c r="GZ260" s="19"/>
      <c r="HA260" s="19"/>
      <c r="HB260" s="19"/>
      <c r="HC260" s="19"/>
      <c r="HD260" s="19"/>
      <c r="HE260" s="19"/>
      <c r="HF260" s="19"/>
      <c r="HG260" s="19"/>
      <c r="HH260" s="19"/>
      <c r="HI260" s="19"/>
      <c r="HJ260" s="19"/>
      <c r="HK260" s="19"/>
      <c r="HL260" s="19"/>
      <c r="HM260" s="19"/>
      <c r="HN260" s="19"/>
      <c r="HO260" s="19"/>
      <c r="HP260" s="19"/>
      <c r="HQ260" s="19"/>
      <c r="HR260" s="19"/>
      <c r="HS260" s="19"/>
      <c r="HT260" s="19"/>
      <c r="HU260" s="19"/>
      <c r="HV260" s="19"/>
      <c r="HW260" s="19"/>
      <c r="HX260" s="19"/>
      <c r="HY260" s="19"/>
      <c r="HZ260" s="19"/>
      <c r="IA260" s="19"/>
      <c r="IB260" s="19"/>
      <c r="IC260" s="19"/>
      <c r="ID260" s="19"/>
      <c r="IE260" s="19"/>
      <c r="IF260" s="19"/>
      <c r="IG260" s="19"/>
      <c r="IH260" s="19"/>
      <c r="II260" s="19"/>
      <c r="IJ260" s="19"/>
      <c r="IK260" s="19"/>
      <c r="IL260" s="19"/>
      <c r="IM260" s="19"/>
      <c r="IN260" s="19"/>
      <c r="IO260" s="19"/>
      <c r="IP260" s="19"/>
      <c r="IQ260" s="19"/>
      <c r="IR260" s="19"/>
      <c r="IS260" s="19"/>
      <c r="IT260" s="19"/>
      <c r="IU260" s="19"/>
      <c r="IV260" s="19"/>
    </row>
    <row r="261" spans="1:256" x14ac:dyDescent="0.2">
      <c r="A261" s="55"/>
      <c r="B261" s="2" t="s">
        <v>638</v>
      </c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4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  <c r="AS261" s="53"/>
      <c r="AT261" s="53"/>
      <c r="AU261" s="53"/>
      <c r="AV261" s="53"/>
      <c r="AW261" s="53"/>
      <c r="AX261" s="53"/>
      <c r="AY261" s="53"/>
      <c r="AZ261" s="53"/>
      <c r="BA261" s="53"/>
      <c r="BB261" s="53"/>
      <c r="BC261" s="53"/>
      <c r="BD261" s="53"/>
      <c r="BE261" s="53"/>
      <c r="BF261" s="53"/>
      <c r="BG261" s="53"/>
      <c r="BH261" s="53"/>
      <c r="BI261" s="53"/>
      <c r="BJ261" s="53"/>
      <c r="BK261" s="53"/>
      <c r="BL261" s="53"/>
      <c r="BM261" s="53"/>
      <c r="BN261" s="53"/>
      <c r="BO261" s="53"/>
      <c r="BP261" s="53"/>
      <c r="BQ261" s="53"/>
      <c r="BR261" s="53"/>
      <c r="BS261" s="53"/>
      <c r="BT261" s="53"/>
      <c r="BU261" s="53"/>
      <c r="BV261" s="53"/>
      <c r="BW261" s="53"/>
      <c r="BX261" s="53"/>
      <c r="BY261" s="53"/>
      <c r="BZ261" s="53"/>
      <c r="CA261" s="53"/>
      <c r="CB261" s="53"/>
      <c r="CC261" s="53"/>
      <c r="CD261" s="53"/>
      <c r="CE261" s="53"/>
      <c r="CF261" s="53"/>
      <c r="CG261" s="53"/>
      <c r="CH261" s="53"/>
      <c r="CI261" s="53"/>
      <c r="CJ261" s="53"/>
      <c r="CK261" s="53"/>
      <c r="CL261" s="53"/>
      <c r="CM261" s="53"/>
      <c r="CN261" s="53"/>
      <c r="CO261" s="53"/>
      <c r="CP261" s="53"/>
      <c r="CQ261" s="53"/>
      <c r="CR261" s="53"/>
      <c r="CS261" s="53"/>
      <c r="CT261" s="53"/>
      <c r="CU261" s="53"/>
      <c r="CV261" s="53"/>
      <c r="CW261" s="53"/>
      <c r="CX261" s="53"/>
      <c r="CY261" s="53"/>
      <c r="CZ261" s="53"/>
      <c r="DA261" s="53"/>
      <c r="DB261" s="53"/>
      <c r="DC261" s="53"/>
      <c r="DD261" s="53"/>
      <c r="DE261" s="53"/>
      <c r="DF261" s="53"/>
      <c r="DG261" s="53"/>
      <c r="DH261" s="53"/>
      <c r="DI261" s="53"/>
      <c r="DJ261" s="53"/>
      <c r="DK261" s="53"/>
      <c r="DL261" s="53"/>
      <c r="DM261" s="53"/>
      <c r="DN261" s="53"/>
      <c r="DO261" s="53"/>
      <c r="DP261" s="53"/>
      <c r="DQ261" s="53"/>
      <c r="DR261" s="53"/>
      <c r="DS261" s="53"/>
      <c r="DT261" s="53"/>
      <c r="DU261" s="53"/>
      <c r="DV261" s="53"/>
      <c r="DW261" s="53"/>
      <c r="DX261" s="53"/>
      <c r="DY261" s="53"/>
      <c r="DZ261" s="53"/>
      <c r="EA261" s="53"/>
      <c r="EB261" s="53"/>
      <c r="EC261" s="53"/>
      <c r="ED261" s="53"/>
      <c r="EE261" s="53"/>
      <c r="EF261" s="53"/>
      <c r="EG261" s="53"/>
      <c r="EH261" s="53"/>
      <c r="EI261" s="53"/>
      <c r="EJ261" s="53"/>
      <c r="EK261" s="53"/>
      <c r="EL261" s="53"/>
      <c r="EM261" s="53"/>
      <c r="EN261" s="53"/>
      <c r="EO261" s="53"/>
      <c r="EP261" s="53"/>
      <c r="EQ261" s="53"/>
      <c r="ER261" s="53"/>
      <c r="ES261" s="53"/>
      <c r="ET261" s="53"/>
      <c r="EU261" s="53"/>
      <c r="EV261" s="53"/>
      <c r="EW261" s="53"/>
      <c r="EX261" s="53"/>
      <c r="EY261" s="53"/>
      <c r="EZ261" s="53"/>
      <c r="FA261" s="53"/>
      <c r="FB261" s="53"/>
      <c r="FC261" s="53"/>
      <c r="FD261" s="53"/>
      <c r="FE261" s="53"/>
      <c r="FF261" s="53"/>
      <c r="FG261" s="53"/>
      <c r="FH261" s="53"/>
      <c r="FI261" s="53"/>
      <c r="FJ261" s="53"/>
      <c r="FK261" s="53"/>
      <c r="FL261" s="53"/>
      <c r="FM261" s="53"/>
      <c r="FN261" s="53"/>
      <c r="FO261" s="53"/>
      <c r="FP261" s="53"/>
      <c r="FQ261" s="53"/>
      <c r="FR261" s="53"/>
      <c r="FS261" s="53"/>
      <c r="FT261" s="54"/>
      <c r="FU261" s="53"/>
      <c r="FV261" s="53"/>
      <c r="FW261" s="53"/>
      <c r="FX261" s="53"/>
      <c r="FY261" s="72"/>
      <c r="FZ261" s="72" t="s">
        <v>64</v>
      </c>
      <c r="GA261" s="54"/>
      <c r="GB261" s="50"/>
      <c r="GC261" s="53"/>
      <c r="GD261" s="72"/>
      <c r="GE261" s="143"/>
      <c r="GF261" s="143"/>
      <c r="GG261" s="5"/>
      <c r="GH261" s="5"/>
      <c r="GI261" s="5"/>
      <c r="GJ261" s="5"/>
      <c r="GK261" s="5"/>
      <c r="GL261" s="5"/>
      <c r="GM261" s="5"/>
    </row>
    <row r="262" spans="1:256" s="19" customFormat="1" x14ac:dyDescent="0.2">
      <c r="A262" s="4"/>
      <c r="B262" s="2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  <c r="CM262" s="54"/>
      <c r="CN262" s="54"/>
      <c r="CO262" s="54"/>
      <c r="CP262" s="54"/>
      <c r="CQ262" s="54"/>
      <c r="CR262" s="54"/>
      <c r="CS262" s="54"/>
      <c r="CT262" s="54"/>
      <c r="CU262" s="54"/>
      <c r="CV262" s="54"/>
      <c r="CW262" s="54"/>
      <c r="CX262" s="54"/>
      <c r="CY262" s="54"/>
      <c r="CZ262" s="54"/>
      <c r="DA262" s="54"/>
      <c r="DB262" s="54"/>
      <c r="DC262" s="54"/>
      <c r="DD262" s="54"/>
      <c r="DE262" s="54"/>
      <c r="DF262" s="54"/>
      <c r="DG262" s="54"/>
      <c r="DH262" s="54"/>
      <c r="DI262" s="54"/>
      <c r="DJ262" s="54"/>
      <c r="DK262" s="54"/>
      <c r="DL262" s="54"/>
      <c r="DM262" s="54"/>
      <c r="DN262" s="54"/>
      <c r="DO262" s="54"/>
      <c r="DP262" s="54"/>
      <c r="DQ262" s="54"/>
      <c r="DR262" s="54"/>
      <c r="DS262" s="54"/>
      <c r="DT262" s="54"/>
      <c r="DU262" s="54"/>
      <c r="DV262" s="54"/>
      <c r="DW262" s="54"/>
      <c r="DX262" s="54"/>
      <c r="DY262" s="54"/>
      <c r="DZ262" s="54"/>
      <c r="EA262" s="54"/>
      <c r="EB262" s="54"/>
      <c r="EC262" s="54"/>
      <c r="ED262" s="54"/>
      <c r="EE262" s="54"/>
      <c r="EF262" s="54"/>
      <c r="EG262" s="54"/>
      <c r="EH262" s="54"/>
      <c r="EI262" s="54"/>
      <c r="EJ262" s="54"/>
      <c r="EK262" s="54"/>
      <c r="EL262" s="54"/>
      <c r="EM262" s="54"/>
      <c r="EN262" s="54"/>
      <c r="EO262" s="54"/>
      <c r="EP262" s="54"/>
      <c r="EQ262" s="54"/>
      <c r="ER262" s="54"/>
      <c r="ES262" s="54"/>
      <c r="ET262" s="54"/>
      <c r="EU262" s="54"/>
      <c r="EV262" s="54"/>
      <c r="EW262" s="54"/>
      <c r="EX262" s="54"/>
      <c r="EY262" s="54"/>
      <c r="EZ262" s="54"/>
      <c r="FA262" s="54"/>
      <c r="FB262" s="54"/>
      <c r="FC262" s="54"/>
      <c r="FD262" s="54"/>
      <c r="FE262" s="54"/>
      <c r="FF262" s="54"/>
      <c r="FG262" s="54"/>
      <c r="FH262" s="54"/>
      <c r="FI262" s="54"/>
      <c r="FJ262" s="54"/>
      <c r="FK262" s="54"/>
      <c r="FL262" s="54"/>
      <c r="FM262" s="54"/>
      <c r="FN262" s="54"/>
      <c r="FO262" s="54"/>
      <c r="FP262" s="54"/>
      <c r="FQ262" s="54"/>
      <c r="FR262" s="54"/>
      <c r="FS262" s="54"/>
      <c r="FT262" s="54"/>
      <c r="FU262" s="54"/>
      <c r="FV262" s="54"/>
      <c r="FW262" s="54"/>
      <c r="FX262" s="54"/>
      <c r="FY262" s="72"/>
      <c r="FZ262" s="72"/>
      <c r="GA262" s="54"/>
      <c r="GB262" s="54"/>
      <c r="GC262" s="53"/>
      <c r="GD262" s="53"/>
      <c r="GE262" s="55"/>
      <c r="GF262" s="143"/>
      <c r="GG262" s="5"/>
      <c r="GH262" s="5"/>
      <c r="GI262" s="5"/>
      <c r="GJ262" s="5"/>
      <c r="GK262" s="5"/>
      <c r="GL262" s="5"/>
      <c r="GM262" s="5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</row>
    <row r="263" spans="1:256" s="19" customFormat="1" ht="15.75" x14ac:dyDescent="0.25">
      <c r="A263" s="4" t="s">
        <v>414</v>
      </c>
      <c r="B263" s="51" t="s">
        <v>639</v>
      </c>
      <c r="C263" s="146"/>
      <c r="D263" s="146"/>
      <c r="E263" s="146"/>
      <c r="F263" s="146"/>
      <c r="G263" s="146"/>
      <c r="H263" s="146"/>
      <c r="I263" s="146"/>
      <c r="J263" s="146"/>
      <c r="K263" s="146"/>
      <c r="L263" s="146"/>
      <c r="M263" s="146"/>
      <c r="N263" s="146"/>
      <c r="O263" s="146"/>
      <c r="P263" s="146"/>
      <c r="Q263" s="146"/>
      <c r="R263" s="146"/>
      <c r="S263" s="146"/>
      <c r="T263" s="146"/>
      <c r="U263" s="146"/>
      <c r="V263" s="146"/>
      <c r="W263" s="146"/>
      <c r="X263" s="146"/>
      <c r="Y263" s="146"/>
      <c r="Z263" s="146"/>
      <c r="AA263" s="146"/>
      <c r="AB263" s="146"/>
      <c r="AC263" s="146"/>
      <c r="AD263" s="146"/>
      <c r="AE263" s="146"/>
      <c r="AF263" s="146"/>
      <c r="AG263" s="146"/>
      <c r="AH263" s="146"/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  <c r="BA263" s="146"/>
      <c r="BB263" s="146"/>
      <c r="BC263" s="146"/>
      <c r="BD263" s="146"/>
      <c r="BE263" s="146"/>
      <c r="BF263" s="146"/>
      <c r="BG263" s="146"/>
      <c r="BH263" s="146"/>
      <c r="BI263" s="146"/>
      <c r="BJ263" s="146"/>
      <c r="BK263" s="146"/>
      <c r="BL263" s="146"/>
      <c r="BM263" s="146"/>
      <c r="BN263" s="146"/>
      <c r="BO263" s="146"/>
      <c r="BP263" s="146"/>
      <c r="BQ263" s="146"/>
      <c r="BR263" s="146"/>
      <c r="BS263" s="146"/>
      <c r="BT263" s="146"/>
      <c r="BU263" s="146"/>
      <c r="BV263" s="146"/>
      <c r="BW263" s="146"/>
      <c r="BX263" s="146"/>
      <c r="BY263" s="146"/>
      <c r="BZ263" s="146"/>
      <c r="CA263" s="146"/>
      <c r="CB263" s="146"/>
      <c r="CC263" s="146"/>
      <c r="CD263" s="146"/>
      <c r="CE263" s="146"/>
      <c r="CF263" s="146"/>
      <c r="CG263" s="146"/>
      <c r="CH263" s="146"/>
      <c r="CI263" s="146"/>
      <c r="CJ263" s="146"/>
      <c r="CK263" s="146"/>
      <c r="CL263" s="146"/>
      <c r="CM263" s="146"/>
      <c r="CN263" s="146"/>
      <c r="CO263" s="146"/>
      <c r="CP263" s="146"/>
      <c r="CQ263" s="146"/>
      <c r="CR263" s="146"/>
      <c r="CS263" s="146"/>
      <c r="CT263" s="146"/>
      <c r="CU263" s="146"/>
      <c r="CV263" s="146"/>
      <c r="CW263" s="146"/>
      <c r="CX263" s="146"/>
      <c r="CY263" s="146"/>
      <c r="CZ263" s="146"/>
      <c r="DA263" s="146"/>
      <c r="DB263" s="146"/>
      <c r="DC263" s="146"/>
      <c r="DD263" s="146"/>
      <c r="DE263" s="146"/>
      <c r="DF263" s="146"/>
      <c r="DG263" s="146"/>
      <c r="DH263" s="146"/>
      <c r="DI263" s="146"/>
      <c r="DJ263" s="146"/>
      <c r="DK263" s="146"/>
      <c r="DL263" s="146"/>
      <c r="DM263" s="146"/>
      <c r="DN263" s="146"/>
      <c r="DO263" s="146"/>
      <c r="DP263" s="146"/>
      <c r="DQ263" s="146"/>
      <c r="DR263" s="146"/>
      <c r="DS263" s="146"/>
      <c r="DT263" s="146"/>
      <c r="DU263" s="146"/>
      <c r="DV263" s="146"/>
      <c r="DW263" s="146"/>
      <c r="DX263" s="146"/>
      <c r="DY263" s="146"/>
      <c r="DZ263" s="146"/>
      <c r="EA263" s="146"/>
      <c r="EB263" s="146"/>
      <c r="EC263" s="146"/>
      <c r="ED263" s="146"/>
      <c r="EE263" s="146"/>
      <c r="EF263" s="146"/>
      <c r="EG263" s="146"/>
      <c r="EH263" s="146"/>
      <c r="EI263" s="146"/>
      <c r="EJ263" s="146"/>
      <c r="EK263" s="146"/>
      <c r="EL263" s="146"/>
      <c r="EM263" s="146"/>
      <c r="EN263" s="146"/>
      <c r="EO263" s="146"/>
      <c r="EP263" s="146"/>
      <c r="EQ263" s="146"/>
      <c r="ER263" s="146"/>
      <c r="ES263" s="146"/>
      <c r="ET263" s="146"/>
      <c r="EU263" s="146"/>
      <c r="EV263" s="146"/>
      <c r="EW263" s="146"/>
      <c r="EX263" s="146"/>
      <c r="EY263" s="146"/>
      <c r="EZ263" s="146"/>
      <c r="FA263" s="146"/>
      <c r="FB263" s="146"/>
      <c r="FC263" s="146"/>
      <c r="FD263" s="146"/>
      <c r="FE263" s="146"/>
      <c r="FF263" s="146"/>
      <c r="FG263" s="146"/>
      <c r="FH263" s="146"/>
      <c r="FI263" s="146"/>
      <c r="FJ263" s="146"/>
      <c r="FK263" s="146"/>
      <c r="FL263" s="146"/>
      <c r="FM263" s="146"/>
      <c r="FN263" s="146"/>
      <c r="FO263" s="146"/>
      <c r="FP263" s="146"/>
      <c r="FQ263" s="146"/>
      <c r="FR263" s="146"/>
      <c r="FS263" s="146"/>
      <c r="FT263" s="146"/>
      <c r="FU263" s="146"/>
      <c r="FV263" s="146"/>
      <c r="FW263" s="146"/>
      <c r="FX263" s="146"/>
      <c r="FY263" s="53"/>
      <c r="FZ263" s="54"/>
      <c r="GA263" s="53"/>
      <c r="GB263" s="54"/>
      <c r="GC263" s="54"/>
      <c r="GD263" s="54"/>
      <c r="GE263" s="2"/>
      <c r="GF263" s="5"/>
      <c r="GG263" s="5"/>
      <c r="GH263" s="5"/>
      <c r="GI263" s="5"/>
      <c r="GJ263" s="5"/>
      <c r="GK263" s="5"/>
      <c r="GL263" s="5"/>
      <c r="GM263" s="5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</row>
    <row r="264" spans="1:256" x14ac:dyDescent="0.2">
      <c r="A264" s="3" t="s">
        <v>640</v>
      </c>
      <c r="B264" s="2" t="s">
        <v>641</v>
      </c>
      <c r="C264" s="53">
        <f>+C235</f>
        <v>65980348.289999999</v>
      </c>
      <c r="D264" s="53">
        <f t="shared" ref="D264:BO264" si="320">+D235</f>
        <v>324511682.53000003</v>
      </c>
      <c r="E264" s="53">
        <f t="shared" si="320"/>
        <v>66908984.640000001</v>
      </c>
      <c r="F264" s="53">
        <f t="shared" si="320"/>
        <v>133410639.33</v>
      </c>
      <c r="G264" s="53">
        <f t="shared" si="320"/>
        <v>8382916.8199999994</v>
      </c>
      <c r="H264" s="53">
        <f t="shared" si="320"/>
        <v>8135238.3300000001</v>
      </c>
      <c r="I264" s="53">
        <f t="shared" si="320"/>
        <v>87931799.63000001</v>
      </c>
      <c r="J264" s="53">
        <f t="shared" si="320"/>
        <v>16935850.260000002</v>
      </c>
      <c r="K264" s="53">
        <f t="shared" si="320"/>
        <v>3324474.67</v>
      </c>
      <c r="L264" s="53">
        <f t="shared" si="320"/>
        <v>22814979.290000003</v>
      </c>
      <c r="M264" s="53">
        <f t="shared" si="320"/>
        <v>13790339.630000001</v>
      </c>
      <c r="N264" s="53">
        <f t="shared" si="320"/>
        <v>412625611.79000002</v>
      </c>
      <c r="O264" s="53">
        <f t="shared" si="320"/>
        <v>115042031.92999999</v>
      </c>
      <c r="P264" s="53">
        <f t="shared" si="320"/>
        <v>2450965.39</v>
      </c>
      <c r="Q264" s="53">
        <f t="shared" si="320"/>
        <v>334380595.63999999</v>
      </c>
      <c r="R264" s="53">
        <f t="shared" si="320"/>
        <v>15560258.689999999</v>
      </c>
      <c r="S264" s="53">
        <f t="shared" si="320"/>
        <v>11276673.469999999</v>
      </c>
      <c r="T264" s="53">
        <f t="shared" si="320"/>
        <v>1926866.83</v>
      </c>
      <c r="U264" s="53">
        <f t="shared" si="320"/>
        <v>820989.44000000006</v>
      </c>
      <c r="V264" s="53">
        <f t="shared" si="320"/>
        <v>2919441.7600000002</v>
      </c>
      <c r="W264" s="53">
        <f t="shared" si="320"/>
        <v>1207391.99</v>
      </c>
      <c r="X264" s="53">
        <f t="shared" si="320"/>
        <v>819780.84000000008</v>
      </c>
      <c r="Y264" s="53">
        <f t="shared" si="320"/>
        <v>4169744.96</v>
      </c>
      <c r="Z264" s="53">
        <f t="shared" si="320"/>
        <v>2848834.18</v>
      </c>
      <c r="AA264" s="53">
        <f t="shared" si="320"/>
        <v>226581269.73999998</v>
      </c>
      <c r="AB264" s="53">
        <f t="shared" si="320"/>
        <v>234494200.00999999</v>
      </c>
      <c r="AC264" s="53">
        <f t="shared" si="320"/>
        <v>7465273.9799999995</v>
      </c>
      <c r="AD264" s="53">
        <f t="shared" si="320"/>
        <v>8894007.7699999996</v>
      </c>
      <c r="AE264" s="53">
        <f t="shared" si="320"/>
        <v>1576417.95</v>
      </c>
      <c r="AF264" s="53">
        <f t="shared" si="320"/>
        <v>2310395.54</v>
      </c>
      <c r="AG264" s="53">
        <f t="shared" si="320"/>
        <v>7404271.5600000005</v>
      </c>
      <c r="AH264" s="53">
        <f t="shared" si="320"/>
        <v>8041055.5099999998</v>
      </c>
      <c r="AI264" s="53">
        <f t="shared" si="320"/>
        <v>3598388.1799999997</v>
      </c>
      <c r="AJ264" s="53">
        <f t="shared" si="320"/>
        <v>2803866.9</v>
      </c>
      <c r="AK264" s="53">
        <f t="shared" si="320"/>
        <v>2783379.5199999996</v>
      </c>
      <c r="AL264" s="53">
        <f t="shared" si="320"/>
        <v>2986316.56</v>
      </c>
      <c r="AM264" s="53">
        <f t="shared" si="320"/>
        <v>4160420.72</v>
      </c>
      <c r="AN264" s="53">
        <f t="shared" si="320"/>
        <v>3784860.86</v>
      </c>
      <c r="AO264" s="53">
        <f t="shared" si="320"/>
        <v>38034587</v>
      </c>
      <c r="AP264" s="53">
        <f t="shared" si="320"/>
        <v>710242434.48000002</v>
      </c>
      <c r="AQ264" s="53">
        <f t="shared" si="320"/>
        <v>3012985.48</v>
      </c>
      <c r="AR264" s="53">
        <f t="shared" si="320"/>
        <v>492344955.29000002</v>
      </c>
      <c r="AS264" s="53">
        <f t="shared" si="320"/>
        <v>56391138.670000002</v>
      </c>
      <c r="AT264" s="53">
        <f t="shared" si="320"/>
        <v>19388673.07</v>
      </c>
      <c r="AU264" s="53">
        <f t="shared" si="320"/>
        <v>3490700.93</v>
      </c>
      <c r="AV264" s="53">
        <f t="shared" si="320"/>
        <v>3270055.05</v>
      </c>
      <c r="AW264" s="53">
        <f t="shared" si="320"/>
        <v>2765583.5300000003</v>
      </c>
      <c r="AX264" s="53">
        <f t="shared" si="320"/>
        <v>843848.45000000007</v>
      </c>
      <c r="AY264" s="53">
        <f t="shared" si="320"/>
        <v>4855549.51</v>
      </c>
      <c r="AZ264" s="53">
        <f t="shared" si="320"/>
        <v>91259679.049999997</v>
      </c>
      <c r="BA264" s="53">
        <f t="shared" si="320"/>
        <v>66594846.487999998</v>
      </c>
      <c r="BB264" s="53">
        <f t="shared" si="320"/>
        <v>58520244.384000003</v>
      </c>
      <c r="BC264" s="53">
        <f t="shared" si="320"/>
        <v>239954157.46000001</v>
      </c>
      <c r="BD264" s="53">
        <f t="shared" si="320"/>
        <v>37361888.144000001</v>
      </c>
      <c r="BE264" s="53">
        <f t="shared" si="320"/>
        <v>11687652.060000001</v>
      </c>
      <c r="BF264" s="53">
        <f t="shared" si="320"/>
        <v>178429571.48800001</v>
      </c>
      <c r="BG264" s="53">
        <f t="shared" si="320"/>
        <v>8638154.2799999993</v>
      </c>
      <c r="BH264" s="53">
        <f t="shared" si="320"/>
        <v>5454969.6699999999</v>
      </c>
      <c r="BI264" s="53">
        <f t="shared" si="320"/>
        <v>3012973.71</v>
      </c>
      <c r="BJ264" s="53">
        <f t="shared" si="320"/>
        <v>44840853.82</v>
      </c>
      <c r="BK264" s="53">
        <f t="shared" si="320"/>
        <v>155410935.84999999</v>
      </c>
      <c r="BL264" s="53">
        <f t="shared" si="320"/>
        <v>2660244.1100000003</v>
      </c>
      <c r="BM264" s="53">
        <f t="shared" si="320"/>
        <v>3132294.67</v>
      </c>
      <c r="BN264" s="53">
        <f t="shared" si="320"/>
        <v>28463428.112</v>
      </c>
      <c r="BO264" s="53">
        <f t="shared" si="320"/>
        <v>11868621.33</v>
      </c>
      <c r="BP264" s="53">
        <f t="shared" ref="BP264:EA264" si="321">+BP235</f>
        <v>2649134.06</v>
      </c>
      <c r="BQ264" s="53">
        <f t="shared" si="321"/>
        <v>48613146.660000004</v>
      </c>
      <c r="BR264" s="53">
        <f t="shared" si="321"/>
        <v>36479551.730000004</v>
      </c>
      <c r="BS264" s="53">
        <f t="shared" si="321"/>
        <v>8671550.9399999995</v>
      </c>
      <c r="BT264" s="53">
        <f t="shared" si="321"/>
        <v>3965933.42</v>
      </c>
      <c r="BU264" s="53">
        <f t="shared" si="321"/>
        <v>4210001.59</v>
      </c>
      <c r="BV264" s="53">
        <f t="shared" si="321"/>
        <v>9903879.1600000001</v>
      </c>
      <c r="BW264" s="53">
        <f t="shared" si="321"/>
        <v>14595396.65</v>
      </c>
      <c r="BX264" s="53">
        <f t="shared" si="321"/>
        <v>1459911.38</v>
      </c>
      <c r="BY264" s="53">
        <f t="shared" si="321"/>
        <v>4498042.53</v>
      </c>
      <c r="BZ264" s="53">
        <f t="shared" si="321"/>
        <v>2511869.2799999998</v>
      </c>
      <c r="CA264" s="53">
        <f t="shared" si="321"/>
        <v>2498594.7800000003</v>
      </c>
      <c r="CB264" s="53">
        <f t="shared" si="321"/>
        <v>638539148.20000005</v>
      </c>
      <c r="CC264" s="53">
        <f t="shared" si="321"/>
        <v>2123194.2600000002</v>
      </c>
      <c r="CD264" s="53">
        <f t="shared" si="321"/>
        <v>1057749.3800000001</v>
      </c>
      <c r="CE264" s="53">
        <f t="shared" si="321"/>
        <v>2238152.9099999997</v>
      </c>
      <c r="CF264" s="53">
        <f t="shared" si="321"/>
        <v>1574046.97</v>
      </c>
      <c r="CG264" s="53">
        <f t="shared" si="321"/>
        <v>2283615.9000000004</v>
      </c>
      <c r="CH264" s="53">
        <f t="shared" si="321"/>
        <v>1760664.0999999999</v>
      </c>
      <c r="CI264" s="53">
        <f t="shared" si="321"/>
        <v>5881081.4900000002</v>
      </c>
      <c r="CJ264" s="53">
        <f t="shared" si="321"/>
        <v>8894045.209999999</v>
      </c>
      <c r="CK264" s="53">
        <f t="shared" si="321"/>
        <v>38280479.609999999</v>
      </c>
      <c r="CL264" s="53">
        <f t="shared" si="321"/>
        <v>10808856.360000001</v>
      </c>
      <c r="CM264" s="53">
        <f t="shared" si="321"/>
        <v>6817824.5700000003</v>
      </c>
      <c r="CN264" s="53">
        <f t="shared" si="321"/>
        <v>221465954.52000001</v>
      </c>
      <c r="CO264" s="53">
        <f t="shared" si="321"/>
        <v>115841187.596</v>
      </c>
      <c r="CP264" s="53">
        <f t="shared" si="321"/>
        <v>9073525</v>
      </c>
      <c r="CQ264" s="53">
        <f t="shared" si="321"/>
        <v>10121851.459999999</v>
      </c>
      <c r="CR264" s="53">
        <f t="shared" si="321"/>
        <v>2435035.1300000004</v>
      </c>
      <c r="CS264" s="53">
        <f t="shared" si="321"/>
        <v>3493760.27</v>
      </c>
      <c r="CT264" s="53">
        <f t="shared" si="321"/>
        <v>1737755.76</v>
      </c>
      <c r="CU264" s="53">
        <f t="shared" si="321"/>
        <v>3256310.74</v>
      </c>
      <c r="CV264" s="53">
        <f t="shared" si="321"/>
        <v>777848.12</v>
      </c>
      <c r="CW264" s="53">
        <f t="shared" si="321"/>
        <v>2186146.75</v>
      </c>
      <c r="CX264" s="53">
        <f t="shared" si="321"/>
        <v>4157685.89</v>
      </c>
      <c r="CY264" s="53">
        <f t="shared" si="321"/>
        <v>820610.10000000009</v>
      </c>
      <c r="CZ264" s="53">
        <f t="shared" si="321"/>
        <v>16813261.07</v>
      </c>
      <c r="DA264" s="53">
        <f t="shared" si="321"/>
        <v>2437589.75</v>
      </c>
      <c r="DB264" s="53">
        <f t="shared" si="321"/>
        <v>3257095.52</v>
      </c>
      <c r="DC264" s="53">
        <f t="shared" si="321"/>
        <v>2362189.7200000002</v>
      </c>
      <c r="DD264" s="53">
        <f t="shared" si="321"/>
        <v>2017462.11</v>
      </c>
      <c r="DE264" s="53">
        <f t="shared" si="321"/>
        <v>4011387.96</v>
      </c>
      <c r="DF264" s="53">
        <f t="shared" si="321"/>
        <v>166055549.42400002</v>
      </c>
      <c r="DG264" s="53">
        <f t="shared" si="321"/>
        <v>1329695.3799999999</v>
      </c>
      <c r="DH264" s="53">
        <f t="shared" si="321"/>
        <v>16427985.140000001</v>
      </c>
      <c r="DI264" s="53">
        <f t="shared" si="321"/>
        <v>21210626.129999999</v>
      </c>
      <c r="DJ264" s="53">
        <f t="shared" si="321"/>
        <v>6232569.7800000003</v>
      </c>
      <c r="DK264" s="53">
        <f t="shared" si="321"/>
        <v>3954725.49</v>
      </c>
      <c r="DL264" s="53">
        <f t="shared" si="321"/>
        <v>47011703.25</v>
      </c>
      <c r="DM264" s="53">
        <f t="shared" si="321"/>
        <v>3456023.02</v>
      </c>
      <c r="DN264" s="53">
        <f t="shared" si="321"/>
        <v>11934943.310000001</v>
      </c>
      <c r="DO264" s="53">
        <f t="shared" si="321"/>
        <v>24152197.32</v>
      </c>
      <c r="DP264" s="53">
        <f t="shared" si="321"/>
        <v>2775715.6799999997</v>
      </c>
      <c r="DQ264" s="53">
        <f t="shared" si="321"/>
        <v>4676956.46</v>
      </c>
      <c r="DR264" s="53">
        <f t="shared" si="321"/>
        <v>11194938.620000001</v>
      </c>
      <c r="DS264" s="53">
        <f t="shared" si="321"/>
        <v>7100965.2400000002</v>
      </c>
      <c r="DT264" s="53">
        <f t="shared" si="321"/>
        <v>2121305.2799999998</v>
      </c>
      <c r="DU264" s="53">
        <f t="shared" si="321"/>
        <v>3816039.4</v>
      </c>
      <c r="DV264" s="53">
        <f t="shared" si="321"/>
        <v>2627399.71</v>
      </c>
      <c r="DW264" s="53">
        <f t="shared" si="321"/>
        <v>3479540.99</v>
      </c>
      <c r="DX264" s="53">
        <f t="shared" si="321"/>
        <v>2707072.19</v>
      </c>
      <c r="DY264" s="53">
        <f t="shared" si="321"/>
        <v>3767126.04</v>
      </c>
      <c r="DZ264" s="53">
        <f t="shared" si="321"/>
        <v>8482109.540000001</v>
      </c>
      <c r="EA264" s="53">
        <f t="shared" si="321"/>
        <v>5299471.9700000007</v>
      </c>
      <c r="EB264" s="53">
        <f t="shared" ref="EB264:FX264" si="322">+EB235</f>
        <v>5019108.84</v>
      </c>
      <c r="EC264" s="53">
        <f t="shared" si="322"/>
        <v>3057749.45</v>
      </c>
      <c r="ED264" s="53">
        <f t="shared" si="322"/>
        <v>17487470.440000001</v>
      </c>
      <c r="EE264" s="53">
        <f t="shared" si="322"/>
        <v>2530437.7300000004</v>
      </c>
      <c r="EF264" s="53">
        <f t="shared" si="322"/>
        <v>12444290.93</v>
      </c>
      <c r="EG264" s="53">
        <f t="shared" si="322"/>
        <v>2894268.8600000003</v>
      </c>
      <c r="EH264" s="53">
        <f t="shared" si="322"/>
        <v>2688288.93</v>
      </c>
      <c r="EI264" s="53">
        <f t="shared" si="322"/>
        <v>138834852.90000001</v>
      </c>
      <c r="EJ264" s="53">
        <f t="shared" si="322"/>
        <v>68328556.667999998</v>
      </c>
      <c r="EK264" s="53">
        <f t="shared" si="322"/>
        <v>5398305.9899999993</v>
      </c>
      <c r="EL264" s="53">
        <f t="shared" si="322"/>
        <v>4204600.24</v>
      </c>
      <c r="EM264" s="53">
        <f t="shared" si="322"/>
        <v>4379747.0299999993</v>
      </c>
      <c r="EN264" s="53">
        <f t="shared" si="322"/>
        <v>8958750.7599999998</v>
      </c>
      <c r="EO264" s="53">
        <f t="shared" si="322"/>
        <v>3901600.14</v>
      </c>
      <c r="EP264" s="53">
        <f t="shared" si="322"/>
        <v>3970291.37</v>
      </c>
      <c r="EQ264" s="53">
        <f t="shared" si="322"/>
        <v>19452733.989999998</v>
      </c>
      <c r="ER264" s="53">
        <f t="shared" si="322"/>
        <v>3926087.0700000003</v>
      </c>
      <c r="ES264" s="53">
        <f t="shared" si="322"/>
        <v>1880920.64</v>
      </c>
      <c r="ET264" s="53">
        <f t="shared" si="322"/>
        <v>2828454.7899999996</v>
      </c>
      <c r="EU264" s="53">
        <f t="shared" si="322"/>
        <v>5969917.4500000002</v>
      </c>
      <c r="EV264" s="53">
        <f t="shared" si="322"/>
        <v>1125152.01</v>
      </c>
      <c r="EW264" s="53">
        <f t="shared" si="322"/>
        <v>9381351.0300000012</v>
      </c>
      <c r="EX264" s="53">
        <f t="shared" si="322"/>
        <v>3188160.2899999996</v>
      </c>
      <c r="EY264" s="53">
        <f t="shared" si="322"/>
        <v>6002439.3700000001</v>
      </c>
      <c r="EZ264" s="53">
        <f t="shared" si="322"/>
        <v>1745215.75</v>
      </c>
      <c r="FA264" s="53">
        <f t="shared" si="322"/>
        <v>26415389.949999999</v>
      </c>
      <c r="FB264" s="53">
        <f t="shared" si="322"/>
        <v>3608794.88</v>
      </c>
      <c r="FC264" s="53">
        <f t="shared" si="322"/>
        <v>19237293.68</v>
      </c>
      <c r="FD264" s="53">
        <f t="shared" si="322"/>
        <v>3502633.4899999998</v>
      </c>
      <c r="FE264" s="53">
        <f t="shared" si="322"/>
        <v>1647540.2899999998</v>
      </c>
      <c r="FF264" s="53">
        <f t="shared" si="322"/>
        <v>2658091.0099999998</v>
      </c>
      <c r="FG264" s="53">
        <f t="shared" si="322"/>
        <v>1663279.39</v>
      </c>
      <c r="FH264" s="53">
        <f t="shared" si="322"/>
        <v>1416044.11</v>
      </c>
      <c r="FI264" s="53">
        <f t="shared" si="322"/>
        <v>14983945.219999999</v>
      </c>
      <c r="FJ264" s="53">
        <f t="shared" si="322"/>
        <v>14642444.91</v>
      </c>
      <c r="FK264" s="53">
        <f t="shared" si="322"/>
        <v>17638458.169999998</v>
      </c>
      <c r="FL264" s="53">
        <f t="shared" si="322"/>
        <v>37131306.490000002</v>
      </c>
      <c r="FM264" s="53">
        <f t="shared" si="322"/>
        <v>26905278.34</v>
      </c>
      <c r="FN264" s="53">
        <f t="shared" si="322"/>
        <v>162322407.53</v>
      </c>
      <c r="FO264" s="53">
        <f t="shared" si="322"/>
        <v>9278223.2699999996</v>
      </c>
      <c r="FP264" s="53">
        <f t="shared" si="322"/>
        <v>18552658.149999999</v>
      </c>
      <c r="FQ264" s="53">
        <f t="shared" si="322"/>
        <v>6684693.6299999999</v>
      </c>
      <c r="FR264" s="53">
        <f t="shared" si="322"/>
        <v>2280103.7399999998</v>
      </c>
      <c r="FS264" s="53">
        <f t="shared" si="322"/>
        <v>2417015.9300000002</v>
      </c>
      <c r="FT264" s="53">
        <f t="shared" si="322"/>
        <v>1296446.3</v>
      </c>
      <c r="FU264" s="53">
        <f t="shared" si="322"/>
        <v>6915270.7199999997</v>
      </c>
      <c r="FV264" s="53">
        <f t="shared" si="322"/>
        <v>5676270.25</v>
      </c>
      <c r="FW264" s="53">
        <f t="shared" si="322"/>
        <v>2403430.9200000004</v>
      </c>
      <c r="FX264" s="53">
        <f t="shared" si="322"/>
        <v>1218873.5699999998</v>
      </c>
      <c r="FY264" s="54"/>
      <c r="FZ264" s="147">
        <f>SUM(C264:FX264)</f>
        <v>6813483425.7939987</v>
      </c>
      <c r="GA264" s="53"/>
      <c r="GB264" s="54">
        <v>6813620534.7369986</v>
      </c>
      <c r="GC264" s="55">
        <f>GC265</f>
        <v>5929929807.1197071</v>
      </c>
      <c r="GD264" s="53">
        <f>GC264-FZ264</f>
        <v>-883553618.67429161</v>
      </c>
      <c r="GE264" s="24"/>
      <c r="GF264" s="5"/>
      <c r="GG264" s="5"/>
      <c r="GH264" s="5"/>
      <c r="GI264" s="5"/>
      <c r="GJ264" s="5"/>
      <c r="GK264" s="5"/>
      <c r="GL264" s="5"/>
      <c r="GM264" s="5"/>
    </row>
    <row r="265" spans="1:256" x14ac:dyDescent="0.2">
      <c r="A265" s="3" t="s">
        <v>642</v>
      </c>
      <c r="B265" s="2" t="s">
        <v>643</v>
      </c>
      <c r="C265" s="53">
        <f t="shared" ref="C265:BN265" si="323">ROUND(C249*C40,2)</f>
        <v>12023326.75</v>
      </c>
      <c r="D265" s="53">
        <f t="shared" si="323"/>
        <v>48351424.609999999</v>
      </c>
      <c r="E265" s="53">
        <f t="shared" si="323"/>
        <v>15114488.59</v>
      </c>
      <c r="F265" s="53">
        <f t="shared" si="323"/>
        <v>22045423.68</v>
      </c>
      <c r="G265" s="53">
        <f t="shared" si="323"/>
        <v>2632987.17</v>
      </c>
      <c r="H265" s="53">
        <f t="shared" si="323"/>
        <v>2415365.5699999998</v>
      </c>
      <c r="I265" s="53">
        <f t="shared" si="323"/>
        <v>14235224.039999999</v>
      </c>
      <c r="J265" s="53">
        <f t="shared" si="323"/>
        <v>3441121.27</v>
      </c>
      <c r="K265" s="53">
        <f t="shared" si="323"/>
        <v>847011.3</v>
      </c>
      <c r="L265" s="53">
        <f t="shared" si="323"/>
        <v>8896522.5299999993</v>
      </c>
      <c r="M265" s="53">
        <f t="shared" si="323"/>
        <v>3056693.34</v>
      </c>
      <c r="N265" s="53">
        <f t="shared" si="323"/>
        <v>113685359.90000001</v>
      </c>
      <c r="O265" s="53">
        <f t="shared" si="323"/>
        <v>32698772.030000001</v>
      </c>
      <c r="P265" s="53">
        <f t="shared" si="323"/>
        <v>858800.37</v>
      </c>
      <c r="Q265" s="53">
        <f t="shared" si="323"/>
        <v>46526375.960000001</v>
      </c>
      <c r="R265" s="53">
        <f t="shared" si="323"/>
        <v>1166246.42</v>
      </c>
      <c r="S265" s="53">
        <f t="shared" si="323"/>
        <v>5603723.5499999998</v>
      </c>
      <c r="T265" s="53">
        <f t="shared" si="323"/>
        <v>560073.1</v>
      </c>
      <c r="U265" s="53">
        <f t="shared" si="323"/>
        <v>215653.45</v>
      </c>
      <c r="V265" s="53">
        <f t="shared" si="323"/>
        <v>643473.67000000004</v>
      </c>
      <c r="W265" s="54">
        <f t="shared" si="323"/>
        <v>174991.08</v>
      </c>
      <c r="X265" s="53">
        <f t="shared" si="323"/>
        <v>129061.62</v>
      </c>
      <c r="Y265" s="53">
        <f t="shared" si="323"/>
        <v>1077357.51</v>
      </c>
      <c r="Z265" s="53">
        <f t="shared" si="323"/>
        <v>375480.72</v>
      </c>
      <c r="AA265" s="53">
        <f t="shared" si="323"/>
        <v>59712081.469999999</v>
      </c>
      <c r="AB265" s="53">
        <f t="shared" si="323"/>
        <v>123288759.95</v>
      </c>
      <c r="AC265" s="53">
        <f t="shared" si="323"/>
        <v>2675835.89</v>
      </c>
      <c r="AD265" s="53">
        <f t="shared" si="323"/>
        <v>2887493.5</v>
      </c>
      <c r="AE265" s="53">
        <f t="shared" si="323"/>
        <v>490036.47999999998</v>
      </c>
      <c r="AF265" s="53">
        <f t="shared" si="323"/>
        <v>724498.65</v>
      </c>
      <c r="AG265" s="53">
        <f t="shared" si="323"/>
        <v>7153612.4900000002</v>
      </c>
      <c r="AH265" s="53">
        <f t="shared" si="323"/>
        <v>478547.82</v>
      </c>
      <c r="AI265" s="53">
        <f t="shared" si="323"/>
        <v>205241.63</v>
      </c>
      <c r="AJ265" s="53">
        <f t="shared" si="323"/>
        <v>519753.54</v>
      </c>
      <c r="AK265" s="53">
        <f t="shared" si="323"/>
        <v>948366.51</v>
      </c>
      <c r="AL265" s="53">
        <f t="shared" si="323"/>
        <v>1746976.82</v>
      </c>
      <c r="AM265" s="53">
        <f t="shared" si="323"/>
        <v>626067.32999999996</v>
      </c>
      <c r="AN265" s="53">
        <f t="shared" si="323"/>
        <v>2234422.86</v>
      </c>
      <c r="AO265" s="53">
        <f t="shared" si="323"/>
        <v>8792452.0600000005</v>
      </c>
      <c r="AP265" s="53">
        <f t="shared" si="323"/>
        <v>268624572.91000003</v>
      </c>
      <c r="AQ265" s="53">
        <f t="shared" si="323"/>
        <v>1922506.57</v>
      </c>
      <c r="AR265" s="53">
        <f t="shared" si="323"/>
        <v>122240330.68000001</v>
      </c>
      <c r="AS265" s="53">
        <f t="shared" si="323"/>
        <v>27884138.149999999</v>
      </c>
      <c r="AT265" s="53">
        <f t="shared" si="323"/>
        <v>4045495.71</v>
      </c>
      <c r="AU265" s="53">
        <f t="shared" si="323"/>
        <v>535220.59</v>
      </c>
      <c r="AV265" s="53">
        <f t="shared" si="323"/>
        <v>374490.93</v>
      </c>
      <c r="AW265" s="53">
        <f t="shared" si="323"/>
        <v>365472.29</v>
      </c>
      <c r="AX265" s="53">
        <f t="shared" si="323"/>
        <v>227223.94</v>
      </c>
      <c r="AY265" s="53">
        <f t="shared" si="323"/>
        <v>583514.42000000004</v>
      </c>
      <c r="AZ265" s="53">
        <f t="shared" si="323"/>
        <v>9796959.6600000001</v>
      </c>
      <c r="BA265" s="53">
        <f t="shared" si="323"/>
        <v>7061449.2699999996</v>
      </c>
      <c r="BB265" s="53">
        <f t="shared" si="323"/>
        <v>2611747.92</v>
      </c>
      <c r="BC265" s="53">
        <f t="shared" si="323"/>
        <v>55836067.93</v>
      </c>
      <c r="BD265" s="53">
        <f t="shared" si="323"/>
        <v>9840662.7300000004</v>
      </c>
      <c r="BE265" s="53">
        <f t="shared" si="323"/>
        <v>2491848.5299999998</v>
      </c>
      <c r="BF265" s="53">
        <f t="shared" si="323"/>
        <v>35981712.93</v>
      </c>
      <c r="BG265" s="53">
        <f t="shared" si="323"/>
        <v>765077.4</v>
      </c>
      <c r="BH265" s="53">
        <f t="shared" si="323"/>
        <v>812655.04</v>
      </c>
      <c r="BI265" s="53">
        <f t="shared" si="323"/>
        <v>318732.32</v>
      </c>
      <c r="BJ265" s="53">
        <f t="shared" si="323"/>
        <v>9914154.7100000009</v>
      </c>
      <c r="BK265" s="53">
        <f t="shared" si="323"/>
        <v>16869973.010000002</v>
      </c>
      <c r="BL265" s="53">
        <f t="shared" si="323"/>
        <v>87890.240000000005</v>
      </c>
      <c r="BM265" s="53">
        <f t="shared" si="323"/>
        <v>318229</v>
      </c>
      <c r="BN265" s="53">
        <f t="shared" si="323"/>
        <v>5986941.5</v>
      </c>
      <c r="BO265" s="53">
        <f t="shared" ref="BO265:DZ265" si="324">ROUND(BO249*BO40,2)</f>
        <v>2204927.2000000002</v>
      </c>
      <c r="BP265" s="53">
        <f t="shared" si="324"/>
        <v>1167494.94</v>
      </c>
      <c r="BQ265" s="53">
        <f t="shared" si="324"/>
        <v>18761168.57</v>
      </c>
      <c r="BR265" s="53">
        <f t="shared" si="324"/>
        <v>5644145.3099999996</v>
      </c>
      <c r="BS265" s="53">
        <f t="shared" si="324"/>
        <v>2496056.94</v>
      </c>
      <c r="BT265" s="53">
        <f t="shared" si="324"/>
        <v>1189651.3999999999</v>
      </c>
      <c r="BU265" s="53">
        <f t="shared" si="324"/>
        <v>2531785.0099999998</v>
      </c>
      <c r="BV265" s="53">
        <f t="shared" si="324"/>
        <v>6017524.8499999996</v>
      </c>
      <c r="BW265" s="53">
        <f t="shared" si="324"/>
        <v>7185123.7000000002</v>
      </c>
      <c r="BX265" s="53">
        <f t="shared" si="324"/>
        <v>1014678.28</v>
      </c>
      <c r="BY265" s="53">
        <f t="shared" si="324"/>
        <v>2021262.6</v>
      </c>
      <c r="BZ265" s="53">
        <f t="shared" si="324"/>
        <v>962183.53</v>
      </c>
      <c r="CA265" s="53">
        <f t="shared" si="324"/>
        <v>996048.14</v>
      </c>
      <c r="CB265" s="53">
        <f t="shared" si="324"/>
        <v>185382959.81999999</v>
      </c>
      <c r="CC265" s="53">
        <f t="shared" si="324"/>
        <v>474727.83</v>
      </c>
      <c r="CD265" s="53">
        <f t="shared" si="324"/>
        <v>356180.46</v>
      </c>
      <c r="CE265" s="53">
        <f t="shared" si="324"/>
        <v>611171.41</v>
      </c>
      <c r="CF265" s="53">
        <f t="shared" si="324"/>
        <v>349296.1</v>
      </c>
      <c r="CG265" s="53">
        <f t="shared" si="324"/>
        <v>431036.75</v>
      </c>
      <c r="CH265" s="53">
        <f t="shared" si="324"/>
        <v>336400.81</v>
      </c>
      <c r="CI265" s="53">
        <f t="shared" si="324"/>
        <v>1864201.4</v>
      </c>
      <c r="CJ265" s="53">
        <f t="shared" si="324"/>
        <v>5328688.29</v>
      </c>
      <c r="CK265" s="53">
        <f t="shared" si="324"/>
        <v>8960793.8000000007</v>
      </c>
      <c r="CL265" s="53">
        <f t="shared" si="324"/>
        <v>2092118.77</v>
      </c>
      <c r="CM265" s="53">
        <f t="shared" si="324"/>
        <v>973093.48</v>
      </c>
      <c r="CN265" s="53">
        <f t="shared" si="324"/>
        <v>66834137.369999997</v>
      </c>
      <c r="CO265" s="53">
        <f t="shared" si="324"/>
        <v>29700652.32</v>
      </c>
      <c r="CP265" s="53">
        <f t="shared" si="324"/>
        <v>6741276.29</v>
      </c>
      <c r="CQ265" s="53">
        <f t="shared" si="324"/>
        <v>1410082.37</v>
      </c>
      <c r="CR265" s="53">
        <f t="shared" si="324"/>
        <v>318097.90000000002</v>
      </c>
      <c r="CS265" s="53">
        <f t="shared" si="324"/>
        <v>954905.78</v>
      </c>
      <c r="CT265" s="53">
        <f t="shared" si="324"/>
        <v>287295.42</v>
      </c>
      <c r="CU265" s="53">
        <f t="shared" si="324"/>
        <v>269151.71999999997</v>
      </c>
      <c r="CV265" s="53">
        <f t="shared" si="324"/>
        <v>160578.09</v>
      </c>
      <c r="CW265" s="53">
        <f t="shared" si="324"/>
        <v>2090575.07</v>
      </c>
      <c r="CX265" s="53">
        <f t="shared" si="324"/>
        <v>1525601.44</v>
      </c>
      <c r="CY265" s="53">
        <f t="shared" si="324"/>
        <v>174409.79</v>
      </c>
      <c r="CZ265" s="53">
        <f t="shared" si="324"/>
        <v>4629405.83</v>
      </c>
      <c r="DA265" s="53">
        <f t="shared" si="324"/>
        <v>365391</v>
      </c>
      <c r="DB265" s="53">
        <f t="shared" si="324"/>
        <v>484006.56</v>
      </c>
      <c r="DC265" s="53">
        <f t="shared" si="324"/>
        <v>976683.87</v>
      </c>
      <c r="DD265" s="53">
        <f t="shared" si="324"/>
        <v>1387418.67</v>
      </c>
      <c r="DE265" s="53">
        <f t="shared" si="324"/>
        <v>1694430.2</v>
      </c>
      <c r="DF265" s="53">
        <f t="shared" si="324"/>
        <v>38363190.43</v>
      </c>
      <c r="DG265" s="53">
        <f t="shared" si="324"/>
        <v>796278.45</v>
      </c>
      <c r="DH265" s="53">
        <f t="shared" si="324"/>
        <v>9661423.4800000004</v>
      </c>
      <c r="DI265" s="53">
        <f t="shared" si="324"/>
        <v>11296626.58</v>
      </c>
      <c r="DJ265" s="53">
        <f t="shared" si="324"/>
        <v>1153335.51</v>
      </c>
      <c r="DK265" s="53">
        <f t="shared" si="324"/>
        <v>737995.67</v>
      </c>
      <c r="DL265" s="53">
        <f t="shared" si="324"/>
        <v>9984938.1500000004</v>
      </c>
      <c r="DM265" s="53">
        <f t="shared" si="324"/>
        <v>829651.12</v>
      </c>
      <c r="DN265" s="53">
        <f t="shared" si="324"/>
        <v>5393910.2300000004</v>
      </c>
      <c r="DO265" s="53">
        <f t="shared" si="324"/>
        <v>5990486.2199999997</v>
      </c>
      <c r="DP265" s="53">
        <f t="shared" si="324"/>
        <v>435039.12</v>
      </c>
      <c r="DQ265" s="53">
        <f t="shared" si="324"/>
        <v>3330704.23</v>
      </c>
      <c r="DR265" s="53">
        <f t="shared" si="324"/>
        <v>1422959.79</v>
      </c>
      <c r="DS265" s="53">
        <f t="shared" si="324"/>
        <v>869387.63</v>
      </c>
      <c r="DT265" s="53">
        <f t="shared" si="324"/>
        <v>187480.14</v>
      </c>
      <c r="DU265" s="53">
        <f t="shared" si="324"/>
        <v>559125.64</v>
      </c>
      <c r="DV265" s="53">
        <f t="shared" si="324"/>
        <v>137776.17000000001</v>
      </c>
      <c r="DW265" s="53">
        <f t="shared" si="324"/>
        <v>351562.7</v>
      </c>
      <c r="DX265" s="53">
        <f t="shared" si="324"/>
        <v>988346.62</v>
      </c>
      <c r="DY265" s="53">
        <f t="shared" si="324"/>
        <v>1246267.99</v>
      </c>
      <c r="DZ265" s="53">
        <f t="shared" si="324"/>
        <v>1935880.51</v>
      </c>
      <c r="EA265" s="53">
        <f t="shared" ref="EA265:FX265" si="325">ROUND(EA249*EA40,2)</f>
        <v>3485574.85</v>
      </c>
      <c r="EB265" s="53">
        <f t="shared" si="325"/>
        <v>1718019.64</v>
      </c>
      <c r="EC265" s="53">
        <f t="shared" si="325"/>
        <v>671814.21</v>
      </c>
      <c r="ED265" s="53">
        <f t="shared" si="325"/>
        <v>10671452.380000001</v>
      </c>
      <c r="EE265" s="53">
        <f t="shared" si="325"/>
        <v>330968.89</v>
      </c>
      <c r="EF265" s="53">
        <f t="shared" si="325"/>
        <v>1597978.38</v>
      </c>
      <c r="EG265" s="53">
        <f t="shared" si="325"/>
        <v>512388.98</v>
      </c>
      <c r="EH265" s="53">
        <f t="shared" si="325"/>
        <v>290543.02</v>
      </c>
      <c r="EI265" s="53">
        <f t="shared" si="325"/>
        <v>26557593.530000001</v>
      </c>
      <c r="EJ265" s="53">
        <f t="shared" si="325"/>
        <v>17328829.18</v>
      </c>
      <c r="EK265" s="53">
        <f t="shared" si="325"/>
        <v>4221625.37</v>
      </c>
      <c r="EL265" s="53">
        <f t="shared" si="325"/>
        <v>944200.19</v>
      </c>
      <c r="EM265" s="53">
        <f t="shared" si="325"/>
        <v>1437803.9</v>
      </c>
      <c r="EN265" s="53">
        <f t="shared" si="325"/>
        <v>1375793.56</v>
      </c>
      <c r="EO265" s="53">
        <f t="shared" si="325"/>
        <v>903506.64</v>
      </c>
      <c r="EP265" s="53">
        <f t="shared" si="325"/>
        <v>2130763.2999999998</v>
      </c>
      <c r="EQ265" s="53">
        <f t="shared" si="325"/>
        <v>7804355.9500000002</v>
      </c>
      <c r="ER265" s="53">
        <f t="shared" si="325"/>
        <v>2138471.04</v>
      </c>
      <c r="ES265" s="53">
        <f t="shared" si="325"/>
        <v>406262.23</v>
      </c>
      <c r="ET265" s="53">
        <f t="shared" si="325"/>
        <v>682920.53</v>
      </c>
      <c r="EU265" s="53">
        <f t="shared" si="325"/>
        <v>760195.18</v>
      </c>
      <c r="EV265" s="53">
        <f t="shared" si="325"/>
        <v>480799.98</v>
      </c>
      <c r="EW265" s="53">
        <f t="shared" si="325"/>
        <v>4065507.44</v>
      </c>
      <c r="EX265" s="53">
        <f t="shared" si="325"/>
        <v>204031.82</v>
      </c>
      <c r="EY265" s="53">
        <f t="shared" si="325"/>
        <v>819568.26</v>
      </c>
      <c r="EZ265" s="53">
        <f t="shared" si="325"/>
        <v>526985.31000000006</v>
      </c>
      <c r="FA265" s="53">
        <f t="shared" si="325"/>
        <v>16560624.42</v>
      </c>
      <c r="FB265" s="53">
        <f t="shared" si="325"/>
        <v>3256991.96</v>
      </c>
      <c r="FC265" s="53">
        <f t="shared" si="325"/>
        <v>5204096.4400000004</v>
      </c>
      <c r="FD265" s="53">
        <f t="shared" si="325"/>
        <v>1023364.12</v>
      </c>
      <c r="FE265" s="53">
        <f t="shared" si="325"/>
        <v>487434.62</v>
      </c>
      <c r="FF265" s="53">
        <f t="shared" si="325"/>
        <v>443508.35</v>
      </c>
      <c r="FG265" s="53">
        <f t="shared" si="325"/>
        <v>186266.14</v>
      </c>
      <c r="FH265" s="53">
        <f t="shared" si="325"/>
        <v>535755.06000000006</v>
      </c>
      <c r="FI265" s="53">
        <f t="shared" si="325"/>
        <v>8503755.5099999998</v>
      </c>
      <c r="FJ265" s="53">
        <f t="shared" si="325"/>
        <v>9621093.3200000003</v>
      </c>
      <c r="FK265" s="53">
        <f t="shared" si="325"/>
        <v>14109965.439999999</v>
      </c>
      <c r="FL265" s="53">
        <f t="shared" si="325"/>
        <v>14124959.82</v>
      </c>
      <c r="FM265" s="53">
        <f t="shared" si="325"/>
        <v>6104871.75</v>
      </c>
      <c r="FN265" s="53">
        <f t="shared" si="325"/>
        <v>26329697.73</v>
      </c>
      <c r="FO265" s="53">
        <f t="shared" si="325"/>
        <v>8837227.0800000001</v>
      </c>
      <c r="FP265" s="53">
        <f t="shared" si="325"/>
        <v>7492797.8399999999</v>
      </c>
      <c r="FQ265" s="53">
        <f t="shared" si="325"/>
        <v>3040134.25</v>
      </c>
      <c r="FR265" s="53">
        <f t="shared" si="325"/>
        <v>2054080.93</v>
      </c>
      <c r="FS265" s="53">
        <f t="shared" si="325"/>
        <v>2307513.98</v>
      </c>
      <c r="FT265" s="54">
        <f t="shared" si="325"/>
        <v>1198537.78</v>
      </c>
      <c r="FU265" s="53">
        <f t="shared" si="325"/>
        <v>2050429.09</v>
      </c>
      <c r="FV265" s="53">
        <f t="shared" si="325"/>
        <v>1443326.19</v>
      </c>
      <c r="FW265" s="53">
        <f t="shared" si="325"/>
        <v>352815.97</v>
      </c>
      <c r="FX265" s="53">
        <f t="shared" si="325"/>
        <v>390309.11</v>
      </c>
      <c r="FY265" s="54"/>
      <c r="FZ265" s="147">
        <f>SUM(C265:FX265)</f>
        <v>1837512869.7299998</v>
      </c>
      <c r="GA265" s="53"/>
      <c r="GB265" s="54">
        <v>1837512869.7299998</v>
      </c>
      <c r="GC265" s="55">
        <v>5929929807.1197071</v>
      </c>
      <c r="GD265" s="55"/>
      <c r="GE265" s="133">
        <v>-0.1296709834</v>
      </c>
      <c r="GF265" s="5" t="s">
        <v>644</v>
      </c>
      <c r="GG265" s="5"/>
      <c r="GH265" s="5"/>
      <c r="GI265" s="5"/>
      <c r="GJ265" s="5"/>
      <c r="GK265" s="5"/>
      <c r="GL265" s="5"/>
      <c r="GM265" s="5"/>
    </row>
    <row r="266" spans="1:256" x14ac:dyDescent="0.2">
      <c r="A266" s="3" t="s">
        <v>645</v>
      </c>
      <c r="B266" s="2" t="s">
        <v>646</v>
      </c>
      <c r="C266" s="53">
        <f t="shared" ref="C266:BN266" si="326">C39</f>
        <v>925066.85</v>
      </c>
      <c r="D266" s="53">
        <f t="shared" si="326"/>
        <v>3696942.98</v>
      </c>
      <c r="E266" s="53">
        <f t="shared" si="326"/>
        <v>1187362.1100000001</v>
      </c>
      <c r="F266" s="53">
        <f t="shared" si="326"/>
        <v>1740807</v>
      </c>
      <c r="G266" s="53">
        <f t="shared" si="326"/>
        <v>164715.79</v>
      </c>
      <c r="H266" s="53">
        <f t="shared" si="326"/>
        <v>185262.77</v>
      </c>
      <c r="I266" s="53">
        <f t="shared" si="326"/>
        <v>1144435.99</v>
      </c>
      <c r="J266" s="53">
        <f t="shared" si="326"/>
        <v>395922.69</v>
      </c>
      <c r="K266" s="53">
        <f t="shared" si="326"/>
        <v>60520.65</v>
      </c>
      <c r="L266" s="53">
        <f t="shared" si="326"/>
        <v>633736.71</v>
      </c>
      <c r="M266" s="53">
        <f t="shared" si="326"/>
        <v>254523.79</v>
      </c>
      <c r="N266" s="53">
        <f t="shared" si="326"/>
        <v>8713196.3300000001</v>
      </c>
      <c r="O266" s="53">
        <f t="shared" si="326"/>
        <v>2584833.4500000002</v>
      </c>
      <c r="P266" s="53">
        <f t="shared" si="326"/>
        <v>52902.12</v>
      </c>
      <c r="Q266" s="53">
        <f t="shared" si="326"/>
        <v>3410927.83</v>
      </c>
      <c r="R266" s="53">
        <f t="shared" si="326"/>
        <v>83608.5</v>
      </c>
      <c r="S266" s="53">
        <f t="shared" si="326"/>
        <v>500081.05</v>
      </c>
      <c r="T266" s="53">
        <f t="shared" si="326"/>
        <v>68284.570000000007</v>
      </c>
      <c r="U266" s="53">
        <f t="shared" si="326"/>
        <v>35446.36</v>
      </c>
      <c r="V266" s="53">
        <f t="shared" si="326"/>
        <v>98025.09</v>
      </c>
      <c r="W266" s="54">
        <f t="shared" si="326"/>
        <v>24878.69</v>
      </c>
      <c r="X266" s="53">
        <f t="shared" si="326"/>
        <v>22939.64</v>
      </c>
      <c r="Y266" s="53">
        <f t="shared" si="326"/>
        <v>108215.2</v>
      </c>
      <c r="Z266" s="53">
        <f t="shared" si="326"/>
        <v>50822.67</v>
      </c>
      <c r="AA266" s="53">
        <f t="shared" si="326"/>
        <v>3882506.57</v>
      </c>
      <c r="AB266" s="53">
        <f t="shared" si="326"/>
        <v>6894141.3700000001</v>
      </c>
      <c r="AC266" s="53">
        <f t="shared" si="326"/>
        <v>309731.98</v>
      </c>
      <c r="AD266" s="53">
        <f t="shared" si="326"/>
        <v>277213.5</v>
      </c>
      <c r="AE266" s="53">
        <f t="shared" si="326"/>
        <v>63921.72</v>
      </c>
      <c r="AF266" s="53">
        <f t="shared" si="326"/>
        <v>74828.14</v>
      </c>
      <c r="AG266" s="53">
        <f t="shared" si="326"/>
        <v>258142.26</v>
      </c>
      <c r="AH266" s="53">
        <f t="shared" si="326"/>
        <v>132983.09</v>
      </c>
      <c r="AI266" s="53">
        <f t="shared" si="326"/>
        <v>39959.29</v>
      </c>
      <c r="AJ266" s="53">
        <f t="shared" si="326"/>
        <v>57472.9</v>
      </c>
      <c r="AK266" s="53">
        <f t="shared" si="326"/>
        <v>62421.06</v>
      </c>
      <c r="AL266" s="53">
        <f t="shared" si="326"/>
        <v>109888.54</v>
      </c>
      <c r="AM266" s="53">
        <f t="shared" si="326"/>
        <v>92912.92</v>
      </c>
      <c r="AN266" s="53">
        <f t="shared" si="326"/>
        <v>285871.84999999998</v>
      </c>
      <c r="AO266" s="53">
        <f t="shared" si="326"/>
        <v>1146077.33</v>
      </c>
      <c r="AP266" s="53">
        <f t="shared" si="326"/>
        <v>17888206.75</v>
      </c>
      <c r="AQ266" s="53">
        <f t="shared" si="326"/>
        <v>103282.92</v>
      </c>
      <c r="AR266" s="53">
        <f t="shared" si="326"/>
        <v>10637034.68</v>
      </c>
      <c r="AS266" s="53">
        <f t="shared" si="326"/>
        <v>1487510.87</v>
      </c>
      <c r="AT266" s="53">
        <f t="shared" si="326"/>
        <v>659804.09</v>
      </c>
      <c r="AU266" s="53">
        <f t="shared" si="326"/>
        <v>89773.49</v>
      </c>
      <c r="AV266" s="53">
        <f t="shared" si="326"/>
        <v>52787.35</v>
      </c>
      <c r="AW266" s="53">
        <f t="shared" si="326"/>
        <v>58813.86</v>
      </c>
      <c r="AX266" s="53">
        <f t="shared" si="326"/>
        <v>35962.67</v>
      </c>
      <c r="AY266" s="53">
        <f t="shared" si="326"/>
        <v>64439.72</v>
      </c>
      <c r="AZ266" s="53">
        <f t="shared" si="326"/>
        <v>1047571.95</v>
      </c>
      <c r="BA266" s="53">
        <f t="shared" si="326"/>
        <v>579154.39</v>
      </c>
      <c r="BB266" s="53">
        <f t="shared" si="326"/>
        <v>266944.33</v>
      </c>
      <c r="BC266" s="53">
        <f t="shared" si="326"/>
        <v>5876995.5899999999</v>
      </c>
      <c r="BD266" s="53">
        <f t="shared" si="326"/>
        <v>1031463.8</v>
      </c>
      <c r="BE266" s="53">
        <f t="shared" si="326"/>
        <v>263255.02</v>
      </c>
      <c r="BF266" s="53">
        <f t="shared" si="326"/>
        <v>3683387.91</v>
      </c>
      <c r="BG266" s="53">
        <f t="shared" si="326"/>
        <v>80216.800000000003</v>
      </c>
      <c r="BH266" s="53">
        <f t="shared" si="326"/>
        <v>88958.77</v>
      </c>
      <c r="BI266" s="53">
        <f t="shared" si="326"/>
        <v>29408.9</v>
      </c>
      <c r="BJ266" s="53">
        <f t="shared" si="326"/>
        <v>857161.41</v>
      </c>
      <c r="BK266" s="53">
        <f t="shared" si="326"/>
        <v>1324344.69</v>
      </c>
      <c r="BL266" s="53">
        <f t="shared" si="326"/>
        <v>5856.02</v>
      </c>
      <c r="BM266" s="53">
        <f t="shared" si="326"/>
        <v>34697.75</v>
      </c>
      <c r="BN266" s="53">
        <f t="shared" si="326"/>
        <v>849895.38</v>
      </c>
      <c r="BO266" s="53">
        <f t="shared" ref="BO266:DZ266" si="327">BO39</f>
        <v>331993.49</v>
      </c>
      <c r="BP266" s="53">
        <f t="shared" si="327"/>
        <v>170633.82</v>
      </c>
      <c r="BQ266" s="53">
        <f t="shared" si="327"/>
        <v>936219.68</v>
      </c>
      <c r="BR266" s="53">
        <f t="shared" si="327"/>
        <v>318123.21999999997</v>
      </c>
      <c r="BS266" s="53">
        <f t="shared" si="327"/>
        <v>115615.79</v>
      </c>
      <c r="BT266" s="53">
        <f t="shared" si="327"/>
        <v>98086.37</v>
      </c>
      <c r="BU266" s="53">
        <f t="shared" si="327"/>
        <v>132986.64000000001</v>
      </c>
      <c r="BV266" s="53">
        <f t="shared" si="327"/>
        <v>382365.75</v>
      </c>
      <c r="BW266" s="53">
        <f t="shared" si="327"/>
        <v>475771.34</v>
      </c>
      <c r="BX266" s="53">
        <f t="shared" si="327"/>
        <v>64461.82</v>
      </c>
      <c r="BY266" s="53">
        <f t="shared" si="327"/>
        <v>189109.67</v>
      </c>
      <c r="BZ266" s="53">
        <f t="shared" si="327"/>
        <v>109852.75</v>
      </c>
      <c r="CA266" s="53">
        <f t="shared" si="327"/>
        <v>308770.40999999997</v>
      </c>
      <c r="CB266" s="53">
        <f t="shared" si="327"/>
        <v>14583302.140000001</v>
      </c>
      <c r="CC266" s="53">
        <f t="shared" si="327"/>
        <v>90884.43</v>
      </c>
      <c r="CD266" s="53">
        <f t="shared" si="327"/>
        <v>77042.53</v>
      </c>
      <c r="CE266" s="53">
        <f t="shared" si="327"/>
        <v>76173.45</v>
      </c>
      <c r="CF266" s="53">
        <f t="shared" si="327"/>
        <v>72469.89</v>
      </c>
      <c r="CG266" s="53">
        <f t="shared" si="327"/>
        <v>64451.6</v>
      </c>
      <c r="CH266" s="53">
        <f t="shared" si="327"/>
        <v>49827.01</v>
      </c>
      <c r="CI266" s="53">
        <f t="shared" si="327"/>
        <v>214433.29</v>
      </c>
      <c r="CJ266" s="53">
        <f t="shared" si="327"/>
        <v>261909.44</v>
      </c>
      <c r="CK266" s="53">
        <f t="shared" si="327"/>
        <v>998260.48</v>
      </c>
      <c r="CL266" s="53">
        <f t="shared" si="327"/>
        <v>194180.82</v>
      </c>
      <c r="CM266" s="53">
        <f t="shared" si="327"/>
        <v>79378.05</v>
      </c>
      <c r="CN266" s="53">
        <f t="shared" si="327"/>
        <v>5303660.57</v>
      </c>
      <c r="CO266" s="53">
        <f t="shared" si="327"/>
        <v>2472615.92</v>
      </c>
      <c r="CP266" s="53">
        <f t="shared" si="327"/>
        <v>546227.56000000006</v>
      </c>
      <c r="CQ266" s="53">
        <f t="shared" si="327"/>
        <v>242106.85</v>
      </c>
      <c r="CR266" s="53">
        <f t="shared" si="327"/>
        <v>68030.820000000007</v>
      </c>
      <c r="CS266" s="53">
        <f t="shared" si="327"/>
        <v>175617.88</v>
      </c>
      <c r="CT266" s="53">
        <f t="shared" si="327"/>
        <v>54414.98</v>
      </c>
      <c r="CU266" s="53">
        <f t="shared" si="327"/>
        <v>25835.17</v>
      </c>
      <c r="CV266" s="53">
        <f t="shared" si="327"/>
        <v>13156.93</v>
      </c>
      <c r="CW266" s="53">
        <f t="shared" si="327"/>
        <v>95559.08</v>
      </c>
      <c r="CX266" s="53">
        <f t="shared" si="327"/>
        <v>120049.1</v>
      </c>
      <c r="CY266" s="53">
        <f t="shared" si="327"/>
        <v>21353.25</v>
      </c>
      <c r="CZ266" s="53">
        <f t="shared" si="327"/>
        <v>571128.78</v>
      </c>
      <c r="DA266" s="53">
        <f t="shared" si="327"/>
        <v>33058.74</v>
      </c>
      <c r="DB266" s="53">
        <f t="shared" si="327"/>
        <v>56348.05</v>
      </c>
      <c r="DC266" s="53">
        <f t="shared" si="327"/>
        <v>132700.43</v>
      </c>
      <c r="DD266" s="53">
        <f t="shared" si="327"/>
        <v>97376.91</v>
      </c>
      <c r="DE266" s="53">
        <f t="shared" si="327"/>
        <v>259495.41</v>
      </c>
      <c r="DF266" s="53">
        <f t="shared" si="327"/>
        <v>5247047.04</v>
      </c>
      <c r="DG266" s="53">
        <f t="shared" si="327"/>
        <v>88883.73</v>
      </c>
      <c r="DH266" s="53">
        <f t="shared" si="327"/>
        <v>797627.46</v>
      </c>
      <c r="DI266" s="53">
        <f t="shared" si="327"/>
        <v>907861.61</v>
      </c>
      <c r="DJ266" s="53">
        <f t="shared" si="327"/>
        <v>106969.83</v>
      </c>
      <c r="DK266" s="53">
        <f t="shared" si="327"/>
        <v>66724.259999999995</v>
      </c>
      <c r="DL266" s="53">
        <f t="shared" si="327"/>
        <v>1300035.22</v>
      </c>
      <c r="DM266" s="53">
        <f t="shared" si="327"/>
        <v>103002.35</v>
      </c>
      <c r="DN266" s="53">
        <f t="shared" si="327"/>
        <v>607364.61</v>
      </c>
      <c r="DO266" s="53">
        <f t="shared" si="327"/>
        <v>606869.12</v>
      </c>
      <c r="DP266" s="53">
        <f t="shared" si="327"/>
        <v>49188.72</v>
      </c>
      <c r="DQ266" s="53">
        <f t="shared" si="327"/>
        <v>171650.79</v>
      </c>
      <c r="DR266" s="53">
        <f t="shared" si="327"/>
        <v>270075.56</v>
      </c>
      <c r="DS266" s="53">
        <f t="shared" si="327"/>
        <v>183462.32</v>
      </c>
      <c r="DT266" s="53">
        <f t="shared" si="327"/>
        <v>37379.61</v>
      </c>
      <c r="DU266" s="53">
        <f t="shared" si="327"/>
        <v>91315.74</v>
      </c>
      <c r="DV266" s="53">
        <f t="shared" si="327"/>
        <v>28320.7</v>
      </c>
      <c r="DW266" s="53">
        <f t="shared" si="327"/>
        <v>78745.210000000006</v>
      </c>
      <c r="DX266" s="53">
        <f t="shared" si="327"/>
        <v>44375.88</v>
      </c>
      <c r="DY266" s="53">
        <f t="shared" si="327"/>
        <v>105406.12</v>
      </c>
      <c r="DZ266" s="53">
        <f t="shared" si="327"/>
        <v>218148.35</v>
      </c>
      <c r="EA266" s="53">
        <f t="shared" ref="EA266:FX266" si="328">EA39</f>
        <v>461975.43</v>
      </c>
      <c r="EB266" s="53">
        <f t="shared" si="328"/>
        <v>226525.26</v>
      </c>
      <c r="EC266" s="53">
        <f t="shared" si="328"/>
        <v>74621.11</v>
      </c>
      <c r="ED266" s="53">
        <f t="shared" si="328"/>
        <v>379657.58</v>
      </c>
      <c r="EE266" s="53">
        <f t="shared" si="328"/>
        <v>52169.5</v>
      </c>
      <c r="EF266" s="53">
        <f t="shared" si="328"/>
        <v>293564.23</v>
      </c>
      <c r="EG266" s="53">
        <f t="shared" si="328"/>
        <v>82534.77</v>
      </c>
      <c r="EH266" s="53">
        <f t="shared" si="328"/>
        <v>43251.11</v>
      </c>
      <c r="EI266" s="53">
        <f t="shared" si="328"/>
        <v>2093123.94</v>
      </c>
      <c r="EJ266" s="53">
        <f t="shared" si="328"/>
        <v>1351219.16</v>
      </c>
      <c r="EK266" s="53">
        <f t="shared" si="328"/>
        <v>138310.24</v>
      </c>
      <c r="EL266" s="53">
        <f t="shared" si="328"/>
        <v>53729.74</v>
      </c>
      <c r="EM266" s="53">
        <f t="shared" si="328"/>
        <v>188358.38</v>
      </c>
      <c r="EN266" s="53">
        <f t="shared" si="328"/>
        <v>171756.03</v>
      </c>
      <c r="EO266" s="53">
        <f t="shared" si="328"/>
        <v>99720.39</v>
      </c>
      <c r="EP266" s="53">
        <f t="shared" si="328"/>
        <v>133116.26</v>
      </c>
      <c r="EQ266" s="53">
        <f t="shared" si="328"/>
        <v>577766.81999999995</v>
      </c>
      <c r="ER266" s="53">
        <f t="shared" si="328"/>
        <v>154621.37</v>
      </c>
      <c r="ES266" s="53">
        <f t="shared" si="328"/>
        <v>34699.31</v>
      </c>
      <c r="ET266" s="53">
        <f t="shared" si="328"/>
        <v>45575.35</v>
      </c>
      <c r="EU266" s="53">
        <f t="shared" si="328"/>
        <v>98246.29</v>
      </c>
      <c r="EV266" s="53">
        <f t="shared" si="328"/>
        <v>38988.400000000001</v>
      </c>
      <c r="EW266" s="53">
        <f t="shared" si="328"/>
        <v>169014.05</v>
      </c>
      <c r="EX266" s="53">
        <f t="shared" si="328"/>
        <v>10347.41</v>
      </c>
      <c r="EY266" s="53">
        <f t="shared" si="328"/>
        <v>107845.49</v>
      </c>
      <c r="EZ266" s="53">
        <f t="shared" si="328"/>
        <v>79553.52</v>
      </c>
      <c r="FA266" s="53">
        <f t="shared" si="328"/>
        <v>1004087.08</v>
      </c>
      <c r="FB266" s="53">
        <f t="shared" si="328"/>
        <v>149914.07999999999</v>
      </c>
      <c r="FC266" s="53">
        <f t="shared" si="328"/>
        <v>476511.19</v>
      </c>
      <c r="FD266" s="53">
        <f t="shared" si="328"/>
        <v>140967.49</v>
      </c>
      <c r="FE266" s="53">
        <f t="shared" si="328"/>
        <v>71841.440000000002</v>
      </c>
      <c r="FF266" s="53">
        <f t="shared" si="328"/>
        <v>60387.14</v>
      </c>
      <c r="FG266" s="53">
        <f t="shared" si="328"/>
        <v>23932.77</v>
      </c>
      <c r="FH266" s="53">
        <f t="shared" si="328"/>
        <v>83198.3</v>
      </c>
      <c r="FI266" s="53">
        <f t="shared" si="328"/>
        <v>550672.27</v>
      </c>
      <c r="FJ266" s="53">
        <f t="shared" si="328"/>
        <v>621677.11</v>
      </c>
      <c r="FK266" s="53">
        <f t="shared" si="328"/>
        <v>560475.53</v>
      </c>
      <c r="FL266" s="53">
        <f t="shared" si="328"/>
        <v>1058473.05</v>
      </c>
      <c r="FM266" s="53">
        <f t="shared" si="328"/>
        <v>461564.94</v>
      </c>
      <c r="FN266" s="53">
        <f t="shared" si="328"/>
        <v>2163561.2999999998</v>
      </c>
      <c r="FO266" s="53">
        <f t="shared" si="328"/>
        <v>440986</v>
      </c>
      <c r="FP266" s="53">
        <f t="shared" si="328"/>
        <v>526686.98</v>
      </c>
      <c r="FQ266" s="53">
        <f t="shared" si="328"/>
        <v>223102.94</v>
      </c>
      <c r="FR266" s="53">
        <f t="shared" si="328"/>
        <v>88477.13</v>
      </c>
      <c r="FS266" s="53">
        <f t="shared" si="328"/>
        <v>109382.18</v>
      </c>
      <c r="FT266" s="54">
        <f t="shared" si="328"/>
        <v>97729.45</v>
      </c>
      <c r="FU266" s="53">
        <f t="shared" si="328"/>
        <v>257428.03</v>
      </c>
      <c r="FV266" s="53">
        <f t="shared" si="328"/>
        <v>176363.66</v>
      </c>
      <c r="FW266" s="53">
        <f t="shared" si="328"/>
        <v>43975.42</v>
      </c>
      <c r="FX266" s="53">
        <f t="shared" si="328"/>
        <v>43395.46</v>
      </c>
      <c r="FY266" s="53"/>
      <c r="FZ266" s="147">
        <f>SUM(C266:FX266)</f>
        <v>145319037.07999998</v>
      </c>
      <c r="GA266" s="53">
        <v>-880176145.80699849</v>
      </c>
      <c r="GB266" s="54">
        <v>145319037.07999998</v>
      </c>
      <c r="GC266" s="55"/>
      <c r="GD266" s="53"/>
      <c r="GE266" s="133"/>
      <c r="GF266" s="148"/>
      <c r="GG266" s="24"/>
      <c r="GH266" s="148"/>
      <c r="GI266" s="24"/>
      <c r="GJ266" s="24"/>
      <c r="GK266" s="24"/>
      <c r="GL266" s="24"/>
      <c r="GM266" s="24"/>
    </row>
    <row r="267" spans="1:256" x14ac:dyDescent="0.2">
      <c r="A267" s="3" t="s">
        <v>647</v>
      </c>
      <c r="B267" s="2" t="s">
        <v>648</v>
      </c>
      <c r="C267" s="53">
        <f t="shared" ref="C267:BN267" si="329">C264-C265-C266</f>
        <v>53031954.689999998</v>
      </c>
      <c r="D267" s="53">
        <f t="shared" si="329"/>
        <v>272463314.94</v>
      </c>
      <c r="E267" s="53">
        <f t="shared" si="329"/>
        <v>50607133.939999998</v>
      </c>
      <c r="F267" s="53">
        <f t="shared" si="329"/>
        <v>109624408.65000001</v>
      </c>
      <c r="G267" s="53">
        <f t="shared" si="329"/>
        <v>5585213.8599999994</v>
      </c>
      <c r="H267" s="53">
        <f t="shared" si="329"/>
        <v>5534609.9900000002</v>
      </c>
      <c r="I267" s="53">
        <f t="shared" si="329"/>
        <v>72552139.600000009</v>
      </c>
      <c r="J267" s="53">
        <f t="shared" si="329"/>
        <v>13098806.300000003</v>
      </c>
      <c r="K267" s="53">
        <f t="shared" si="329"/>
        <v>2416942.7200000002</v>
      </c>
      <c r="L267" s="53">
        <f t="shared" si="329"/>
        <v>13284720.050000004</v>
      </c>
      <c r="M267" s="53">
        <f t="shared" si="329"/>
        <v>10479122.500000002</v>
      </c>
      <c r="N267" s="53">
        <f t="shared" si="329"/>
        <v>290227055.56</v>
      </c>
      <c r="O267" s="53">
        <f t="shared" si="329"/>
        <v>79758426.449999988</v>
      </c>
      <c r="P267" s="53">
        <f t="shared" si="329"/>
        <v>1539262.9</v>
      </c>
      <c r="Q267" s="53">
        <f t="shared" si="329"/>
        <v>284443291.85000002</v>
      </c>
      <c r="R267" s="53">
        <f t="shared" si="329"/>
        <v>14310403.77</v>
      </c>
      <c r="S267" s="53">
        <f t="shared" si="329"/>
        <v>5172868.8699999992</v>
      </c>
      <c r="T267" s="53">
        <f t="shared" si="329"/>
        <v>1298509.1599999999</v>
      </c>
      <c r="U267" s="53">
        <f t="shared" si="329"/>
        <v>569889.63</v>
      </c>
      <c r="V267" s="53">
        <f t="shared" si="329"/>
        <v>2177943.0000000005</v>
      </c>
      <c r="W267" s="54">
        <f t="shared" si="329"/>
        <v>1007522.2200000001</v>
      </c>
      <c r="X267" s="53">
        <f t="shared" si="329"/>
        <v>667779.58000000007</v>
      </c>
      <c r="Y267" s="53">
        <f t="shared" si="329"/>
        <v>2984172.25</v>
      </c>
      <c r="Z267" s="53">
        <f t="shared" si="329"/>
        <v>2422530.79</v>
      </c>
      <c r="AA267" s="53">
        <f t="shared" si="329"/>
        <v>162986681.69999999</v>
      </c>
      <c r="AB267" s="53">
        <f t="shared" si="329"/>
        <v>104311298.68999998</v>
      </c>
      <c r="AC267" s="53">
        <f t="shared" si="329"/>
        <v>4479706.1099999994</v>
      </c>
      <c r="AD267" s="53">
        <f t="shared" si="329"/>
        <v>5729300.7699999996</v>
      </c>
      <c r="AE267" s="53">
        <f t="shared" si="329"/>
        <v>1022459.75</v>
      </c>
      <c r="AF267" s="53">
        <f t="shared" si="329"/>
        <v>1511068.7500000002</v>
      </c>
      <c r="AG267" s="53">
        <f t="shared" si="329"/>
        <v>-7483.1899999997113</v>
      </c>
      <c r="AH267" s="53">
        <f t="shared" si="329"/>
        <v>7429524.5999999996</v>
      </c>
      <c r="AI267" s="53">
        <f t="shared" si="329"/>
        <v>3353187.26</v>
      </c>
      <c r="AJ267" s="53">
        <f t="shared" si="329"/>
        <v>2226640.46</v>
      </c>
      <c r="AK267" s="53">
        <f t="shared" si="329"/>
        <v>1772591.9499999995</v>
      </c>
      <c r="AL267" s="53">
        <f t="shared" si="329"/>
        <v>1129451.2</v>
      </c>
      <c r="AM267" s="53">
        <f t="shared" si="329"/>
        <v>3441440.47</v>
      </c>
      <c r="AN267" s="53">
        <f t="shared" si="329"/>
        <v>1264566.1499999999</v>
      </c>
      <c r="AO267" s="53">
        <f t="shared" si="329"/>
        <v>28096057.609999999</v>
      </c>
      <c r="AP267" s="53">
        <f t="shared" si="329"/>
        <v>423729654.81999999</v>
      </c>
      <c r="AQ267" s="53">
        <f t="shared" si="329"/>
        <v>987195.98999999987</v>
      </c>
      <c r="AR267" s="53">
        <f t="shared" si="329"/>
        <v>359467589.93000001</v>
      </c>
      <c r="AS267" s="53">
        <f t="shared" si="329"/>
        <v>27019489.650000002</v>
      </c>
      <c r="AT267" s="53">
        <f t="shared" si="329"/>
        <v>14683373.27</v>
      </c>
      <c r="AU267" s="53">
        <f t="shared" si="329"/>
        <v>2865706.85</v>
      </c>
      <c r="AV267" s="53">
        <f t="shared" si="329"/>
        <v>2842776.7699999996</v>
      </c>
      <c r="AW267" s="53">
        <f t="shared" si="329"/>
        <v>2341297.3800000004</v>
      </c>
      <c r="AX267" s="53">
        <f t="shared" si="329"/>
        <v>580661.84</v>
      </c>
      <c r="AY267" s="53">
        <f t="shared" si="329"/>
        <v>4207595.37</v>
      </c>
      <c r="AZ267" s="53">
        <f t="shared" si="329"/>
        <v>80415147.439999998</v>
      </c>
      <c r="BA267" s="53">
        <f t="shared" si="329"/>
        <v>58954242.827999994</v>
      </c>
      <c r="BB267" s="53">
        <f t="shared" si="329"/>
        <v>55641552.134000003</v>
      </c>
      <c r="BC267" s="53">
        <f t="shared" si="329"/>
        <v>178241093.94</v>
      </c>
      <c r="BD267" s="53">
        <f t="shared" si="329"/>
        <v>26489761.614</v>
      </c>
      <c r="BE267" s="53">
        <f t="shared" si="329"/>
        <v>8932548.5100000016</v>
      </c>
      <c r="BF267" s="53">
        <f t="shared" si="329"/>
        <v>138764470.648</v>
      </c>
      <c r="BG267" s="53">
        <f t="shared" si="329"/>
        <v>7792860.0799999991</v>
      </c>
      <c r="BH267" s="53">
        <f t="shared" si="329"/>
        <v>4553355.8600000003</v>
      </c>
      <c r="BI267" s="53">
        <f t="shared" si="329"/>
        <v>2664832.4900000002</v>
      </c>
      <c r="BJ267" s="53">
        <f t="shared" si="329"/>
        <v>34069537.700000003</v>
      </c>
      <c r="BK267" s="53">
        <f t="shared" si="329"/>
        <v>137216618.15000001</v>
      </c>
      <c r="BL267" s="53">
        <f t="shared" si="329"/>
        <v>2566497.85</v>
      </c>
      <c r="BM267" s="53">
        <f t="shared" si="329"/>
        <v>2779367.92</v>
      </c>
      <c r="BN267" s="53">
        <f t="shared" si="329"/>
        <v>21626591.232000001</v>
      </c>
      <c r="BO267" s="53">
        <f t="shared" ref="BO267:DZ267" si="330">BO264-BO265-BO266</f>
        <v>9331700.6399999987</v>
      </c>
      <c r="BP267" s="53">
        <f t="shared" si="330"/>
        <v>1311005.3</v>
      </c>
      <c r="BQ267" s="53">
        <f t="shared" si="330"/>
        <v>28915758.410000004</v>
      </c>
      <c r="BR267" s="53">
        <f t="shared" si="330"/>
        <v>30517283.200000007</v>
      </c>
      <c r="BS267" s="53">
        <f t="shared" si="330"/>
        <v>6059878.21</v>
      </c>
      <c r="BT267" s="53">
        <f t="shared" si="330"/>
        <v>2678195.65</v>
      </c>
      <c r="BU267" s="53">
        <f t="shared" si="330"/>
        <v>1545229.94</v>
      </c>
      <c r="BV267" s="53">
        <f t="shared" si="330"/>
        <v>3503988.5600000005</v>
      </c>
      <c r="BW267" s="53">
        <f t="shared" si="330"/>
        <v>6934501.6100000003</v>
      </c>
      <c r="BX267" s="53">
        <f t="shared" si="330"/>
        <v>380771.27999999985</v>
      </c>
      <c r="BY267" s="53">
        <f t="shared" si="330"/>
        <v>2287670.2600000002</v>
      </c>
      <c r="BZ267" s="53">
        <f t="shared" si="330"/>
        <v>1439832.9999999998</v>
      </c>
      <c r="CA267" s="53">
        <f t="shared" si="330"/>
        <v>1193776.2300000002</v>
      </c>
      <c r="CB267" s="53">
        <f t="shared" si="330"/>
        <v>438572886.24000007</v>
      </c>
      <c r="CC267" s="53">
        <f t="shared" si="330"/>
        <v>1557582.0000000002</v>
      </c>
      <c r="CD267" s="53">
        <f t="shared" si="330"/>
        <v>624526.39000000013</v>
      </c>
      <c r="CE267" s="53">
        <f t="shared" si="330"/>
        <v>1550808.0499999996</v>
      </c>
      <c r="CF267" s="53">
        <f t="shared" si="330"/>
        <v>1152280.9800000002</v>
      </c>
      <c r="CG267" s="53">
        <f t="shared" si="330"/>
        <v>1788127.5500000003</v>
      </c>
      <c r="CH267" s="53">
        <f t="shared" si="330"/>
        <v>1374436.2799999998</v>
      </c>
      <c r="CI267" s="53">
        <f t="shared" si="330"/>
        <v>3802446.8000000003</v>
      </c>
      <c r="CJ267" s="53">
        <f t="shared" si="330"/>
        <v>3303447.4799999991</v>
      </c>
      <c r="CK267" s="53">
        <f t="shared" si="330"/>
        <v>28321425.329999998</v>
      </c>
      <c r="CL267" s="53">
        <f t="shared" si="330"/>
        <v>8522556.7700000014</v>
      </c>
      <c r="CM267" s="53">
        <f t="shared" si="330"/>
        <v>5765353.04</v>
      </c>
      <c r="CN267" s="53">
        <f t="shared" si="330"/>
        <v>149328156.58000001</v>
      </c>
      <c r="CO267" s="53">
        <f t="shared" si="330"/>
        <v>83667919.355999991</v>
      </c>
      <c r="CP267" s="53">
        <f t="shared" si="330"/>
        <v>1786021.15</v>
      </c>
      <c r="CQ267" s="53">
        <f t="shared" si="330"/>
        <v>8469662.2400000002</v>
      </c>
      <c r="CR267" s="53">
        <f t="shared" si="330"/>
        <v>2048906.4100000004</v>
      </c>
      <c r="CS267" s="53">
        <f t="shared" si="330"/>
        <v>2363236.6100000003</v>
      </c>
      <c r="CT267" s="53">
        <f t="shared" si="330"/>
        <v>1396045.36</v>
      </c>
      <c r="CU267" s="53">
        <f t="shared" si="330"/>
        <v>2961323.8500000006</v>
      </c>
      <c r="CV267" s="53">
        <f t="shared" si="330"/>
        <v>604113.1</v>
      </c>
      <c r="CW267" s="53">
        <f t="shared" si="330"/>
        <v>12.599999999933061</v>
      </c>
      <c r="CX267" s="53">
        <f t="shared" si="330"/>
        <v>2512035.35</v>
      </c>
      <c r="CY267" s="53">
        <f t="shared" si="330"/>
        <v>624847.06000000006</v>
      </c>
      <c r="CZ267" s="53">
        <f t="shared" si="330"/>
        <v>11612726.460000001</v>
      </c>
      <c r="DA267" s="53">
        <f t="shared" si="330"/>
        <v>2039140.01</v>
      </c>
      <c r="DB267" s="53">
        <f t="shared" si="330"/>
        <v>2716740.91</v>
      </c>
      <c r="DC267" s="53">
        <f t="shared" si="330"/>
        <v>1252805.4200000002</v>
      </c>
      <c r="DD267" s="53">
        <f t="shared" si="330"/>
        <v>532666.53000000014</v>
      </c>
      <c r="DE267" s="53">
        <f t="shared" si="330"/>
        <v>2057462.3499999999</v>
      </c>
      <c r="DF267" s="53">
        <f t="shared" si="330"/>
        <v>122445311.95400001</v>
      </c>
      <c r="DG267" s="53">
        <f t="shared" si="330"/>
        <v>444533.19999999995</v>
      </c>
      <c r="DH267" s="53">
        <f t="shared" si="330"/>
        <v>5968934.2000000002</v>
      </c>
      <c r="DI267" s="53">
        <f t="shared" si="330"/>
        <v>9006137.9399999995</v>
      </c>
      <c r="DJ267" s="53">
        <f t="shared" si="330"/>
        <v>4972264.4400000004</v>
      </c>
      <c r="DK267" s="53">
        <f t="shared" si="330"/>
        <v>3150005.5600000005</v>
      </c>
      <c r="DL267" s="53">
        <f t="shared" si="330"/>
        <v>35726729.880000003</v>
      </c>
      <c r="DM267" s="53">
        <f t="shared" si="330"/>
        <v>2523369.5499999998</v>
      </c>
      <c r="DN267" s="53">
        <f t="shared" si="330"/>
        <v>5933668.4699999997</v>
      </c>
      <c r="DO267" s="53">
        <f t="shared" si="330"/>
        <v>17554841.98</v>
      </c>
      <c r="DP267" s="53">
        <f t="shared" si="330"/>
        <v>2291487.8399999994</v>
      </c>
      <c r="DQ267" s="53">
        <f t="shared" si="330"/>
        <v>1174601.44</v>
      </c>
      <c r="DR267" s="53">
        <f t="shared" si="330"/>
        <v>9501903.2700000014</v>
      </c>
      <c r="DS267" s="53">
        <f t="shared" si="330"/>
        <v>6048115.29</v>
      </c>
      <c r="DT267" s="53">
        <f t="shared" si="330"/>
        <v>1896445.5299999996</v>
      </c>
      <c r="DU267" s="53">
        <f t="shared" si="330"/>
        <v>3165598.0199999996</v>
      </c>
      <c r="DV267" s="53">
        <f t="shared" si="330"/>
        <v>2461302.84</v>
      </c>
      <c r="DW267" s="53">
        <f t="shared" si="330"/>
        <v>3049233.08</v>
      </c>
      <c r="DX267" s="53">
        <f t="shared" si="330"/>
        <v>1674349.69</v>
      </c>
      <c r="DY267" s="53">
        <f t="shared" si="330"/>
        <v>2415451.9299999997</v>
      </c>
      <c r="DZ267" s="53">
        <f t="shared" si="330"/>
        <v>6328080.6800000016</v>
      </c>
      <c r="EA267" s="53">
        <f t="shared" ref="EA267:FX267" si="331">EA264-EA265-EA266</f>
        <v>1351921.6900000006</v>
      </c>
      <c r="EB267" s="53">
        <f t="shared" si="331"/>
        <v>3074563.9400000004</v>
      </c>
      <c r="EC267" s="53">
        <f t="shared" si="331"/>
        <v>2311314.1300000004</v>
      </c>
      <c r="ED267" s="53">
        <f t="shared" si="331"/>
        <v>6436360.4800000004</v>
      </c>
      <c r="EE267" s="53">
        <f t="shared" si="331"/>
        <v>2147299.3400000003</v>
      </c>
      <c r="EF267" s="53">
        <f t="shared" si="331"/>
        <v>10552748.32</v>
      </c>
      <c r="EG267" s="53">
        <f t="shared" si="331"/>
        <v>2299345.1100000003</v>
      </c>
      <c r="EH267" s="53">
        <f t="shared" si="331"/>
        <v>2354494.8000000003</v>
      </c>
      <c r="EI267" s="53">
        <f t="shared" si="331"/>
        <v>110184135.43000001</v>
      </c>
      <c r="EJ267" s="53">
        <f t="shared" si="331"/>
        <v>49648508.328000002</v>
      </c>
      <c r="EK267" s="53">
        <f t="shared" si="331"/>
        <v>1038370.3799999992</v>
      </c>
      <c r="EL267" s="53">
        <f t="shared" si="331"/>
        <v>3206670.31</v>
      </c>
      <c r="EM267" s="53">
        <f t="shared" si="331"/>
        <v>2753584.7499999995</v>
      </c>
      <c r="EN267" s="53">
        <f t="shared" si="331"/>
        <v>7411201.169999999</v>
      </c>
      <c r="EO267" s="53">
        <f t="shared" si="331"/>
        <v>2898373.11</v>
      </c>
      <c r="EP267" s="53">
        <f t="shared" si="331"/>
        <v>1706411.8100000003</v>
      </c>
      <c r="EQ267" s="53">
        <f t="shared" si="331"/>
        <v>11070611.219999999</v>
      </c>
      <c r="ER267" s="53">
        <f t="shared" si="331"/>
        <v>1632994.6600000001</v>
      </c>
      <c r="ES267" s="53">
        <f t="shared" si="331"/>
        <v>1439959.0999999999</v>
      </c>
      <c r="ET267" s="53">
        <f t="shared" si="331"/>
        <v>2099958.9099999997</v>
      </c>
      <c r="EU267" s="53">
        <f t="shared" si="331"/>
        <v>5111475.9800000004</v>
      </c>
      <c r="EV267" s="53">
        <f t="shared" si="331"/>
        <v>605363.63</v>
      </c>
      <c r="EW267" s="53">
        <f t="shared" si="331"/>
        <v>5146829.5400000019</v>
      </c>
      <c r="EX267" s="53">
        <f t="shared" si="331"/>
        <v>2973781.0599999996</v>
      </c>
      <c r="EY267" s="53">
        <f t="shared" si="331"/>
        <v>5075025.62</v>
      </c>
      <c r="EZ267" s="53">
        <f t="shared" si="331"/>
        <v>1138676.92</v>
      </c>
      <c r="FA267" s="53">
        <f t="shared" si="331"/>
        <v>8850678.4499999993</v>
      </c>
      <c r="FB267" s="53">
        <f t="shared" si="331"/>
        <v>201888.83999999994</v>
      </c>
      <c r="FC267" s="53">
        <f t="shared" si="331"/>
        <v>13556686.049999999</v>
      </c>
      <c r="FD267" s="53">
        <f t="shared" si="331"/>
        <v>2338301.88</v>
      </c>
      <c r="FE267" s="53">
        <f t="shared" si="331"/>
        <v>1088264.23</v>
      </c>
      <c r="FF267" s="53">
        <f t="shared" si="331"/>
        <v>2154195.5199999996</v>
      </c>
      <c r="FG267" s="53">
        <f t="shared" si="331"/>
        <v>1453080.48</v>
      </c>
      <c r="FH267" s="53">
        <f t="shared" si="331"/>
        <v>797090.75</v>
      </c>
      <c r="FI267" s="53">
        <f t="shared" si="331"/>
        <v>5929517.4399999995</v>
      </c>
      <c r="FJ267" s="53">
        <f t="shared" si="331"/>
        <v>4399674.4799999995</v>
      </c>
      <c r="FK267" s="53">
        <f t="shared" si="331"/>
        <v>2968017.1999999983</v>
      </c>
      <c r="FL267" s="53">
        <f t="shared" si="331"/>
        <v>21947873.620000001</v>
      </c>
      <c r="FM267" s="53">
        <f t="shared" si="331"/>
        <v>20338841.649999999</v>
      </c>
      <c r="FN267" s="53">
        <f t="shared" si="331"/>
        <v>133829148.50000001</v>
      </c>
      <c r="FO267" s="53">
        <f t="shared" si="331"/>
        <v>10.189999999478459</v>
      </c>
      <c r="FP267" s="53">
        <f t="shared" si="331"/>
        <v>10533173.329999998</v>
      </c>
      <c r="FQ267" s="53">
        <f t="shared" si="331"/>
        <v>3421456.44</v>
      </c>
      <c r="FR267" s="53">
        <f t="shared" si="331"/>
        <v>137545.67999999982</v>
      </c>
      <c r="FS267" s="53">
        <f t="shared" si="331"/>
        <v>119.77000000019325</v>
      </c>
      <c r="FT267" s="54">
        <f t="shared" si="331"/>
        <v>179.07000000002154</v>
      </c>
      <c r="FU267" s="53">
        <f t="shared" si="331"/>
        <v>4607413.5999999996</v>
      </c>
      <c r="FV267" s="53">
        <f t="shared" si="331"/>
        <v>4056580.4000000004</v>
      </c>
      <c r="FW267" s="53">
        <f t="shared" si="331"/>
        <v>2006639.5300000005</v>
      </c>
      <c r="FX267" s="53">
        <f t="shared" si="331"/>
        <v>785168.99999999988</v>
      </c>
      <c r="FY267" s="53"/>
      <c r="FZ267" s="147">
        <f>SUM(C267:FX267)</f>
        <v>4830651518.9839983</v>
      </c>
      <c r="GA267" s="133">
        <f>GE265</f>
        <v>-0.1296709834</v>
      </c>
      <c r="GB267" s="54">
        <v>4830788627.9269991</v>
      </c>
      <c r="GC267" s="55"/>
      <c r="GD267" s="53"/>
      <c r="GE267" s="133">
        <v>-0.1296709834</v>
      </c>
      <c r="GF267" s="24" t="s">
        <v>649</v>
      </c>
      <c r="GG267" s="24"/>
      <c r="GH267" s="24"/>
      <c r="GI267" s="24"/>
      <c r="GJ267" s="24"/>
      <c r="GK267" s="24"/>
      <c r="GL267" s="24"/>
      <c r="GM267" s="24"/>
    </row>
    <row r="268" spans="1:256" x14ac:dyDescent="0.2">
      <c r="A268" s="55"/>
      <c r="B268" s="2" t="s">
        <v>650</v>
      </c>
      <c r="C268" s="129"/>
      <c r="D268" s="129"/>
      <c r="E268" s="129"/>
      <c r="F268" s="129"/>
      <c r="G268" s="129"/>
      <c r="H268" s="129"/>
      <c r="I268" s="129"/>
      <c r="J268" s="129"/>
      <c r="K268" s="129"/>
      <c r="L268" s="129"/>
      <c r="M268" s="129"/>
      <c r="N268" s="129"/>
      <c r="O268" s="129"/>
      <c r="P268" s="129"/>
      <c r="Q268" s="129"/>
      <c r="R268" s="129"/>
      <c r="S268" s="129"/>
      <c r="T268" s="129"/>
      <c r="U268" s="129"/>
      <c r="V268" s="129"/>
      <c r="W268" s="130"/>
      <c r="X268" s="129"/>
      <c r="Y268" s="129"/>
      <c r="Z268" s="129"/>
      <c r="AA268" s="129"/>
      <c r="AB268" s="129"/>
      <c r="AC268" s="129"/>
      <c r="AD268" s="129"/>
      <c r="AE268" s="129"/>
      <c r="AF268" s="129"/>
      <c r="AG268" s="129"/>
      <c r="AH268" s="129"/>
      <c r="AI268" s="129"/>
      <c r="AJ268" s="129"/>
      <c r="AK268" s="129"/>
      <c r="AL268" s="129"/>
      <c r="AM268" s="129"/>
      <c r="AN268" s="129"/>
      <c r="AO268" s="129"/>
      <c r="AP268" s="129"/>
      <c r="AQ268" s="129"/>
      <c r="AR268" s="129"/>
      <c r="AS268" s="129"/>
      <c r="AT268" s="129"/>
      <c r="AU268" s="129"/>
      <c r="AV268" s="129"/>
      <c r="AW268" s="129"/>
      <c r="AX268" s="129"/>
      <c r="AY268" s="129"/>
      <c r="AZ268" s="129"/>
      <c r="BA268" s="129"/>
      <c r="BB268" s="129"/>
      <c r="BC268" s="129"/>
      <c r="BD268" s="129"/>
      <c r="BE268" s="129"/>
      <c r="BF268" s="129"/>
      <c r="BG268" s="129"/>
      <c r="BH268" s="129"/>
      <c r="BI268" s="129"/>
      <c r="BJ268" s="129"/>
      <c r="BK268" s="129"/>
      <c r="BL268" s="129"/>
      <c r="BM268" s="129"/>
      <c r="BN268" s="129"/>
      <c r="BO268" s="129"/>
      <c r="BP268" s="129"/>
      <c r="BQ268" s="129"/>
      <c r="BR268" s="129"/>
      <c r="BS268" s="129"/>
      <c r="BT268" s="129"/>
      <c r="BU268" s="129"/>
      <c r="BV268" s="129"/>
      <c r="BW268" s="129"/>
      <c r="BX268" s="129"/>
      <c r="BY268" s="129"/>
      <c r="BZ268" s="129"/>
      <c r="CA268" s="129"/>
      <c r="CB268" s="129"/>
      <c r="CC268" s="129"/>
      <c r="CD268" s="129"/>
      <c r="CE268" s="129"/>
      <c r="CF268" s="129"/>
      <c r="CG268" s="129"/>
      <c r="CH268" s="129"/>
      <c r="CI268" s="129"/>
      <c r="CJ268" s="129"/>
      <c r="CK268" s="129"/>
      <c r="CL268" s="129"/>
      <c r="CM268" s="129"/>
      <c r="CN268" s="129"/>
      <c r="CO268" s="129"/>
      <c r="CP268" s="129"/>
      <c r="CQ268" s="129"/>
      <c r="CR268" s="129"/>
      <c r="CS268" s="129"/>
      <c r="CT268" s="129"/>
      <c r="CU268" s="129"/>
      <c r="CV268" s="129"/>
      <c r="CW268" s="129"/>
      <c r="CX268" s="129"/>
      <c r="CY268" s="129"/>
      <c r="CZ268" s="129"/>
      <c r="DA268" s="129"/>
      <c r="DB268" s="129"/>
      <c r="DC268" s="129"/>
      <c r="DD268" s="129"/>
      <c r="DE268" s="129"/>
      <c r="DF268" s="129"/>
      <c r="DG268" s="129"/>
      <c r="DH268" s="129"/>
      <c r="DI268" s="129"/>
      <c r="DJ268" s="129"/>
      <c r="DK268" s="129"/>
      <c r="DL268" s="129"/>
      <c r="DM268" s="129"/>
      <c r="DN268" s="129"/>
      <c r="DO268" s="129"/>
      <c r="DP268" s="129"/>
      <c r="DQ268" s="129"/>
      <c r="DR268" s="129"/>
      <c r="DS268" s="129"/>
      <c r="DT268" s="129"/>
      <c r="DU268" s="129"/>
      <c r="DV268" s="129"/>
      <c r="DW268" s="129"/>
      <c r="DX268" s="129"/>
      <c r="DY268" s="129"/>
      <c r="DZ268" s="129"/>
      <c r="EA268" s="129"/>
      <c r="EB268" s="129"/>
      <c r="EC268" s="129"/>
      <c r="ED268" s="129"/>
      <c r="EE268" s="129"/>
      <c r="EF268" s="129"/>
      <c r="EG268" s="129"/>
      <c r="EH268" s="129"/>
      <c r="EI268" s="129"/>
      <c r="EJ268" s="129"/>
      <c r="EK268" s="129"/>
      <c r="EL268" s="129"/>
      <c r="EM268" s="129"/>
      <c r="EN268" s="129"/>
      <c r="EO268" s="129"/>
      <c r="EP268" s="129"/>
      <c r="EQ268" s="129"/>
      <c r="ER268" s="129"/>
      <c r="ES268" s="129"/>
      <c r="ET268" s="129"/>
      <c r="EU268" s="129"/>
      <c r="EV268" s="129"/>
      <c r="EW268" s="129"/>
      <c r="EX268" s="129"/>
      <c r="EY268" s="129"/>
      <c r="EZ268" s="129"/>
      <c r="FA268" s="129"/>
      <c r="FB268" s="129"/>
      <c r="FC268" s="129"/>
      <c r="FD268" s="129"/>
      <c r="FE268" s="129"/>
      <c r="FF268" s="129"/>
      <c r="FG268" s="129"/>
      <c r="FH268" s="129"/>
      <c r="FI268" s="129"/>
      <c r="FJ268" s="129"/>
      <c r="FK268" s="129"/>
      <c r="FL268" s="129"/>
      <c r="FM268" s="129"/>
      <c r="FN268" s="129"/>
      <c r="FO268" s="129"/>
      <c r="FP268" s="129"/>
      <c r="FQ268" s="129"/>
      <c r="FR268" s="129"/>
      <c r="FS268" s="129"/>
      <c r="FT268" s="130"/>
      <c r="FU268" s="129"/>
      <c r="FV268" s="129"/>
      <c r="FW268" s="129"/>
      <c r="FX268" s="129"/>
      <c r="FY268" s="53"/>
      <c r="FZ268" s="147"/>
      <c r="GA268" s="53"/>
      <c r="GB268" s="24"/>
      <c r="GC268" s="5"/>
      <c r="GD268" s="5"/>
      <c r="GE268" s="55"/>
      <c r="GF268" s="55"/>
      <c r="GG268" s="5"/>
      <c r="GH268" s="55"/>
      <c r="GI268" s="53"/>
      <c r="GJ268" s="53"/>
      <c r="GK268" s="53"/>
      <c r="GL268" s="5"/>
      <c r="GM268" s="5"/>
    </row>
    <row r="269" spans="1:256" x14ac:dyDescent="0.2">
      <c r="A269" s="3" t="s">
        <v>651</v>
      </c>
      <c r="B269" s="2" t="s">
        <v>652</v>
      </c>
      <c r="C269" s="53">
        <f t="shared" ref="C269:BN269" si="332">ROUND(C260*C40,2)</f>
        <v>0</v>
      </c>
      <c r="D269" s="53">
        <f t="shared" si="332"/>
        <v>0</v>
      </c>
      <c r="E269" s="53">
        <f t="shared" si="332"/>
        <v>0</v>
      </c>
      <c r="F269" s="53">
        <f t="shared" si="332"/>
        <v>0</v>
      </c>
      <c r="G269" s="53">
        <f t="shared" si="332"/>
        <v>0</v>
      </c>
      <c r="H269" s="53">
        <f t="shared" si="332"/>
        <v>0</v>
      </c>
      <c r="I269" s="53">
        <f t="shared" si="332"/>
        <v>0</v>
      </c>
      <c r="J269" s="53">
        <f t="shared" si="332"/>
        <v>0</v>
      </c>
      <c r="K269" s="53">
        <f t="shared" si="332"/>
        <v>0</v>
      </c>
      <c r="L269" s="53">
        <f t="shared" si="332"/>
        <v>0</v>
      </c>
      <c r="M269" s="53">
        <f t="shared" si="332"/>
        <v>0</v>
      </c>
      <c r="N269" s="53">
        <f t="shared" si="332"/>
        <v>0</v>
      </c>
      <c r="O269" s="53">
        <f t="shared" si="332"/>
        <v>0</v>
      </c>
      <c r="P269" s="53">
        <f t="shared" si="332"/>
        <v>0</v>
      </c>
      <c r="Q269" s="53">
        <f t="shared" si="332"/>
        <v>0</v>
      </c>
      <c r="R269" s="53">
        <f t="shared" si="332"/>
        <v>0</v>
      </c>
      <c r="S269" s="53">
        <f t="shared" si="332"/>
        <v>0</v>
      </c>
      <c r="T269" s="53">
        <f t="shared" si="332"/>
        <v>0</v>
      </c>
      <c r="U269" s="53">
        <f t="shared" si="332"/>
        <v>0</v>
      </c>
      <c r="V269" s="53">
        <f t="shared" si="332"/>
        <v>0</v>
      </c>
      <c r="W269" s="54">
        <f t="shared" si="332"/>
        <v>0</v>
      </c>
      <c r="X269" s="53">
        <f t="shared" si="332"/>
        <v>0</v>
      </c>
      <c r="Y269" s="53">
        <f t="shared" si="332"/>
        <v>0</v>
      </c>
      <c r="Z269" s="53">
        <f t="shared" si="332"/>
        <v>0</v>
      </c>
      <c r="AA269" s="53">
        <f t="shared" si="332"/>
        <v>0</v>
      </c>
      <c r="AB269" s="53">
        <f t="shared" si="332"/>
        <v>0</v>
      </c>
      <c r="AC269" s="53">
        <f t="shared" si="332"/>
        <v>0</v>
      </c>
      <c r="AD269" s="53">
        <f t="shared" si="332"/>
        <v>0</v>
      </c>
      <c r="AE269" s="53">
        <f t="shared" si="332"/>
        <v>0</v>
      </c>
      <c r="AF269" s="53">
        <f t="shared" si="332"/>
        <v>0</v>
      </c>
      <c r="AG269" s="53">
        <f t="shared" si="332"/>
        <v>206393.9</v>
      </c>
      <c r="AH269" s="53">
        <f t="shared" si="332"/>
        <v>0</v>
      </c>
      <c r="AI269" s="53">
        <f t="shared" si="332"/>
        <v>0</v>
      </c>
      <c r="AJ269" s="53">
        <f t="shared" si="332"/>
        <v>0</v>
      </c>
      <c r="AK269" s="53">
        <f t="shared" si="332"/>
        <v>0</v>
      </c>
      <c r="AL269" s="53">
        <f t="shared" si="332"/>
        <v>0</v>
      </c>
      <c r="AM269" s="53">
        <f t="shared" si="332"/>
        <v>0</v>
      </c>
      <c r="AN269" s="53">
        <f t="shared" si="332"/>
        <v>0</v>
      </c>
      <c r="AO269" s="53">
        <f t="shared" si="332"/>
        <v>0</v>
      </c>
      <c r="AP269" s="53">
        <f t="shared" si="332"/>
        <v>0</v>
      </c>
      <c r="AQ269" s="53">
        <f t="shared" si="332"/>
        <v>0</v>
      </c>
      <c r="AR269" s="53">
        <f t="shared" si="332"/>
        <v>0</v>
      </c>
      <c r="AS269" s="53">
        <f t="shared" si="332"/>
        <v>0</v>
      </c>
      <c r="AT269" s="53">
        <f t="shared" si="332"/>
        <v>0</v>
      </c>
      <c r="AU269" s="53">
        <f t="shared" si="332"/>
        <v>0</v>
      </c>
      <c r="AV269" s="53">
        <f t="shared" si="332"/>
        <v>0</v>
      </c>
      <c r="AW269" s="53">
        <f t="shared" si="332"/>
        <v>0</v>
      </c>
      <c r="AX269" s="53">
        <f t="shared" si="332"/>
        <v>0</v>
      </c>
      <c r="AY269" s="53">
        <f t="shared" si="332"/>
        <v>0</v>
      </c>
      <c r="AZ269" s="53">
        <f t="shared" si="332"/>
        <v>0</v>
      </c>
      <c r="BA269" s="53">
        <f t="shared" si="332"/>
        <v>0</v>
      </c>
      <c r="BB269" s="53">
        <f t="shared" si="332"/>
        <v>0</v>
      </c>
      <c r="BC269" s="53">
        <f t="shared" si="332"/>
        <v>0</v>
      </c>
      <c r="BD269" s="53">
        <f t="shared" si="332"/>
        <v>0</v>
      </c>
      <c r="BE269" s="53">
        <f t="shared" si="332"/>
        <v>0</v>
      </c>
      <c r="BF269" s="53">
        <f t="shared" si="332"/>
        <v>0</v>
      </c>
      <c r="BG269" s="53">
        <f t="shared" si="332"/>
        <v>0</v>
      </c>
      <c r="BH269" s="53">
        <f t="shared" si="332"/>
        <v>0</v>
      </c>
      <c r="BI269" s="53">
        <f t="shared" si="332"/>
        <v>0</v>
      </c>
      <c r="BJ269" s="53">
        <f t="shared" si="332"/>
        <v>0</v>
      </c>
      <c r="BK269" s="53">
        <f t="shared" si="332"/>
        <v>0</v>
      </c>
      <c r="BL269" s="53">
        <f t="shared" si="332"/>
        <v>0</v>
      </c>
      <c r="BM269" s="53">
        <f t="shared" si="332"/>
        <v>0</v>
      </c>
      <c r="BN269" s="53">
        <f t="shared" si="332"/>
        <v>0</v>
      </c>
      <c r="BO269" s="53">
        <f t="shared" ref="BO269:DZ269" si="333">ROUND(BO260*BO40,2)</f>
        <v>0</v>
      </c>
      <c r="BP269" s="53">
        <f t="shared" si="333"/>
        <v>0</v>
      </c>
      <c r="BQ269" s="53">
        <f t="shared" si="333"/>
        <v>0</v>
      </c>
      <c r="BR269" s="53">
        <f t="shared" si="333"/>
        <v>0</v>
      </c>
      <c r="BS269" s="53">
        <f t="shared" si="333"/>
        <v>0</v>
      </c>
      <c r="BT269" s="53">
        <f t="shared" si="333"/>
        <v>0</v>
      </c>
      <c r="BU269" s="53">
        <f t="shared" si="333"/>
        <v>0</v>
      </c>
      <c r="BV269" s="53">
        <f t="shared" si="333"/>
        <v>0</v>
      </c>
      <c r="BW269" s="53">
        <f t="shared" si="333"/>
        <v>0</v>
      </c>
      <c r="BX269" s="53">
        <f t="shared" si="333"/>
        <v>0</v>
      </c>
      <c r="BY269" s="53">
        <f t="shared" si="333"/>
        <v>0</v>
      </c>
      <c r="BZ269" s="53">
        <f t="shared" si="333"/>
        <v>0</v>
      </c>
      <c r="CA269" s="53">
        <f t="shared" si="333"/>
        <v>0</v>
      </c>
      <c r="CB269" s="53">
        <f t="shared" si="333"/>
        <v>0</v>
      </c>
      <c r="CC269" s="53">
        <f t="shared" si="333"/>
        <v>0</v>
      </c>
      <c r="CD269" s="53">
        <f t="shared" si="333"/>
        <v>0</v>
      </c>
      <c r="CE269" s="53">
        <f t="shared" si="333"/>
        <v>0</v>
      </c>
      <c r="CF269" s="53">
        <f t="shared" si="333"/>
        <v>0</v>
      </c>
      <c r="CG269" s="53">
        <f t="shared" si="333"/>
        <v>0</v>
      </c>
      <c r="CH269" s="53">
        <f t="shared" si="333"/>
        <v>0</v>
      </c>
      <c r="CI269" s="53">
        <f t="shared" si="333"/>
        <v>0</v>
      </c>
      <c r="CJ269" s="53">
        <f t="shared" si="333"/>
        <v>0</v>
      </c>
      <c r="CK269" s="53">
        <f t="shared" si="333"/>
        <v>0</v>
      </c>
      <c r="CL269" s="53">
        <f t="shared" si="333"/>
        <v>0</v>
      </c>
      <c r="CM269" s="53">
        <f t="shared" si="333"/>
        <v>0</v>
      </c>
      <c r="CN269" s="53">
        <f t="shared" si="333"/>
        <v>0</v>
      </c>
      <c r="CO269" s="53">
        <f t="shared" si="333"/>
        <v>0</v>
      </c>
      <c r="CP269" s="53">
        <f t="shared" si="333"/>
        <v>0</v>
      </c>
      <c r="CQ269" s="53">
        <f t="shared" si="333"/>
        <v>0</v>
      </c>
      <c r="CR269" s="53">
        <f t="shared" si="333"/>
        <v>0</v>
      </c>
      <c r="CS269" s="53">
        <f t="shared" si="333"/>
        <v>0</v>
      </c>
      <c r="CT269" s="53">
        <f t="shared" si="333"/>
        <v>0</v>
      </c>
      <c r="CU269" s="53">
        <f t="shared" si="333"/>
        <v>0</v>
      </c>
      <c r="CV269" s="53">
        <f t="shared" si="333"/>
        <v>0</v>
      </c>
      <c r="CW269" s="53">
        <f t="shared" si="333"/>
        <v>89914.25</v>
      </c>
      <c r="CX269" s="53">
        <f t="shared" si="333"/>
        <v>0</v>
      </c>
      <c r="CY269" s="53">
        <f t="shared" si="333"/>
        <v>0</v>
      </c>
      <c r="CZ269" s="53">
        <f t="shared" si="333"/>
        <v>0</v>
      </c>
      <c r="DA269" s="53">
        <f t="shared" si="333"/>
        <v>0</v>
      </c>
      <c r="DB269" s="53">
        <f t="shared" si="333"/>
        <v>0</v>
      </c>
      <c r="DC269" s="53">
        <f t="shared" si="333"/>
        <v>0</v>
      </c>
      <c r="DD269" s="53">
        <f t="shared" si="333"/>
        <v>0</v>
      </c>
      <c r="DE269" s="53">
        <f t="shared" si="333"/>
        <v>0</v>
      </c>
      <c r="DF269" s="53">
        <f t="shared" si="333"/>
        <v>0</v>
      </c>
      <c r="DG269" s="53">
        <f t="shared" si="333"/>
        <v>0</v>
      </c>
      <c r="DH269" s="53">
        <f t="shared" si="333"/>
        <v>0</v>
      </c>
      <c r="DI269" s="53">
        <f t="shared" si="333"/>
        <v>0</v>
      </c>
      <c r="DJ269" s="53">
        <f t="shared" si="333"/>
        <v>0</v>
      </c>
      <c r="DK269" s="53">
        <f t="shared" si="333"/>
        <v>0</v>
      </c>
      <c r="DL269" s="53">
        <f t="shared" si="333"/>
        <v>0</v>
      </c>
      <c r="DM269" s="53">
        <f t="shared" si="333"/>
        <v>0</v>
      </c>
      <c r="DN269" s="53">
        <f t="shared" si="333"/>
        <v>0</v>
      </c>
      <c r="DO269" s="53">
        <f t="shared" si="333"/>
        <v>0</v>
      </c>
      <c r="DP269" s="53">
        <f t="shared" si="333"/>
        <v>0</v>
      </c>
      <c r="DQ269" s="53">
        <f t="shared" si="333"/>
        <v>0</v>
      </c>
      <c r="DR269" s="53">
        <f t="shared" si="333"/>
        <v>0</v>
      </c>
      <c r="DS269" s="53">
        <f t="shared" si="333"/>
        <v>0</v>
      </c>
      <c r="DT269" s="53">
        <f t="shared" si="333"/>
        <v>0</v>
      </c>
      <c r="DU269" s="53">
        <f t="shared" si="333"/>
        <v>0</v>
      </c>
      <c r="DV269" s="53">
        <f t="shared" si="333"/>
        <v>0</v>
      </c>
      <c r="DW269" s="53">
        <f t="shared" si="333"/>
        <v>0</v>
      </c>
      <c r="DX269" s="53">
        <f t="shared" si="333"/>
        <v>0</v>
      </c>
      <c r="DY269" s="53">
        <f t="shared" si="333"/>
        <v>0</v>
      </c>
      <c r="DZ269" s="53">
        <f t="shared" si="333"/>
        <v>0</v>
      </c>
      <c r="EA269" s="53">
        <f t="shared" ref="EA269:FX269" si="334">ROUND(EA260*EA40,2)</f>
        <v>0</v>
      </c>
      <c r="EB269" s="53">
        <f t="shared" si="334"/>
        <v>0</v>
      </c>
      <c r="EC269" s="53">
        <f t="shared" si="334"/>
        <v>0</v>
      </c>
      <c r="ED269" s="53">
        <f t="shared" si="334"/>
        <v>0</v>
      </c>
      <c r="EE269" s="53">
        <f t="shared" si="334"/>
        <v>0</v>
      </c>
      <c r="EF269" s="53">
        <f t="shared" si="334"/>
        <v>0</v>
      </c>
      <c r="EG269" s="53">
        <f t="shared" si="334"/>
        <v>0</v>
      </c>
      <c r="EH269" s="53">
        <f t="shared" si="334"/>
        <v>0</v>
      </c>
      <c r="EI269" s="53">
        <f t="shared" si="334"/>
        <v>0</v>
      </c>
      <c r="EJ269" s="53">
        <f t="shared" si="334"/>
        <v>0</v>
      </c>
      <c r="EK269" s="53">
        <f t="shared" si="334"/>
        <v>0</v>
      </c>
      <c r="EL269" s="53">
        <f t="shared" si="334"/>
        <v>0</v>
      </c>
      <c r="EM269" s="53">
        <f t="shared" si="334"/>
        <v>0</v>
      </c>
      <c r="EN269" s="53">
        <f t="shared" si="334"/>
        <v>0</v>
      </c>
      <c r="EO269" s="53">
        <f t="shared" si="334"/>
        <v>0</v>
      </c>
      <c r="EP269" s="53">
        <f t="shared" si="334"/>
        <v>0</v>
      </c>
      <c r="EQ269" s="53">
        <f t="shared" si="334"/>
        <v>0</v>
      </c>
      <c r="ER269" s="53">
        <f t="shared" si="334"/>
        <v>0</v>
      </c>
      <c r="ES269" s="53">
        <f t="shared" si="334"/>
        <v>0</v>
      </c>
      <c r="ET269" s="53">
        <f t="shared" si="334"/>
        <v>0</v>
      </c>
      <c r="EU269" s="53">
        <f t="shared" si="334"/>
        <v>0</v>
      </c>
      <c r="EV269" s="53">
        <f t="shared" si="334"/>
        <v>0</v>
      </c>
      <c r="EW269" s="53">
        <f t="shared" si="334"/>
        <v>0</v>
      </c>
      <c r="EX269" s="53">
        <f t="shared" si="334"/>
        <v>0</v>
      </c>
      <c r="EY269" s="53">
        <f t="shared" si="334"/>
        <v>0</v>
      </c>
      <c r="EZ269" s="53">
        <f t="shared" si="334"/>
        <v>0</v>
      </c>
      <c r="FA269" s="53">
        <f t="shared" si="334"/>
        <v>0</v>
      </c>
      <c r="FB269" s="53">
        <f t="shared" si="334"/>
        <v>102793.97</v>
      </c>
      <c r="FC269" s="53">
        <f t="shared" si="334"/>
        <v>0</v>
      </c>
      <c r="FD269" s="53">
        <f t="shared" si="334"/>
        <v>0</v>
      </c>
      <c r="FE269" s="53">
        <f t="shared" si="334"/>
        <v>0</v>
      </c>
      <c r="FF269" s="53">
        <f t="shared" si="334"/>
        <v>0</v>
      </c>
      <c r="FG269" s="53">
        <f t="shared" si="334"/>
        <v>0</v>
      </c>
      <c r="FH269" s="53">
        <f t="shared" si="334"/>
        <v>0</v>
      </c>
      <c r="FI269" s="53">
        <f t="shared" si="334"/>
        <v>0</v>
      </c>
      <c r="FJ269" s="53">
        <f t="shared" si="334"/>
        <v>0</v>
      </c>
      <c r="FK269" s="53">
        <f t="shared" si="334"/>
        <v>0</v>
      </c>
      <c r="FL269" s="53">
        <f t="shared" si="334"/>
        <v>0</v>
      </c>
      <c r="FM269" s="53">
        <f t="shared" si="334"/>
        <v>0</v>
      </c>
      <c r="FN269" s="53">
        <f t="shared" si="334"/>
        <v>0</v>
      </c>
      <c r="FO269" s="53">
        <f t="shared" si="334"/>
        <v>403186.87</v>
      </c>
      <c r="FP269" s="53">
        <f t="shared" si="334"/>
        <v>0</v>
      </c>
      <c r="FQ269" s="53">
        <f t="shared" si="334"/>
        <v>0</v>
      </c>
      <c r="FR269" s="53">
        <f t="shared" si="334"/>
        <v>0</v>
      </c>
      <c r="FS269" s="53">
        <f t="shared" si="334"/>
        <v>106558.46</v>
      </c>
      <c r="FT269" s="54">
        <f t="shared" si="334"/>
        <v>86186.99</v>
      </c>
      <c r="FU269" s="53">
        <f t="shared" si="334"/>
        <v>0</v>
      </c>
      <c r="FV269" s="53">
        <f t="shared" si="334"/>
        <v>0</v>
      </c>
      <c r="FW269" s="53">
        <f t="shared" si="334"/>
        <v>0</v>
      </c>
      <c r="FX269" s="53">
        <f t="shared" si="334"/>
        <v>0</v>
      </c>
      <c r="FY269" s="53"/>
      <c r="FZ269" s="147">
        <f>SUM(C269:FX269)</f>
        <v>995034.44</v>
      </c>
      <c r="GA269" s="53"/>
      <c r="GB269" s="24"/>
      <c r="GC269" s="5"/>
      <c r="GD269" s="5"/>
      <c r="GE269" s="5"/>
      <c r="GF269" s="55"/>
      <c r="GG269" s="5"/>
      <c r="GH269" s="55"/>
      <c r="GI269" s="53"/>
      <c r="GJ269" s="53"/>
      <c r="GK269" s="53"/>
      <c r="GL269" s="5"/>
      <c r="GM269" s="5"/>
    </row>
    <row r="270" spans="1:256" x14ac:dyDescent="0.2">
      <c r="A270" s="55"/>
      <c r="B270" s="2" t="s">
        <v>653</v>
      </c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4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  <c r="AS270" s="53"/>
      <c r="AT270" s="53"/>
      <c r="AU270" s="53"/>
      <c r="AV270" s="53"/>
      <c r="AW270" s="53"/>
      <c r="AX270" s="53"/>
      <c r="AY270" s="53"/>
      <c r="AZ270" s="53"/>
      <c r="BA270" s="53"/>
      <c r="BB270" s="53"/>
      <c r="BC270" s="53"/>
      <c r="BD270" s="53"/>
      <c r="BE270" s="53"/>
      <c r="BF270" s="53"/>
      <c r="BG270" s="53"/>
      <c r="BH270" s="53"/>
      <c r="BI270" s="53"/>
      <c r="BJ270" s="53"/>
      <c r="BK270" s="53"/>
      <c r="BL270" s="53"/>
      <c r="BM270" s="53"/>
      <c r="BN270" s="53"/>
      <c r="BO270" s="53"/>
      <c r="BP270" s="53"/>
      <c r="BQ270" s="53"/>
      <c r="BR270" s="53"/>
      <c r="BS270" s="53"/>
      <c r="BT270" s="53"/>
      <c r="BU270" s="53"/>
      <c r="BV270" s="53"/>
      <c r="BW270" s="53"/>
      <c r="BX270" s="53"/>
      <c r="BY270" s="53"/>
      <c r="BZ270" s="53"/>
      <c r="CA270" s="53"/>
      <c r="CB270" s="53"/>
      <c r="CC270" s="53"/>
      <c r="CD270" s="53"/>
      <c r="CE270" s="53"/>
      <c r="CF270" s="53"/>
      <c r="CG270" s="53"/>
      <c r="CH270" s="53"/>
      <c r="CI270" s="53"/>
      <c r="CJ270" s="53"/>
      <c r="CK270" s="53"/>
      <c r="CL270" s="53"/>
      <c r="CM270" s="53"/>
      <c r="CN270" s="53"/>
      <c r="CO270" s="53"/>
      <c r="CP270" s="53"/>
      <c r="CQ270" s="53"/>
      <c r="CR270" s="53"/>
      <c r="CS270" s="53"/>
      <c r="CT270" s="53"/>
      <c r="CU270" s="53"/>
      <c r="CV270" s="53"/>
      <c r="CW270" s="53"/>
      <c r="CX270" s="53"/>
      <c r="CY270" s="53"/>
      <c r="CZ270" s="53"/>
      <c r="DA270" s="53"/>
      <c r="DB270" s="53"/>
      <c r="DC270" s="53"/>
      <c r="DD270" s="53"/>
      <c r="DE270" s="53"/>
      <c r="DF270" s="53"/>
      <c r="DG270" s="53"/>
      <c r="DH270" s="53"/>
      <c r="DI270" s="53"/>
      <c r="DJ270" s="53"/>
      <c r="DK270" s="53"/>
      <c r="DL270" s="53"/>
      <c r="DM270" s="53"/>
      <c r="DN270" s="53"/>
      <c r="DO270" s="53"/>
      <c r="DP270" s="53"/>
      <c r="DQ270" s="53"/>
      <c r="DR270" s="53"/>
      <c r="DS270" s="53"/>
      <c r="DT270" s="53"/>
      <c r="DU270" s="53"/>
      <c r="DV270" s="53"/>
      <c r="DW270" s="53"/>
      <c r="DX270" s="53"/>
      <c r="DY270" s="53"/>
      <c r="DZ270" s="53"/>
      <c r="EA270" s="53"/>
      <c r="EB270" s="53"/>
      <c r="EC270" s="53"/>
      <c r="ED270" s="53"/>
      <c r="EE270" s="53"/>
      <c r="EF270" s="53"/>
      <c r="EG270" s="53"/>
      <c r="EH270" s="53"/>
      <c r="EI270" s="53"/>
      <c r="EJ270" s="53"/>
      <c r="EK270" s="53"/>
      <c r="EL270" s="53"/>
      <c r="EM270" s="53"/>
      <c r="EN270" s="53"/>
      <c r="EO270" s="53"/>
      <c r="EP270" s="53"/>
      <c r="EQ270" s="53"/>
      <c r="ER270" s="53"/>
      <c r="ES270" s="53"/>
      <c r="ET270" s="53"/>
      <c r="EU270" s="53"/>
      <c r="EV270" s="53"/>
      <c r="EW270" s="53"/>
      <c r="EX270" s="53"/>
      <c r="EY270" s="53"/>
      <c r="EZ270" s="53"/>
      <c r="FA270" s="53"/>
      <c r="FB270" s="53"/>
      <c r="FC270" s="53"/>
      <c r="FD270" s="53"/>
      <c r="FE270" s="53"/>
      <c r="FF270" s="53"/>
      <c r="FG270" s="53"/>
      <c r="FH270" s="53"/>
      <c r="FI270" s="53"/>
      <c r="FJ270" s="53"/>
      <c r="FK270" s="53"/>
      <c r="FL270" s="53"/>
      <c r="FM270" s="53"/>
      <c r="FN270" s="53"/>
      <c r="FO270" s="53"/>
      <c r="FP270" s="53"/>
      <c r="FQ270" s="53"/>
      <c r="FR270" s="53"/>
      <c r="FS270" s="53"/>
      <c r="FT270" s="54"/>
      <c r="FU270" s="53"/>
      <c r="FV270" s="53"/>
      <c r="FW270" s="53"/>
      <c r="FX270" s="53"/>
      <c r="FY270" s="129"/>
      <c r="FZ270" s="53"/>
      <c r="GA270" s="53"/>
      <c r="GB270" s="24"/>
      <c r="GC270" s="5"/>
      <c r="GD270" s="5"/>
      <c r="GE270" s="5"/>
      <c r="GF270" s="55"/>
      <c r="GG270" s="5"/>
      <c r="GH270" s="55"/>
      <c r="GI270" s="53"/>
      <c r="GJ270" s="53"/>
      <c r="GK270" s="53"/>
      <c r="GL270" s="5"/>
      <c r="GM270" s="5"/>
    </row>
    <row r="271" spans="1:256" x14ac:dyDescent="0.2">
      <c r="A271" s="3" t="s">
        <v>654</v>
      </c>
      <c r="B271" s="2" t="s">
        <v>655</v>
      </c>
      <c r="C271" s="53">
        <f t="shared" ref="C271:BN271" si="335">ROUND(C264/C96,2)</f>
        <v>8042.56</v>
      </c>
      <c r="D271" s="53">
        <f t="shared" si="335"/>
        <v>7879.96</v>
      </c>
      <c r="E271" s="53">
        <f t="shared" si="335"/>
        <v>8295.39</v>
      </c>
      <c r="F271" s="53">
        <f t="shared" si="335"/>
        <v>7778.96</v>
      </c>
      <c r="G271" s="53">
        <f t="shared" si="335"/>
        <v>8428.43</v>
      </c>
      <c r="H271" s="53">
        <f t="shared" si="335"/>
        <v>8307.2000000000007</v>
      </c>
      <c r="I271" s="53">
        <f t="shared" si="335"/>
        <v>8351.6299999999992</v>
      </c>
      <c r="J271" s="53">
        <f t="shared" si="335"/>
        <v>7868.72</v>
      </c>
      <c r="K271" s="53">
        <f t="shared" si="335"/>
        <v>10343.73</v>
      </c>
      <c r="L271" s="53">
        <f t="shared" si="335"/>
        <v>8314.5</v>
      </c>
      <c r="M271" s="53">
        <f t="shared" si="335"/>
        <v>9444.14</v>
      </c>
      <c r="N271" s="53">
        <f t="shared" si="335"/>
        <v>8022.63</v>
      </c>
      <c r="O271" s="53">
        <f t="shared" si="335"/>
        <v>7773.22</v>
      </c>
      <c r="P271" s="53">
        <f t="shared" si="335"/>
        <v>14935.8</v>
      </c>
      <c r="Q271" s="53">
        <f t="shared" si="335"/>
        <v>8443.9500000000007</v>
      </c>
      <c r="R271" s="53">
        <f t="shared" si="335"/>
        <v>7560.5</v>
      </c>
      <c r="S271" s="53">
        <f t="shared" si="335"/>
        <v>8180.99</v>
      </c>
      <c r="T271" s="53">
        <f t="shared" si="335"/>
        <v>13993.22</v>
      </c>
      <c r="U271" s="53">
        <f t="shared" si="335"/>
        <v>16257.22</v>
      </c>
      <c r="V271" s="53">
        <f t="shared" si="335"/>
        <v>10772.85</v>
      </c>
      <c r="W271" s="54">
        <f t="shared" si="335"/>
        <v>11825.58</v>
      </c>
      <c r="X271" s="53">
        <f t="shared" si="335"/>
        <v>16395.62</v>
      </c>
      <c r="Y271" s="53">
        <f t="shared" si="335"/>
        <v>8641.9599999999991</v>
      </c>
      <c r="Z271" s="53">
        <f t="shared" si="335"/>
        <v>10811.51</v>
      </c>
      <c r="AA271" s="53">
        <f t="shared" si="335"/>
        <v>7883.69</v>
      </c>
      <c r="AB271" s="53">
        <f t="shared" si="335"/>
        <v>7976.45</v>
      </c>
      <c r="AC271" s="53">
        <f t="shared" si="335"/>
        <v>8289.2199999999993</v>
      </c>
      <c r="AD271" s="53">
        <f t="shared" si="335"/>
        <v>7981.7</v>
      </c>
      <c r="AE271" s="53">
        <f t="shared" si="335"/>
        <v>14370.26</v>
      </c>
      <c r="AF271" s="53">
        <f t="shared" si="335"/>
        <v>13558.66</v>
      </c>
      <c r="AG271" s="53">
        <f t="shared" si="335"/>
        <v>8541.09</v>
      </c>
      <c r="AH271" s="53">
        <f t="shared" si="335"/>
        <v>7941</v>
      </c>
      <c r="AI271" s="53">
        <f t="shared" si="335"/>
        <v>9572.73</v>
      </c>
      <c r="AJ271" s="53">
        <f t="shared" si="335"/>
        <v>12791.36</v>
      </c>
      <c r="AK271" s="53">
        <f t="shared" si="335"/>
        <v>12431.35</v>
      </c>
      <c r="AL271" s="53">
        <f t="shared" si="335"/>
        <v>11294.69</v>
      </c>
      <c r="AM271" s="53">
        <f t="shared" si="335"/>
        <v>8848.19</v>
      </c>
      <c r="AN271" s="53">
        <f t="shared" si="335"/>
        <v>9677.48</v>
      </c>
      <c r="AO271" s="53">
        <f t="shared" si="335"/>
        <v>7763.27</v>
      </c>
      <c r="AP271" s="53">
        <f t="shared" si="335"/>
        <v>8450.82</v>
      </c>
      <c r="AQ271" s="53">
        <f t="shared" si="335"/>
        <v>11314.25</v>
      </c>
      <c r="AR271" s="53">
        <f t="shared" si="335"/>
        <v>7771.31</v>
      </c>
      <c r="AS271" s="53">
        <f t="shared" si="335"/>
        <v>8387.17</v>
      </c>
      <c r="AT271" s="53">
        <f t="shared" si="335"/>
        <v>7915.68</v>
      </c>
      <c r="AU271" s="53">
        <f t="shared" si="335"/>
        <v>10837.32</v>
      </c>
      <c r="AV271" s="53">
        <f t="shared" si="335"/>
        <v>11160.6</v>
      </c>
      <c r="AW271" s="53">
        <f t="shared" si="335"/>
        <v>13194.58</v>
      </c>
      <c r="AX271" s="53">
        <f t="shared" si="335"/>
        <v>16876.97</v>
      </c>
      <c r="AY271" s="53">
        <f t="shared" si="335"/>
        <v>9118.4</v>
      </c>
      <c r="AZ271" s="53">
        <f t="shared" si="335"/>
        <v>8186.05</v>
      </c>
      <c r="BA271" s="53">
        <f t="shared" si="335"/>
        <v>7660.39</v>
      </c>
      <c r="BB271" s="53">
        <f t="shared" si="335"/>
        <v>7660.52</v>
      </c>
      <c r="BC271" s="53">
        <f t="shared" si="335"/>
        <v>7963.78</v>
      </c>
      <c r="BD271" s="53">
        <f t="shared" si="335"/>
        <v>7660.52</v>
      </c>
      <c r="BE271" s="53">
        <f t="shared" si="335"/>
        <v>8173.75</v>
      </c>
      <c r="BF271" s="53">
        <f t="shared" si="335"/>
        <v>7655.82</v>
      </c>
      <c r="BG271" s="53">
        <f t="shared" si="335"/>
        <v>8598.6</v>
      </c>
      <c r="BH271" s="53">
        <f t="shared" si="335"/>
        <v>8851.16</v>
      </c>
      <c r="BI271" s="53">
        <f t="shared" si="335"/>
        <v>12606.58</v>
      </c>
      <c r="BJ271" s="53">
        <f t="shared" si="335"/>
        <v>7660.52</v>
      </c>
      <c r="BK271" s="53">
        <f t="shared" si="335"/>
        <v>7685.05</v>
      </c>
      <c r="BL271" s="53">
        <f t="shared" si="335"/>
        <v>13098.2</v>
      </c>
      <c r="BM271" s="53">
        <f t="shared" si="335"/>
        <v>11435.91</v>
      </c>
      <c r="BN271" s="53">
        <f t="shared" si="335"/>
        <v>7660.52</v>
      </c>
      <c r="BO271" s="53">
        <f t="shared" ref="BO271:DZ271" si="336">ROUND(BO264/BO96,2)</f>
        <v>7844.43</v>
      </c>
      <c r="BP271" s="53">
        <f t="shared" si="336"/>
        <v>12791.57</v>
      </c>
      <c r="BQ271" s="53">
        <f t="shared" si="336"/>
        <v>8334.8700000000008</v>
      </c>
      <c r="BR271" s="53">
        <f t="shared" si="336"/>
        <v>7823.19</v>
      </c>
      <c r="BS271" s="53">
        <f t="shared" si="336"/>
        <v>8436.18</v>
      </c>
      <c r="BT271" s="53">
        <f t="shared" si="336"/>
        <v>10081.17</v>
      </c>
      <c r="BU271" s="53">
        <f t="shared" si="336"/>
        <v>9716.14</v>
      </c>
      <c r="BV271" s="53">
        <f t="shared" si="336"/>
        <v>8101.33</v>
      </c>
      <c r="BW271" s="53">
        <f t="shared" si="336"/>
        <v>8031.36</v>
      </c>
      <c r="BX271" s="53">
        <f t="shared" si="336"/>
        <v>16608.78</v>
      </c>
      <c r="BY271" s="53">
        <f t="shared" si="336"/>
        <v>8814.51</v>
      </c>
      <c r="BZ271" s="53">
        <f t="shared" si="336"/>
        <v>12307.05</v>
      </c>
      <c r="CA271" s="53">
        <f t="shared" si="336"/>
        <v>13736.09</v>
      </c>
      <c r="CB271" s="53">
        <f t="shared" si="336"/>
        <v>7870.54</v>
      </c>
      <c r="CC271" s="53">
        <f t="shared" si="336"/>
        <v>13065.81</v>
      </c>
      <c r="CD271" s="53">
        <f t="shared" si="336"/>
        <v>15110.71</v>
      </c>
      <c r="CE271" s="53">
        <f t="shared" si="336"/>
        <v>13235.68</v>
      </c>
      <c r="CF271" s="53">
        <f t="shared" si="336"/>
        <v>14091.74</v>
      </c>
      <c r="CG271" s="53">
        <f t="shared" si="336"/>
        <v>13094.13</v>
      </c>
      <c r="CH271" s="53">
        <f t="shared" si="336"/>
        <v>14550.94</v>
      </c>
      <c r="CI271" s="53">
        <f t="shared" si="336"/>
        <v>8138.78</v>
      </c>
      <c r="CJ271" s="53">
        <f t="shared" si="336"/>
        <v>8587.4699999999993</v>
      </c>
      <c r="CK271" s="53">
        <f t="shared" si="336"/>
        <v>7907.72</v>
      </c>
      <c r="CL271" s="53">
        <f t="shared" si="336"/>
        <v>8317.06</v>
      </c>
      <c r="CM271" s="53">
        <f t="shared" si="336"/>
        <v>8875.06</v>
      </c>
      <c r="CN271" s="53">
        <f t="shared" si="336"/>
        <v>7653.91</v>
      </c>
      <c r="CO271" s="53">
        <f t="shared" si="336"/>
        <v>7660.29</v>
      </c>
      <c r="CP271" s="53">
        <f t="shared" si="336"/>
        <v>8474.39</v>
      </c>
      <c r="CQ271" s="53">
        <f t="shared" si="336"/>
        <v>8345.17</v>
      </c>
      <c r="CR271" s="53">
        <f t="shared" si="336"/>
        <v>13262.72</v>
      </c>
      <c r="CS271" s="53">
        <f t="shared" si="336"/>
        <v>9753.66</v>
      </c>
      <c r="CT271" s="53">
        <f t="shared" si="336"/>
        <v>15045.5</v>
      </c>
      <c r="CU271" s="53">
        <f t="shared" si="336"/>
        <v>7618.88</v>
      </c>
      <c r="CV271" s="53">
        <f t="shared" si="336"/>
        <v>15556.96</v>
      </c>
      <c r="CW271" s="53">
        <f t="shared" si="336"/>
        <v>13906.79</v>
      </c>
      <c r="CX271" s="53">
        <f t="shared" si="336"/>
        <v>8721.81</v>
      </c>
      <c r="CY271" s="53">
        <f t="shared" si="336"/>
        <v>16412.2</v>
      </c>
      <c r="CZ271" s="53">
        <f t="shared" si="336"/>
        <v>7702.26</v>
      </c>
      <c r="DA271" s="53">
        <f t="shared" si="336"/>
        <v>12986.63</v>
      </c>
      <c r="DB271" s="53">
        <f t="shared" si="336"/>
        <v>10343.27</v>
      </c>
      <c r="DC271" s="53">
        <f t="shared" si="336"/>
        <v>13293.13</v>
      </c>
      <c r="DD271" s="53">
        <f t="shared" si="336"/>
        <v>14514.12</v>
      </c>
      <c r="DE271" s="53">
        <f t="shared" si="336"/>
        <v>8926.1</v>
      </c>
      <c r="DF271" s="53">
        <f t="shared" si="336"/>
        <v>7660.38</v>
      </c>
      <c r="DG271" s="53">
        <f t="shared" si="336"/>
        <v>16255.44</v>
      </c>
      <c r="DH271" s="53">
        <f t="shared" si="336"/>
        <v>7660.52</v>
      </c>
      <c r="DI271" s="53">
        <f t="shared" si="336"/>
        <v>7772.59</v>
      </c>
      <c r="DJ271" s="53">
        <f t="shared" si="336"/>
        <v>8594.2800000000007</v>
      </c>
      <c r="DK271" s="53">
        <f t="shared" si="336"/>
        <v>9382.5</v>
      </c>
      <c r="DL271" s="53">
        <f t="shared" si="336"/>
        <v>7984.19</v>
      </c>
      <c r="DM271" s="53">
        <f t="shared" si="336"/>
        <v>12627.05</v>
      </c>
      <c r="DN271" s="53">
        <f t="shared" si="336"/>
        <v>8210.61</v>
      </c>
      <c r="DO271" s="53">
        <f t="shared" si="336"/>
        <v>8074.42</v>
      </c>
      <c r="DP271" s="53">
        <f t="shared" si="336"/>
        <v>12651.39</v>
      </c>
      <c r="DQ271" s="53">
        <f t="shared" si="336"/>
        <v>8910.19</v>
      </c>
      <c r="DR271" s="53">
        <f t="shared" si="336"/>
        <v>8464.98</v>
      </c>
      <c r="DS271" s="53">
        <f t="shared" si="336"/>
        <v>8875.1</v>
      </c>
      <c r="DT271" s="53">
        <f t="shared" si="336"/>
        <v>14731.29</v>
      </c>
      <c r="DU271" s="53">
        <f t="shared" si="336"/>
        <v>9343.8799999999992</v>
      </c>
      <c r="DV271" s="53">
        <f t="shared" si="336"/>
        <v>12607.48</v>
      </c>
      <c r="DW271" s="53">
        <f t="shared" si="336"/>
        <v>10117.89</v>
      </c>
      <c r="DX271" s="53">
        <f t="shared" si="336"/>
        <v>14972.74</v>
      </c>
      <c r="DY271" s="53">
        <f t="shared" si="336"/>
        <v>11092.83</v>
      </c>
      <c r="DZ271" s="53">
        <f t="shared" si="336"/>
        <v>8488.0499999999993</v>
      </c>
      <c r="EA271" s="53">
        <f t="shared" ref="EA271:FX271" si="337">ROUND(EA264/EA96,2)</f>
        <v>9132.2999999999993</v>
      </c>
      <c r="EB271" s="53">
        <f t="shared" si="337"/>
        <v>8528.65</v>
      </c>
      <c r="EC271" s="53">
        <f t="shared" si="337"/>
        <v>10118.299999999999</v>
      </c>
      <c r="ED271" s="53">
        <f t="shared" si="337"/>
        <v>10419.75</v>
      </c>
      <c r="EE271" s="53">
        <f t="shared" si="337"/>
        <v>12283.68</v>
      </c>
      <c r="EF271" s="53">
        <f t="shared" si="337"/>
        <v>8056.64</v>
      </c>
      <c r="EG271" s="53">
        <f t="shared" si="337"/>
        <v>10399.82</v>
      </c>
      <c r="EH271" s="53">
        <f t="shared" si="337"/>
        <v>11780.41</v>
      </c>
      <c r="EI271" s="53">
        <f t="shared" si="337"/>
        <v>8061.86</v>
      </c>
      <c r="EJ271" s="53">
        <f t="shared" si="337"/>
        <v>7660.24</v>
      </c>
      <c r="EK271" s="53">
        <f t="shared" si="337"/>
        <v>8385.07</v>
      </c>
      <c r="EL271" s="53">
        <f t="shared" si="337"/>
        <v>8465.07</v>
      </c>
      <c r="EM271" s="53">
        <f t="shared" si="337"/>
        <v>8853.34</v>
      </c>
      <c r="EN271" s="53">
        <f t="shared" si="337"/>
        <v>8211.5</v>
      </c>
      <c r="EO271" s="53">
        <f t="shared" si="337"/>
        <v>8649.08</v>
      </c>
      <c r="EP271" s="53">
        <f t="shared" si="337"/>
        <v>10470.18</v>
      </c>
      <c r="EQ271" s="53">
        <f t="shared" si="337"/>
        <v>8059.3</v>
      </c>
      <c r="ER271" s="53">
        <f t="shared" si="337"/>
        <v>10511.61</v>
      </c>
      <c r="ES271" s="53">
        <f t="shared" si="337"/>
        <v>14671.77</v>
      </c>
      <c r="ET271" s="53">
        <f t="shared" si="337"/>
        <v>15060.99</v>
      </c>
      <c r="EU271" s="53">
        <f t="shared" si="337"/>
        <v>9235.64</v>
      </c>
      <c r="EV271" s="53">
        <f t="shared" si="337"/>
        <v>17125.599999999999</v>
      </c>
      <c r="EW271" s="53">
        <f t="shared" si="337"/>
        <v>10798.06</v>
      </c>
      <c r="EX271" s="53">
        <f t="shared" si="337"/>
        <v>12076.36</v>
      </c>
      <c r="EY271" s="53">
        <f t="shared" si="337"/>
        <v>7830.97</v>
      </c>
      <c r="EZ271" s="53">
        <f t="shared" si="337"/>
        <v>14653.36</v>
      </c>
      <c r="FA271" s="53">
        <f t="shared" si="337"/>
        <v>8407.4599999999991</v>
      </c>
      <c r="FB271" s="53">
        <f t="shared" si="337"/>
        <v>10177.09</v>
      </c>
      <c r="FC271" s="53">
        <f t="shared" si="337"/>
        <v>7742.3</v>
      </c>
      <c r="FD271" s="53">
        <f t="shared" si="337"/>
        <v>10132</v>
      </c>
      <c r="FE271" s="53">
        <f t="shared" si="337"/>
        <v>15170.72</v>
      </c>
      <c r="FF271" s="53">
        <f t="shared" si="337"/>
        <v>12585.66</v>
      </c>
      <c r="FG271" s="53">
        <f t="shared" si="337"/>
        <v>15148.26</v>
      </c>
      <c r="FH271" s="53">
        <f t="shared" si="337"/>
        <v>15768.87</v>
      </c>
      <c r="FI271" s="53">
        <f t="shared" si="337"/>
        <v>8049.39</v>
      </c>
      <c r="FJ271" s="53">
        <f t="shared" si="337"/>
        <v>7768.29</v>
      </c>
      <c r="FK271" s="53">
        <f t="shared" si="337"/>
        <v>7839.31</v>
      </c>
      <c r="FL271" s="53">
        <f t="shared" si="337"/>
        <v>7660.52</v>
      </c>
      <c r="FM271" s="53">
        <f t="shared" si="337"/>
        <v>7660.52</v>
      </c>
      <c r="FN271" s="53">
        <f t="shared" si="337"/>
        <v>7878.39</v>
      </c>
      <c r="FO271" s="53">
        <f t="shared" si="337"/>
        <v>8168.17</v>
      </c>
      <c r="FP271" s="53">
        <f t="shared" si="337"/>
        <v>8294.2900000000009</v>
      </c>
      <c r="FQ271" s="53">
        <f t="shared" si="337"/>
        <v>8526.39</v>
      </c>
      <c r="FR271" s="53">
        <f t="shared" si="337"/>
        <v>13886.14</v>
      </c>
      <c r="FS271" s="53">
        <f t="shared" si="337"/>
        <v>13251.18</v>
      </c>
      <c r="FT271" s="54">
        <f t="shared" si="337"/>
        <v>16124.95</v>
      </c>
      <c r="FU271" s="53">
        <f t="shared" si="337"/>
        <v>8941.39</v>
      </c>
      <c r="FV271" s="53">
        <f t="shared" si="337"/>
        <v>8542.17</v>
      </c>
      <c r="FW271" s="53">
        <f t="shared" si="337"/>
        <v>13908.74</v>
      </c>
      <c r="FX271" s="53">
        <f t="shared" si="337"/>
        <v>16605.91</v>
      </c>
      <c r="FY271" s="53"/>
      <c r="FZ271" s="53">
        <f>ROUND(FZ264/FZ96,2)</f>
        <v>8067.8</v>
      </c>
      <c r="GA271" s="53"/>
      <c r="GB271" s="24"/>
      <c r="GC271" s="55"/>
      <c r="GD271" s="53"/>
      <c r="GE271" s="5"/>
      <c r="GF271" s="55"/>
      <c r="GG271" s="5"/>
      <c r="GH271" s="55"/>
      <c r="GI271" s="53"/>
      <c r="GJ271" s="5"/>
      <c r="GK271" s="5"/>
      <c r="GL271" s="5"/>
      <c r="GM271" s="5"/>
    </row>
    <row r="272" spans="1:256" x14ac:dyDescent="0.2">
      <c r="A272" s="55"/>
      <c r="B272" s="2" t="s">
        <v>656</v>
      </c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4">
        <f>(W264-W161)/W91</f>
        <v>16008.222243346007</v>
      </c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>
        <f>(AM264-AM161)/(AM91)</f>
        <v>8848.1937898766482</v>
      </c>
      <c r="AN272" s="53"/>
      <c r="AO272" s="53"/>
      <c r="AP272" s="53"/>
      <c r="AQ272" s="53"/>
      <c r="AR272" s="53"/>
      <c r="AS272" s="53"/>
      <c r="AT272" s="53"/>
      <c r="AU272" s="53"/>
      <c r="AV272" s="53"/>
      <c r="AW272" s="53"/>
      <c r="AX272" s="53"/>
      <c r="AY272" s="53"/>
      <c r="AZ272" s="53"/>
      <c r="BA272" s="53"/>
      <c r="BB272" s="53"/>
      <c r="BC272" s="53"/>
      <c r="BD272" s="53"/>
      <c r="BE272" s="53"/>
      <c r="BF272" s="53"/>
      <c r="BG272" s="53"/>
      <c r="BH272" s="53"/>
      <c r="BI272" s="53"/>
      <c r="BJ272" s="53"/>
      <c r="BK272" s="53"/>
      <c r="BL272" s="53"/>
      <c r="BM272" s="53"/>
      <c r="BN272" s="53"/>
      <c r="BO272" s="53"/>
      <c r="BP272" s="53"/>
      <c r="BQ272" s="53"/>
      <c r="BR272" s="53"/>
      <c r="BS272" s="53"/>
      <c r="BT272" s="53"/>
      <c r="BU272" s="53"/>
      <c r="BV272" s="53"/>
      <c r="BW272" s="53"/>
      <c r="BX272" s="53"/>
      <c r="BY272" s="53"/>
      <c r="BZ272" s="53"/>
      <c r="CA272" s="53"/>
      <c r="CB272" s="53"/>
      <c r="CC272" s="53"/>
      <c r="CD272" s="53"/>
      <c r="CE272" s="53"/>
      <c r="CF272" s="53"/>
      <c r="CG272" s="53"/>
      <c r="CH272" s="53"/>
      <c r="CI272" s="53"/>
      <c r="CJ272" s="53"/>
      <c r="CK272" s="53"/>
      <c r="CL272" s="53"/>
      <c r="CM272" s="53"/>
      <c r="CN272" s="53"/>
      <c r="CO272" s="53"/>
      <c r="CP272" s="149"/>
      <c r="CQ272" s="53"/>
      <c r="CR272" s="53"/>
      <c r="CS272" s="53"/>
      <c r="CT272" s="53"/>
      <c r="CU272" s="53"/>
      <c r="CV272" s="53"/>
      <c r="CW272" s="53"/>
      <c r="CX272" s="53"/>
      <c r="CY272" s="53"/>
      <c r="CZ272" s="53"/>
      <c r="DA272" s="53"/>
      <c r="DB272" s="53"/>
      <c r="DC272" s="53"/>
      <c r="DD272" s="53"/>
      <c r="DE272" s="53"/>
      <c r="DF272" s="53"/>
      <c r="DG272" s="53"/>
      <c r="DH272" s="53"/>
      <c r="DI272" s="53"/>
      <c r="DJ272" s="53"/>
      <c r="DK272" s="53"/>
      <c r="DL272" s="53"/>
      <c r="DM272" s="53"/>
      <c r="DN272" s="53"/>
      <c r="DO272" s="53"/>
      <c r="DP272" s="53"/>
      <c r="DQ272" s="53"/>
      <c r="DR272" s="53"/>
      <c r="DS272" s="53"/>
      <c r="DT272" s="53"/>
      <c r="DU272" s="53"/>
      <c r="DV272" s="53"/>
      <c r="DW272" s="53"/>
      <c r="DX272" s="53"/>
      <c r="DY272" s="53"/>
      <c r="DZ272" s="53"/>
      <c r="EA272" s="53"/>
      <c r="EB272" s="53"/>
      <c r="EC272" s="53"/>
      <c r="ED272" s="53"/>
      <c r="EE272" s="53"/>
      <c r="EF272" s="53"/>
      <c r="EG272" s="53"/>
      <c r="EH272" s="53"/>
      <c r="EI272" s="53"/>
      <c r="EJ272" s="53"/>
      <c r="EK272" s="53"/>
      <c r="EL272" s="53"/>
      <c r="EM272" s="53"/>
      <c r="EN272" s="53"/>
      <c r="EO272" s="53"/>
      <c r="EP272" s="53"/>
      <c r="EQ272" s="53"/>
      <c r="ER272" s="53"/>
      <c r="ES272" s="53"/>
      <c r="ET272" s="53"/>
      <c r="EU272" s="53"/>
      <c r="EV272" s="53"/>
      <c r="EW272" s="53"/>
      <c r="EX272" s="53"/>
      <c r="EY272" s="53"/>
      <c r="EZ272" s="53"/>
      <c r="FA272" s="53"/>
      <c r="FB272" s="53"/>
      <c r="FC272" s="53"/>
      <c r="FD272" s="53"/>
      <c r="FE272" s="53"/>
      <c r="FF272" s="53"/>
      <c r="FG272" s="53"/>
      <c r="FH272" s="53"/>
      <c r="FI272" s="53"/>
      <c r="FJ272" s="53"/>
      <c r="FK272" s="53"/>
      <c r="FL272" s="53"/>
      <c r="FM272" s="53"/>
      <c r="FN272" s="53"/>
      <c r="FO272" s="53"/>
      <c r="FP272" s="53"/>
      <c r="FQ272" s="53"/>
      <c r="FR272" s="53"/>
      <c r="FS272" s="53"/>
      <c r="FT272" s="54"/>
      <c r="FU272" s="53"/>
      <c r="FV272" s="53"/>
      <c r="FW272" s="53"/>
      <c r="FX272" s="53"/>
      <c r="FY272" s="53"/>
      <c r="FZ272" s="53"/>
      <c r="GA272" s="53" t="s">
        <v>657</v>
      </c>
      <c r="GB272" s="24"/>
      <c r="GC272" s="55"/>
      <c r="GD272" s="53"/>
      <c r="GE272" s="55"/>
      <c r="GF272" s="55"/>
      <c r="GG272" s="5"/>
      <c r="GH272" s="5"/>
      <c r="GI272" s="53"/>
      <c r="GJ272" s="53"/>
      <c r="GK272" s="53"/>
      <c r="GL272" s="53"/>
      <c r="GM272" s="53"/>
    </row>
    <row r="273" spans="1:195" x14ac:dyDescent="0.2">
      <c r="A273" s="3"/>
      <c r="B273" s="2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  <c r="AS273" s="53"/>
      <c r="AT273" s="53"/>
      <c r="AU273" s="53"/>
      <c r="AV273" s="53"/>
      <c r="AW273" s="53"/>
      <c r="AX273" s="53"/>
      <c r="AY273" s="53"/>
      <c r="AZ273" s="53"/>
      <c r="BA273" s="53"/>
      <c r="BB273" s="53"/>
      <c r="BC273" s="53"/>
      <c r="BD273" s="53"/>
      <c r="BE273" s="53"/>
      <c r="BF273" s="53"/>
      <c r="BG273" s="53"/>
      <c r="BH273" s="53"/>
      <c r="BI273" s="53"/>
      <c r="BJ273" s="53"/>
      <c r="BK273" s="53"/>
      <c r="BL273" s="53"/>
      <c r="BM273" s="53"/>
      <c r="BN273" s="53"/>
      <c r="BO273" s="53"/>
      <c r="BP273" s="53"/>
      <c r="BQ273" s="53"/>
      <c r="BR273" s="53"/>
      <c r="BS273" s="53"/>
      <c r="BT273" s="53"/>
      <c r="BU273" s="53"/>
      <c r="BV273" s="53"/>
      <c r="BW273" s="53"/>
      <c r="BX273" s="53"/>
      <c r="BY273" s="53"/>
      <c r="BZ273" s="53"/>
      <c r="CA273" s="53"/>
      <c r="CB273" s="53"/>
      <c r="CC273" s="53"/>
      <c r="CD273" s="53"/>
      <c r="CE273" s="53"/>
      <c r="CF273" s="53"/>
      <c r="CG273" s="53"/>
      <c r="CH273" s="53"/>
      <c r="CI273" s="53"/>
      <c r="CJ273" s="53"/>
      <c r="CK273" s="53"/>
      <c r="CL273" s="53"/>
      <c r="CM273" s="53"/>
      <c r="CN273" s="53"/>
      <c r="CO273" s="53"/>
      <c r="CP273" s="53"/>
      <c r="CQ273" s="53"/>
      <c r="CR273" s="53"/>
      <c r="CS273" s="53"/>
      <c r="CT273" s="53"/>
      <c r="CU273" s="53"/>
      <c r="CV273" s="53"/>
      <c r="CW273" s="53"/>
      <c r="CX273" s="53"/>
      <c r="CY273" s="53"/>
      <c r="CZ273" s="53"/>
      <c r="DA273" s="53"/>
      <c r="DB273" s="53"/>
      <c r="DC273" s="53"/>
      <c r="DD273" s="53"/>
      <c r="DE273" s="53"/>
      <c r="DF273" s="53"/>
      <c r="DG273" s="53"/>
      <c r="DH273" s="53"/>
      <c r="DI273" s="53"/>
      <c r="DJ273" s="53"/>
      <c r="DK273" s="53"/>
      <c r="DL273" s="53"/>
      <c r="DM273" s="53"/>
      <c r="DN273" s="53"/>
      <c r="DO273" s="53"/>
      <c r="DP273" s="53"/>
      <c r="DQ273" s="53"/>
      <c r="DR273" s="53"/>
      <c r="DS273" s="53"/>
      <c r="DT273" s="53"/>
      <c r="DU273" s="53"/>
      <c r="DV273" s="53"/>
      <c r="DW273" s="53"/>
      <c r="DX273" s="53"/>
      <c r="DY273" s="53"/>
      <c r="DZ273" s="53"/>
      <c r="EA273" s="53"/>
      <c r="EB273" s="53"/>
      <c r="EC273" s="53"/>
      <c r="ED273" s="53"/>
      <c r="EE273" s="53"/>
      <c r="EF273" s="53"/>
      <c r="EG273" s="53"/>
      <c r="EH273" s="53"/>
      <c r="EI273" s="53"/>
      <c r="EJ273" s="53"/>
      <c r="EK273" s="53"/>
      <c r="EL273" s="53"/>
      <c r="EM273" s="53"/>
      <c r="EN273" s="53"/>
      <c r="EO273" s="53"/>
      <c r="EP273" s="53"/>
      <c r="EQ273" s="53"/>
      <c r="ER273" s="53"/>
      <c r="ES273" s="53"/>
      <c r="ET273" s="53"/>
      <c r="EU273" s="53"/>
      <c r="EV273" s="53"/>
      <c r="EW273" s="53"/>
      <c r="EX273" s="53"/>
      <c r="EY273" s="53"/>
      <c r="EZ273" s="53"/>
      <c r="FA273" s="53"/>
      <c r="FB273" s="53"/>
      <c r="FC273" s="53"/>
      <c r="FD273" s="53"/>
      <c r="FE273" s="53"/>
      <c r="FF273" s="53"/>
      <c r="FG273" s="53"/>
      <c r="FH273" s="53"/>
      <c r="FI273" s="53"/>
      <c r="FJ273" s="53"/>
      <c r="FK273" s="53"/>
      <c r="FL273" s="53"/>
      <c r="FM273" s="53"/>
      <c r="FN273" s="53"/>
      <c r="FO273" s="53"/>
      <c r="FP273" s="53"/>
      <c r="FQ273" s="53"/>
      <c r="FR273" s="53"/>
      <c r="FS273" s="53"/>
      <c r="FT273" s="54"/>
      <c r="FU273" s="53"/>
      <c r="FV273" s="53"/>
      <c r="FW273" s="53"/>
      <c r="FX273" s="53"/>
      <c r="FY273" s="53"/>
      <c r="FZ273" s="53"/>
      <c r="GA273" s="53" t="s">
        <v>658</v>
      </c>
      <c r="GB273" s="53"/>
      <c r="GC273" s="55"/>
      <c r="GD273" s="53"/>
      <c r="GE273" s="5"/>
      <c r="GF273" s="5"/>
      <c r="GG273" s="5"/>
      <c r="GH273" s="53"/>
      <c r="GI273" s="53"/>
      <c r="GJ273" s="53"/>
      <c r="GK273" s="53"/>
      <c r="GL273" s="53"/>
      <c r="GM273" s="53"/>
    </row>
    <row r="274" spans="1:195" ht="15.75" x14ac:dyDescent="0.25">
      <c r="A274" s="3" t="s">
        <v>659</v>
      </c>
      <c r="B274" s="51" t="s">
        <v>660</v>
      </c>
      <c r="C274" s="53">
        <f t="shared" ref="C274:BN274" si="338">IF(((C267*-1)&gt;(C264*$GE$265)),-C267,(C264*$GE$265))</f>
        <v>-8555736.6478388086</v>
      </c>
      <c r="D274" s="53">
        <f t="shared" si="338"/>
        <v>-42079748.998453699</v>
      </c>
      <c r="E274" s="53">
        <f t="shared" si="338"/>
        <v>-8676153.836564295</v>
      </c>
      <c r="F274" s="53">
        <f t="shared" si="338"/>
        <v>-17299488.797943816</v>
      </c>
      <c r="G274" s="53">
        <f t="shared" si="338"/>
        <v>-1087021.0678098006</v>
      </c>
      <c r="H274" s="53">
        <f t="shared" si="338"/>
        <v>-1054904.3544444737</v>
      </c>
      <c r="I274" s="53">
        <f t="shared" si="338"/>
        <v>-11402202.930153858</v>
      </c>
      <c r="J274" s="53">
        <f t="shared" si="338"/>
        <v>-2196088.3579293457</v>
      </c>
      <c r="K274" s="53">
        <f t="shared" si="338"/>
        <v>-431087.89974729047</v>
      </c>
      <c r="L274" s="53">
        <f t="shared" si="338"/>
        <v>-2958440.8007849338</v>
      </c>
      <c r="M274" s="53">
        <f t="shared" si="338"/>
        <v>-1788206.9012420923</v>
      </c>
      <c r="N274" s="53">
        <f t="shared" si="338"/>
        <v>-53505568.856835932</v>
      </c>
      <c r="O274" s="53">
        <f t="shared" si="338"/>
        <v>-14917613.412697298</v>
      </c>
      <c r="P274" s="53">
        <f t="shared" si="338"/>
        <v>-317819.09240066452</v>
      </c>
      <c r="Q274" s="53">
        <f t="shared" si="338"/>
        <v>-43359460.66651655</v>
      </c>
      <c r="R274" s="53">
        <f t="shared" si="338"/>
        <v>-2017714.0462906957</v>
      </c>
      <c r="S274" s="53">
        <f t="shared" si="338"/>
        <v>-1462257.3383355902</v>
      </c>
      <c r="T274" s="53">
        <f t="shared" si="338"/>
        <v>-249858.71672694062</v>
      </c>
      <c r="U274" s="53">
        <f t="shared" si="338"/>
        <v>-106458.5080458153</v>
      </c>
      <c r="V274" s="53">
        <f t="shared" si="338"/>
        <v>-378566.88399822678</v>
      </c>
      <c r="W274" s="53">
        <f t="shared" si="338"/>
        <v>-156563.70669258296</v>
      </c>
      <c r="X274" s="53">
        <f t="shared" si="338"/>
        <v>-106301.78769527806</v>
      </c>
      <c r="Y274" s="53">
        <f t="shared" si="338"/>
        <v>-540694.92949039361</v>
      </c>
      <c r="Z274" s="53">
        <f t="shared" si="338"/>
        <v>-369411.1296641326</v>
      </c>
      <c r="AA274" s="53">
        <f t="shared" si="338"/>
        <v>-29381016.067206457</v>
      </c>
      <c r="AB274" s="53">
        <f t="shared" si="338"/>
        <v>-30407093.516892988</v>
      </c>
      <c r="AC274" s="53">
        <f t="shared" si="338"/>
        <v>-968029.41833703185</v>
      </c>
      <c r="AD274" s="53">
        <f t="shared" si="338"/>
        <v>-1153294.733903141</v>
      </c>
      <c r="AE274" s="53">
        <f t="shared" si="338"/>
        <v>-204415.66582591203</v>
      </c>
      <c r="AF274" s="53">
        <f t="shared" si="338"/>
        <v>-299591.26171477401</v>
      </c>
      <c r="AG274" s="53">
        <v>0</v>
      </c>
      <c r="AH274" s="53">
        <f t="shared" si="338"/>
        <v>-1042691.5755556885</v>
      </c>
      <c r="AI274" s="53">
        <f t="shared" si="338"/>
        <v>-466606.53395553614</v>
      </c>
      <c r="AJ274" s="53">
        <f t="shared" si="338"/>
        <v>-363580.17824570945</v>
      </c>
      <c r="AK274" s="53">
        <f t="shared" si="338"/>
        <v>-360923.55953381991</v>
      </c>
      <c r="AL274" s="53">
        <f t="shared" si="338"/>
        <v>-387238.60507890512</v>
      </c>
      <c r="AM274" s="53">
        <f t="shared" si="338"/>
        <v>-539485.84612013609</v>
      </c>
      <c r="AN274" s="53">
        <f t="shared" si="338"/>
        <v>-490786.62974836968</v>
      </c>
      <c r="AO274" s="53">
        <f t="shared" si="338"/>
        <v>-4931982.2995028552</v>
      </c>
      <c r="AP274" s="53">
        <f t="shared" si="338"/>
        <v>-92097834.931431666</v>
      </c>
      <c r="AQ274" s="53">
        <f t="shared" si="338"/>
        <v>-390696.790161521</v>
      </c>
      <c r="AR274" s="53">
        <f t="shared" si="338"/>
        <v>-63842854.524483331</v>
      </c>
      <c r="AS274" s="53">
        <f t="shared" si="338"/>
        <v>-7312294.4063846683</v>
      </c>
      <c r="AT274" s="53">
        <f t="shared" si="338"/>
        <v>-2514148.3038079971</v>
      </c>
      <c r="AU274" s="53">
        <f t="shared" si="338"/>
        <v>-452642.62234839459</v>
      </c>
      <c r="AV274" s="53">
        <f t="shared" si="338"/>
        <v>-424031.25410563615</v>
      </c>
      <c r="AW274" s="53">
        <f t="shared" si="338"/>
        <v>-358615.93600994343</v>
      </c>
      <c r="AX274" s="53">
        <f t="shared" si="338"/>
        <v>-109422.65835206573</v>
      </c>
      <c r="AY274" s="53">
        <f t="shared" si="338"/>
        <v>-629623.87990908814</v>
      </c>
      <c r="AZ274" s="53">
        <f t="shared" si="338"/>
        <v>-11833732.327181878</v>
      </c>
      <c r="BA274" s="53">
        <f t="shared" si="338"/>
        <v>-8635419.233470995</v>
      </c>
      <c r="BB274" s="53">
        <f t="shared" si="338"/>
        <v>-7588377.6380816074</v>
      </c>
      <c r="BC274" s="53">
        <f t="shared" si="338"/>
        <v>-31115091.568756647</v>
      </c>
      <c r="BD274" s="53">
        <f t="shared" si="338"/>
        <v>-4844752.7773132809</v>
      </c>
      <c r="BE274" s="53">
        <f t="shared" si="338"/>
        <v>-1515549.3362572358</v>
      </c>
      <c r="BF274" s="53">
        <f t="shared" si="338"/>
        <v>-23137138.002489559</v>
      </c>
      <c r="BG274" s="53">
        <f t="shared" si="338"/>
        <v>-1120117.9602485187</v>
      </c>
      <c r="BH274" s="53">
        <f t="shared" si="338"/>
        <v>-707351.28152607346</v>
      </c>
      <c r="BI274" s="53">
        <f t="shared" si="338"/>
        <v>-390695.26393404638</v>
      </c>
      <c r="BJ274" s="53">
        <f t="shared" si="338"/>
        <v>-5814557.6113350466</v>
      </c>
      <c r="BK274" s="53">
        <f t="shared" si="338"/>
        <v>-20152288.882783812</v>
      </c>
      <c r="BL274" s="53">
        <f t="shared" si="338"/>
        <v>-344956.4698277578</v>
      </c>
      <c r="BM274" s="53">
        <f t="shared" si="338"/>
        <v>-406167.73015747848</v>
      </c>
      <c r="BN274" s="53">
        <f t="shared" si="338"/>
        <v>-3690880.7142182454</v>
      </c>
      <c r="BO274" s="53">
        <f t="shared" ref="BO274:DZ274" si="339">IF(((BO267*-1)&gt;(BO264*$GE$265)),-BO267,(BO264*$GE$265))</f>
        <v>-1539015.7994633159</v>
      </c>
      <c r="BP274" s="53">
        <f t="shared" si="339"/>
        <v>-343515.8187186346</v>
      </c>
      <c r="BQ274" s="53">
        <f t="shared" si="339"/>
        <v>-6303714.5335706258</v>
      </c>
      <c r="BR274" s="53">
        <f t="shared" si="339"/>
        <v>-4730339.3468202716</v>
      </c>
      <c r="BS274" s="53">
        <f t="shared" si="339"/>
        <v>-1124448.5379929943</v>
      </c>
      <c r="BT274" s="53">
        <f t="shared" si="339"/>
        <v>-514266.48667032522</v>
      </c>
      <c r="BU274" s="53">
        <f t="shared" si="339"/>
        <v>-545915.04629086354</v>
      </c>
      <c r="BV274" s="53">
        <f t="shared" si="339"/>
        <v>-1284245.750151966</v>
      </c>
      <c r="BW274" s="53">
        <f t="shared" si="339"/>
        <v>-1892599.4367185656</v>
      </c>
      <c r="BX274" s="53">
        <f t="shared" si="339"/>
        <v>-189308.14432145108</v>
      </c>
      <c r="BY274" s="53">
        <f t="shared" si="339"/>
        <v>-583265.59824012406</v>
      </c>
      <c r="BZ274" s="53">
        <f t="shared" si="339"/>
        <v>-325716.55970984988</v>
      </c>
      <c r="CA274" s="53">
        <f t="shared" si="339"/>
        <v>-323995.24224070669</v>
      </c>
      <c r="CB274" s="53">
        <f t="shared" si="339"/>
        <v>-82799999.286492348</v>
      </c>
      <c r="CC274" s="53">
        <f t="shared" si="339"/>
        <v>-275316.68764343532</v>
      </c>
      <c r="CD274" s="53">
        <f t="shared" si="339"/>
        <v>-137159.40229534029</v>
      </c>
      <c r="CE274" s="53">
        <f t="shared" si="339"/>
        <v>-290223.48883927165</v>
      </c>
      <c r="CF274" s="53">
        <f t="shared" si="339"/>
        <v>-204108.21851769029</v>
      </c>
      <c r="CG274" s="53">
        <f t="shared" si="339"/>
        <v>-296118.71946087608</v>
      </c>
      <c r="CH274" s="53">
        <f t="shared" si="339"/>
        <v>-228307.04528407592</v>
      </c>
      <c r="CI274" s="53">
        <f t="shared" si="339"/>
        <v>-762605.62026383728</v>
      </c>
      <c r="CJ274" s="53">
        <f t="shared" si="339"/>
        <v>-1153299.5887847594</v>
      </c>
      <c r="CK274" s="53">
        <f t="shared" si="339"/>
        <v>-4963867.4360523485</v>
      </c>
      <c r="CL274" s="53">
        <f t="shared" si="339"/>
        <v>-1401595.0336305446</v>
      </c>
      <c r="CM274" s="53">
        <f t="shared" si="339"/>
        <v>-884074.01664058212</v>
      </c>
      <c r="CN274" s="53">
        <f t="shared" si="339"/>
        <v>-28717708.112228077</v>
      </c>
      <c r="CO274" s="53">
        <f t="shared" si="339"/>
        <v>-15021240.713797202</v>
      </c>
      <c r="CP274" s="53">
        <f t="shared" si="339"/>
        <v>-1176572.9096544851</v>
      </c>
      <c r="CQ274" s="53">
        <f t="shared" si="339"/>
        <v>-1312510.4326469256</v>
      </c>
      <c r="CR274" s="53">
        <f t="shared" si="339"/>
        <v>-315753.39992064686</v>
      </c>
      <c r="CS274" s="53">
        <f t="shared" si="339"/>
        <v>-453039.32997474947</v>
      </c>
      <c r="CT274" s="53">
        <f t="shared" si="339"/>
        <v>-225336.49830821439</v>
      </c>
      <c r="CU274" s="53">
        <f t="shared" si="339"/>
        <v>-422249.01591178175</v>
      </c>
      <c r="CV274" s="53">
        <f t="shared" si="339"/>
        <v>-100864.3306562412</v>
      </c>
      <c r="CW274" s="53">
        <f t="shared" si="339"/>
        <v>-12.599999999933061</v>
      </c>
      <c r="CX274" s="53">
        <f t="shared" si="339"/>
        <v>-539131.21802460426</v>
      </c>
      <c r="CY274" s="53">
        <f t="shared" si="339"/>
        <v>-106409.31865497235</v>
      </c>
      <c r="CZ274" s="53">
        <f t="shared" si="339"/>
        <v>-2180192.097107836</v>
      </c>
      <c r="DA274" s="53">
        <f t="shared" si="339"/>
        <v>-316084.66000826017</v>
      </c>
      <c r="DB274" s="53">
        <f t="shared" si="339"/>
        <v>-422350.77910613437</v>
      </c>
      <c r="DC274" s="53">
        <f t="shared" si="339"/>
        <v>-306307.46396977064</v>
      </c>
      <c r="DD274" s="53">
        <f t="shared" si="339"/>
        <v>-261606.29577593898</v>
      </c>
      <c r="DE274" s="53">
        <f t="shared" si="339"/>
        <v>-520160.62157211982</v>
      </c>
      <c r="DF274" s="53">
        <f t="shared" si="339"/>
        <v>-21532586.392837387</v>
      </c>
      <c r="DG274" s="53">
        <f t="shared" si="339"/>
        <v>-172422.90754703668</v>
      </c>
      <c r="DH274" s="53">
        <f t="shared" si="339"/>
        <v>-2130232.9883843865</v>
      </c>
      <c r="DI274" s="53">
        <f t="shared" si="339"/>
        <v>-2750402.7488068361</v>
      </c>
      <c r="DJ274" s="53">
        <f t="shared" si="339"/>
        <v>-808183.45248172164</v>
      </c>
      <c r="DK274" s="53">
        <f t="shared" si="339"/>
        <v>-512813.14336534688</v>
      </c>
      <c r="DL274" s="53">
        <f t="shared" si="339"/>
        <v>-6096053.7917364761</v>
      </c>
      <c r="DM274" s="53">
        <f t="shared" si="339"/>
        <v>-448145.90365643788</v>
      </c>
      <c r="DN274" s="53">
        <f t="shared" si="339"/>
        <v>-1547615.8358309511</v>
      </c>
      <c r="DO274" s="53">
        <f t="shared" si="339"/>
        <v>-3131839.1777552445</v>
      </c>
      <c r="DP274" s="53">
        <f t="shared" si="339"/>
        <v>-359929.78186439967</v>
      </c>
      <c r="DQ274" s="53">
        <f t="shared" si="339"/>
        <v>-606465.5434871827</v>
      </c>
      <c r="DR274" s="53">
        <f t="shared" si="339"/>
        <v>-1451658.699958039</v>
      </c>
      <c r="DS274" s="53">
        <f t="shared" si="339"/>
        <v>-920789.14576001698</v>
      </c>
      <c r="DT274" s="53">
        <f t="shared" si="339"/>
        <v>-275071.74174921232</v>
      </c>
      <c r="DU274" s="53">
        <f t="shared" si="339"/>
        <v>-494829.58169114596</v>
      </c>
      <c r="DV274" s="53">
        <f t="shared" si="339"/>
        <v>-340697.50418057479</v>
      </c>
      <c r="DW274" s="53">
        <f t="shared" si="339"/>
        <v>-451195.50195390958</v>
      </c>
      <c r="DX274" s="53">
        <f t="shared" si="339"/>
        <v>-351028.71301209164</v>
      </c>
      <c r="DY274" s="53">
        <f t="shared" si="339"/>
        <v>-488486.93819854769</v>
      </c>
      <c r="DZ274" s="53">
        <f t="shared" si="339"/>
        <v>-1099883.4853583218</v>
      </c>
      <c r="EA274" s="53">
        <f t="shared" ref="EA274:FX274" si="340">IF(((EA267*-1)&gt;(EA264*$GE$265)),-EA267,(EA264*$GE$265))</f>
        <v>-687187.74185063539</v>
      </c>
      <c r="EB274" s="53">
        <f t="shared" si="340"/>
        <v>-650832.77907443326</v>
      </c>
      <c r="EC274" s="53">
        <f t="shared" si="340"/>
        <v>-396501.37817230914</v>
      </c>
      <c r="ED274" s="53">
        <f t="shared" si="340"/>
        <v>-2267617.4891332309</v>
      </c>
      <c r="EE274" s="53">
        <f t="shared" si="340"/>
        <v>-328124.34888156375</v>
      </c>
      <c r="EF274" s="53">
        <f t="shared" si="340"/>
        <v>-1613663.4426088005</v>
      </c>
      <c r="EG274" s="53">
        <f t="shared" si="340"/>
        <v>-375302.68930019694</v>
      </c>
      <c r="EH274" s="53">
        <f t="shared" si="340"/>
        <v>-348593.0692164338</v>
      </c>
      <c r="EI274" s="53">
        <f t="shared" si="340"/>
        <v>-18002851.90573734</v>
      </c>
      <c r="EJ274" s="53">
        <f t="shared" si="340"/>
        <v>-8860231.1374421865</v>
      </c>
      <c r="EK274" s="53">
        <f t="shared" si="340"/>
        <v>-700003.64641741046</v>
      </c>
      <c r="EL274" s="53">
        <f t="shared" si="340"/>
        <v>-545214.64792467607</v>
      </c>
      <c r="EM274" s="53">
        <f t="shared" si="340"/>
        <v>-567926.10442332923</v>
      </c>
      <c r="EN274" s="53">
        <f t="shared" si="340"/>
        <v>-1161690.0210846972</v>
      </c>
      <c r="EO274" s="53">
        <f t="shared" si="340"/>
        <v>-505924.32698737766</v>
      </c>
      <c r="EP274" s="53">
        <f t="shared" si="340"/>
        <v>-514831.58633243327</v>
      </c>
      <c r="EQ274" s="53">
        <f t="shared" si="340"/>
        <v>-2522455.1463019056</v>
      </c>
      <c r="ER274" s="53">
        <f t="shared" si="340"/>
        <v>-509099.57128092466</v>
      </c>
      <c r="ES274" s="53">
        <f t="shared" si="340"/>
        <v>-243900.82908615735</v>
      </c>
      <c r="ET274" s="53">
        <f t="shared" si="340"/>
        <v>-366768.51412174042</v>
      </c>
      <c r="EU274" s="53">
        <f t="shared" si="340"/>
        <v>-774125.06655832031</v>
      </c>
      <c r="EV274" s="53">
        <f t="shared" si="340"/>
        <v>-145899.56761118662</v>
      </c>
      <c r="EW274" s="53">
        <f t="shared" si="340"/>
        <v>-1216489.013680703</v>
      </c>
      <c r="EX274" s="53">
        <f t="shared" si="340"/>
        <v>-413411.88004112913</v>
      </c>
      <c r="EY274" s="53">
        <f t="shared" si="340"/>
        <v>-778342.21590677649</v>
      </c>
      <c r="EZ274" s="53">
        <f t="shared" si="340"/>
        <v>-226303.84254766855</v>
      </c>
      <c r="FA274" s="53">
        <f t="shared" si="340"/>
        <v>-3425309.5917109768</v>
      </c>
      <c r="FB274" s="53">
        <f t="shared" si="340"/>
        <v>-201888.83999999994</v>
      </c>
      <c r="FC274" s="53">
        <f t="shared" si="340"/>
        <v>-2494518.7894402049</v>
      </c>
      <c r="FD274" s="53">
        <f t="shared" si="340"/>
        <v>-454189.92913807399</v>
      </c>
      <c r="FE274" s="53">
        <f t="shared" si="340"/>
        <v>-213638.16959542115</v>
      </c>
      <c r="FF274" s="53">
        <f t="shared" si="340"/>
        <v>-344677.27523339918</v>
      </c>
      <c r="FG274" s="53">
        <f t="shared" si="340"/>
        <v>-215679.0741702521</v>
      </c>
      <c r="FH274" s="53">
        <f t="shared" si="340"/>
        <v>-183619.83228147778</v>
      </c>
      <c r="FI274" s="53">
        <f t="shared" si="340"/>
        <v>-1942982.9118891291</v>
      </c>
      <c r="FJ274" s="53">
        <f t="shared" si="340"/>
        <v>-1898700.2308600245</v>
      </c>
      <c r="FK274" s="53">
        <f t="shared" si="340"/>
        <v>-2287196.2165636639</v>
      </c>
      <c r="FL274" s="53">
        <f t="shared" si="340"/>
        <v>-4814853.0274851024</v>
      </c>
      <c r="FM274" s="53">
        <f t="shared" si="340"/>
        <v>-3488833.9009985193</v>
      </c>
      <c r="FN274" s="53">
        <f t="shared" si="340"/>
        <v>-21048506.212270666</v>
      </c>
      <c r="FO274" s="53">
        <f t="shared" si="340"/>
        <v>-10.189999999478459</v>
      </c>
      <c r="FP274" s="53">
        <f t="shared" si="340"/>
        <v>-2405741.4269945244</v>
      </c>
      <c r="FQ274" s="53">
        <f t="shared" si="340"/>
        <v>-866810.79672981566</v>
      </c>
      <c r="FR274" s="53">
        <f t="shared" si="340"/>
        <v>-137545.67999999982</v>
      </c>
      <c r="FS274" s="53">
        <f t="shared" si="340"/>
        <v>-119.77000000019325</v>
      </c>
      <c r="FT274" s="54">
        <f t="shared" si="340"/>
        <v>-179.07000000002154</v>
      </c>
      <c r="FU274" s="53">
        <f t="shared" si="340"/>
        <v>-896709.95473962603</v>
      </c>
      <c r="FV274" s="53">
        <f t="shared" si="340"/>
        <v>-736047.5453616638</v>
      </c>
      <c r="FW274" s="53">
        <f t="shared" si="340"/>
        <v>-311655.25093036675</v>
      </c>
      <c r="FX274" s="53">
        <f t="shared" si="340"/>
        <v>-158052.5344621687</v>
      </c>
      <c r="FY274" s="53"/>
      <c r="FZ274" s="147">
        <f>SUM(C274:FX274)</f>
        <v>-880158989.46882677</v>
      </c>
      <c r="GA274" s="53"/>
      <c r="GB274" s="53"/>
      <c r="GC274" s="55"/>
      <c r="GD274" s="53"/>
      <c r="GE274" s="5"/>
      <c r="GF274" s="55"/>
      <c r="GG274" s="5"/>
      <c r="GH274" s="53"/>
      <c r="GI274" s="53"/>
      <c r="GJ274" s="53"/>
      <c r="GK274" s="53"/>
      <c r="GL274" s="53"/>
      <c r="GM274" s="53"/>
    </row>
    <row r="275" spans="1:195" ht="15.75" x14ac:dyDescent="0.25">
      <c r="A275" s="3"/>
      <c r="B275" s="51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  <c r="AS275" s="53"/>
      <c r="AT275" s="53"/>
      <c r="AU275" s="53"/>
      <c r="AV275" s="53"/>
      <c r="AW275" s="53"/>
      <c r="AX275" s="53"/>
      <c r="AY275" s="53"/>
      <c r="AZ275" s="53"/>
      <c r="BA275" s="53"/>
      <c r="BB275" s="53"/>
      <c r="BC275" s="53"/>
      <c r="BD275" s="53"/>
      <c r="BE275" s="53"/>
      <c r="BF275" s="53"/>
      <c r="BG275" s="53"/>
      <c r="BH275" s="53"/>
      <c r="BI275" s="53"/>
      <c r="BJ275" s="53"/>
      <c r="BK275" s="53"/>
      <c r="BL275" s="53"/>
      <c r="BM275" s="53"/>
      <c r="BN275" s="53"/>
      <c r="BO275" s="53"/>
      <c r="BP275" s="53"/>
      <c r="BQ275" s="53"/>
      <c r="BR275" s="53"/>
      <c r="BS275" s="53"/>
      <c r="BT275" s="53"/>
      <c r="BU275" s="53"/>
      <c r="BV275" s="53"/>
      <c r="BW275" s="53"/>
      <c r="BX275" s="53"/>
      <c r="BY275" s="53"/>
      <c r="BZ275" s="53"/>
      <c r="CA275" s="53"/>
      <c r="CB275" s="53"/>
      <c r="CC275" s="53"/>
      <c r="CD275" s="53"/>
      <c r="CE275" s="53"/>
      <c r="CF275" s="53"/>
      <c r="CG275" s="53"/>
      <c r="CH275" s="53"/>
      <c r="CI275" s="53"/>
      <c r="CJ275" s="53"/>
      <c r="CK275" s="53"/>
      <c r="CL275" s="53"/>
      <c r="CM275" s="53"/>
      <c r="CN275" s="53"/>
      <c r="CO275" s="53"/>
      <c r="CP275" s="53"/>
      <c r="CQ275" s="53"/>
      <c r="CR275" s="53"/>
      <c r="CS275" s="53"/>
      <c r="CT275" s="53"/>
      <c r="CU275" s="53"/>
      <c r="CV275" s="53"/>
      <c r="CW275" s="53"/>
      <c r="CX275" s="53"/>
      <c r="CY275" s="53"/>
      <c r="CZ275" s="53"/>
      <c r="DA275" s="53"/>
      <c r="DB275" s="53"/>
      <c r="DC275" s="53"/>
      <c r="DD275" s="53"/>
      <c r="DE275" s="53"/>
      <c r="DF275" s="53"/>
      <c r="DG275" s="53"/>
      <c r="DH275" s="53"/>
      <c r="DI275" s="53"/>
      <c r="DJ275" s="53"/>
      <c r="DK275" s="53"/>
      <c r="DL275" s="53"/>
      <c r="DM275" s="53"/>
      <c r="DN275" s="53"/>
      <c r="DO275" s="53"/>
      <c r="DP275" s="53"/>
      <c r="DQ275" s="53"/>
      <c r="DR275" s="53"/>
      <c r="DS275" s="53"/>
      <c r="DT275" s="53"/>
      <c r="DU275" s="53"/>
      <c r="DV275" s="53"/>
      <c r="DW275" s="53"/>
      <c r="DX275" s="53"/>
      <c r="DY275" s="53"/>
      <c r="DZ275" s="53"/>
      <c r="EA275" s="53"/>
      <c r="EB275" s="53"/>
      <c r="EC275" s="53"/>
      <c r="ED275" s="53"/>
      <c r="EE275" s="53"/>
      <c r="EF275" s="53"/>
      <c r="EG275" s="53"/>
      <c r="EH275" s="53"/>
      <c r="EI275" s="53"/>
      <c r="EJ275" s="53"/>
      <c r="EK275" s="53"/>
      <c r="EL275" s="53"/>
      <c r="EM275" s="53"/>
      <c r="EN275" s="53"/>
      <c r="EO275" s="53"/>
      <c r="EP275" s="53"/>
      <c r="EQ275" s="53"/>
      <c r="ER275" s="53"/>
      <c r="ES275" s="53"/>
      <c r="ET275" s="53"/>
      <c r="EU275" s="53"/>
      <c r="EV275" s="53"/>
      <c r="EW275" s="53"/>
      <c r="EX275" s="53"/>
      <c r="EY275" s="53"/>
      <c r="EZ275" s="53"/>
      <c r="FA275" s="53"/>
      <c r="FB275" s="53"/>
      <c r="FC275" s="53"/>
      <c r="FD275" s="53"/>
      <c r="FE275" s="53"/>
      <c r="FF275" s="53"/>
      <c r="FG275" s="53"/>
      <c r="FH275" s="53"/>
      <c r="FI275" s="53"/>
      <c r="FJ275" s="53"/>
      <c r="FK275" s="53"/>
      <c r="FL275" s="53"/>
      <c r="FM275" s="53"/>
      <c r="FN275" s="53"/>
      <c r="FO275" s="53"/>
      <c r="FP275" s="53"/>
      <c r="FQ275" s="53"/>
      <c r="FR275" s="53"/>
      <c r="FS275" s="53"/>
      <c r="FT275" s="54"/>
      <c r="FU275" s="53"/>
      <c r="FV275" s="53"/>
      <c r="FW275" s="53"/>
      <c r="FX275" s="53"/>
      <c r="FY275" s="53"/>
      <c r="FZ275" s="147"/>
      <c r="GA275" s="53"/>
      <c r="GB275" s="53"/>
      <c r="GC275" s="106"/>
      <c r="GD275" s="53"/>
      <c r="GE275" s="5"/>
      <c r="GF275" s="55"/>
      <c r="GG275" s="5"/>
      <c r="GH275" s="53"/>
      <c r="GI275" s="53"/>
      <c r="GJ275" s="53"/>
      <c r="GK275" s="53"/>
      <c r="GL275" s="53"/>
      <c r="GM275" s="53"/>
    </row>
    <row r="276" spans="1:195" ht="15.75" x14ac:dyDescent="0.25">
      <c r="A276" s="3"/>
      <c r="B276" s="51" t="s">
        <v>661</v>
      </c>
      <c r="C276" s="53"/>
      <c r="D276" s="55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  <c r="AS276" s="53"/>
      <c r="AT276" s="53"/>
      <c r="AU276" s="53"/>
      <c r="AV276" s="53"/>
      <c r="AW276" s="53"/>
      <c r="AX276" s="53"/>
      <c r="AY276" s="53"/>
      <c r="AZ276" s="53"/>
      <c r="BA276" s="53"/>
      <c r="BB276" s="53"/>
      <c r="BC276" s="53"/>
      <c r="BD276" s="53"/>
      <c r="BE276" s="53"/>
      <c r="BF276" s="53"/>
      <c r="BG276" s="53"/>
      <c r="BH276" s="53"/>
      <c r="BI276" s="53"/>
      <c r="BJ276" s="53"/>
      <c r="BK276" s="53"/>
      <c r="BL276" s="53"/>
      <c r="BM276" s="53"/>
      <c r="BN276" s="53"/>
      <c r="BO276" s="53"/>
      <c r="BP276" s="53"/>
      <c r="BQ276" s="53"/>
      <c r="BR276" s="53"/>
      <c r="BS276" s="53"/>
      <c r="BT276" s="53"/>
      <c r="BU276" s="53"/>
      <c r="BV276" s="53"/>
      <c r="BW276" s="53"/>
      <c r="BX276" s="53"/>
      <c r="BY276" s="53"/>
      <c r="BZ276" s="53"/>
      <c r="CA276" s="53"/>
      <c r="CB276" s="53"/>
      <c r="CC276" s="53"/>
      <c r="CD276" s="53"/>
      <c r="CE276" s="53"/>
      <c r="CF276" s="53"/>
      <c r="CG276" s="53"/>
      <c r="CH276" s="53"/>
      <c r="CI276" s="53"/>
      <c r="CJ276" s="53"/>
      <c r="CK276" s="53"/>
      <c r="CL276" s="53"/>
      <c r="CM276" s="53"/>
      <c r="CN276" s="53"/>
      <c r="CO276" s="53"/>
      <c r="CP276" s="53"/>
      <c r="CQ276" s="53"/>
      <c r="CR276" s="53"/>
      <c r="CS276" s="53"/>
      <c r="CT276" s="53"/>
      <c r="CU276" s="53"/>
      <c r="CV276" s="53"/>
      <c r="CW276" s="53"/>
      <c r="CX276" s="53"/>
      <c r="CY276" s="53"/>
      <c r="CZ276" s="53"/>
      <c r="DA276" s="53"/>
      <c r="DB276" s="53"/>
      <c r="DC276" s="53"/>
      <c r="DD276" s="53"/>
      <c r="DE276" s="53"/>
      <c r="DF276" s="53"/>
      <c r="DG276" s="53"/>
      <c r="DH276" s="53"/>
      <c r="DI276" s="53"/>
      <c r="DJ276" s="53"/>
      <c r="DK276" s="53"/>
      <c r="DL276" s="53"/>
      <c r="DM276" s="53"/>
      <c r="DN276" s="53"/>
      <c r="DO276" s="53"/>
      <c r="DP276" s="53"/>
      <c r="DQ276" s="53"/>
      <c r="DR276" s="53"/>
      <c r="DS276" s="53"/>
      <c r="DT276" s="53"/>
      <c r="DU276" s="53"/>
      <c r="DV276" s="53"/>
      <c r="DW276" s="53"/>
      <c r="DX276" s="53"/>
      <c r="DY276" s="53"/>
      <c r="DZ276" s="53"/>
      <c r="EA276" s="53"/>
      <c r="EB276" s="53"/>
      <c r="EC276" s="53"/>
      <c r="ED276" s="53"/>
      <c r="EE276" s="53"/>
      <c r="EF276" s="53"/>
      <c r="EG276" s="53"/>
      <c r="EH276" s="53"/>
      <c r="EI276" s="53"/>
      <c r="EJ276" s="53"/>
      <c r="EK276" s="53"/>
      <c r="EL276" s="53"/>
      <c r="EM276" s="53"/>
      <c r="EN276" s="53"/>
      <c r="EO276" s="53"/>
      <c r="EP276" s="53"/>
      <c r="EQ276" s="53"/>
      <c r="ER276" s="53"/>
      <c r="ES276" s="53"/>
      <c r="ET276" s="53"/>
      <c r="EU276" s="53"/>
      <c r="EV276" s="53"/>
      <c r="EW276" s="53"/>
      <c r="EX276" s="53"/>
      <c r="EY276" s="53"/>
      <c r="EZ276" s="53"/>
      <c r="FA276" s="53"/>
      <c r="FB276" s="53"/>
      <c r="FC276" s="53"/>
      <c r="FD276" s="53"/>
      <c r="FE276" s="53"/>
      <c r="FF276" s="53"/>
      <c r="FG276" s="53"/>
      <c r="FH276" s="53"/>
      <c r="FI276" s="53"/>
      <c r="FJ276" s="53"/>
      <c r="FK276" s="53"/>
      <c r="FL276" s="53"/>
      <c r="FM276" s="53"/>
      <c r="FN276" s="53"/>
      <c r="FO276" s="53"/>
      <c r="FP276" s="53"/>
      <c r="FQ276" s="53"/>
      <c r="FR276" s="53"/>
      <c r="FS276" s="53"/>
      <c r="FT276" s="54"/>
      <c r="FU276" s="53"/>
      <c r="FV276" s="53"/>
      <c r="FW276" s="53"/>
      <c r="FX276" s="53"/>
      <c r="FY276" s="53"/>
      <c r="FZ276" s="53"/>
      <c r="GA276" s="55"/>
      <c r="GB276" s="54"/>
      <c r="GC276" s="2"/>
      <c r="GD276" s="53"/>
      <c r="GE276" s="5"/>
      <c r="GF276" s="55"/>
      <c r="GG276" s="5"/>
      <c r="GH276" s="53"/>
      <c r="GI276" s="53"/>
      <c r="GJ276" s="53"/>
      <c r="GK276" s="53"/>
      <c r="GL276" s="53"/>
      <c r="GM276" s="53"/>
    </row>
    <row r="277" spans="1:195" x14ac:dyDescent="0.2">
      <c r="A277" s="3" t="s">
        <v>662</v>
      </c>
      <c r="B277" s="2" t="s">
        <v>663</v>
      </c>
      <c r="C277" s="55">
        <f t="shared" ref="C277:BN277" si="341">C264+C274</f>
        <v>57424611.642161191</v>
      </c>
      <c r="D277" s="55">
        <f t="shared" si="341"/>
        <v>282431933.53154635</v>
      </c>
      <c r="E277" s="55">
        <f t="shared" si="341"/>
        <v>58232830.803435706</v>
      </c>
      <c r="F277" s="55">
        <f t="shared" si="341"/>
        <v>116111150.53205618</v>
      </c>
      <c r="G277" s="55">
        <f t="shared" si="341"/>
        <v>7295895.7521901987</v>
      </c>
      <c r="H277" s="55">
        <f t="shared" si="341"/>
        <v>7080333.9755555261</v>
      </c>
      <c r="I277" s="55">
        <f t="shared" si="341"/>
        <v>76529596.699846148</v>
      </c>
      <c r="J277" s="55">
        <f t="shared" si="341"/>
        <v>14739761.902070656</v>
      </c>
      <c r="K277" s="55">
        <f t="shared" si="341"/>
        <v>2893386.7702527093</v>
      </c>
      <c r="L277" s="55">
        <f t="shared" si="341"/>
        <v>19856538.489215069</v>
      </c>
      <c r="M277" s="55">
        <f t="shared" si="341"/>
        <v>12002132.728757909</v>
      </c>
      <c r="N277" s="55">
        <f t="shared" si="341"/>
        <v>359120042.93316412</v>
      </c>
      <c r="O277" s="55">
        <f t="shared" si="341"/>
        <v>100124418.51730269</v>
      </c>
      <c r="P277" s="55">
        <f t="shared" si="341"/>
        <v>2133146.2975993357</v>
      </c>
      <c r="Q277" s="55">
        <f t="shared" si="341"/>
        <v>291021134.97348344</v>
      </c>
      <c r="R277" s="55">
        <f t="shared" si="341"/>
        <v>13542544.643709304</v>
      </c>
      <c r="S277" s="55">
        <f t="shared" si="341"/>
        <v>9814416.1316644084</v>
      </c>
      <c r="T277" s="55">
        <f t="shared" si="341"/>
        <v>1677008.1132730595</v>
      </c>
      <c r="U277" s="55">
        <f t="shared" si="341"/>
        <v>714530.93195418478</v>
      </c>
      <c r="V277" s="55">
        <f t="shared" si="341"/>
        <v>2540874.8760017734</v>
      </c>
      <c r="W277" s="55">
        <f t="shared" si="341"/>
        <v>1050828.2833074171</v>
      </c>
      <c r="X277" s="55">
        <f t="shared" si="341"/>
        <v>713479.05230472202</v>
      </c>
      <c r="Y277" s="55">
        <f t="shared" si="341"/>
        <v>3629050.0305096065</v>
      </c>
      <c r="Z277" s="55">
        <f t="shared" si="341"/>
        <v>2479423.0503358673</v>
      </c>
      <c r="AA277" s="55">
        <f t="shared" si="341"/>
        <v>197200253.67279351</v>
      </c>
      <c r="AB277" s="55">
        <f t="shared" si="341"/>
        <v>204087106.49310699</v>
      </c>
      <c r="AC277" s="55">
        <f t="shared" si="341"/>
        <v>6497244.5616629673</v>
      </c>
      <c r="AD277" s="55">
        <f t="shared" si="341"/>
        <v>7740713.0360968588</v>
      </c>
      <c r="AE277" s="55">
        <f t="shared" si="341"/>
        <v>1372002.2841740879</v>
      </c>
      <c r="AF277" s="55">
        <f t="shared" si="341"/>
        <v>2010804.2782852261</v>
      </c>
      <c r="AG277" s="55">
        <f t="shared" si="341"/>
        <v>7404271.5600000005</v>
      </c>
      <c r="AH277" s="55">
        <f t="shared" si="341"/>
        <v>6998363.9344443111</v>
      </c>
      <c r="AI277" s="55">
        <f t="shared" si="341"/>
        <v>3131781.6460444634</v>
      </c>
      <c r="AJ277" s="55">
        <f t="shared" si="341"/>
        <v>2440286.7217542906</v>
      </c>
      <c r="AK277" s="55">
        <f t="shared" si="341"/>
        <v>2422455.9604661795</v>
      </c>
      <c r="AL277" s="55">
        <f t="shared" si="341"/>
        <v>2599077.9549210947</v>
      </c>
      <c r="AM277" s="55">
        <f t="shared" si="341"/>
        <v>3620934.8738798639</v>
      </c>
      <c r="AN277" s="55">
        <f t="shared" si="341"/>
        <v>3294074.2302516303</v>
      </c>
      <c r="AO277" s="55">
        <f t="shared" si="341"/>
        <v>33102604.700497143</v>
      </c>
      <c r="AP277" s="55">
        <f t="shared" si="341"/>
        <v>618144599.54856837</v>
      </c>
      <c r="AQ277" s="55">
        <f t="shared" si="341"/>
        <v>2622288.6898384788</v>
      </c>
      <c r="AR277" s="55">
        <f t="shared" si="341"/>
        <v>428502100.7655167</v>
      </c>
      <c r="AS277" s="55">
        <f t="shared" si="341"/>
        <v>49078844.263615333</v>
      </c>
      <c r="AT277" s="55">
        <f t="shared" si="341"/>
        <v>16874524.766192004</v>
      </c>
      <c r="AU277" s="55">
        <f t="shared" si="341"/>
        <v>3038058.3076516055</v>
      </c>
      <c r="AV277" s="55">
        <f t="shared" si="341"/>
        <v>2846023.7958943639</v>
      </c>
      <c r="AW277" s="55">
        <f t="shared" si="341"/>
        <v>2406967.5939900568</v>
      </c>
      <c r="AX277" s="55">
        <f t="shared" si="341"/>
        <v>734425.79164793435</v>
      </c>
      <c r="AY277" s="55">
        <f t="shared" si="341"/>
        <v>4225925.6300909119</v>
      </c>
      <c r="AZ277" s="55">
        <f t="shared" si="341"/>
        <v>79425946.722818121</v>
      </c>
      <c r="BA277" s="55">
        <f t="shared" si="341"/>
        <v>57959427.254528999</v>
      </c>
      <c r="BB277" s="55">
        <f t="shared" si="341"/>
        <v>50931866.745918393</v>
      </c>
      <c r="BC277" s="55">
        <f t="shared" si="341"/>
        <v>208839065.89124337</v>
      </c>
      <c r="BD277" s="55">
        <f t="shared" si="341"/>
        <v>32517135.36668672</v>
      </c>
      <c r="BE277" s="55">
        <f t="shared" si="341"/>
        <v>10172102.723742764</v>
      </c>
      <c r="BF277" s="55">
        <f t="shared" si="341"/>
        <v>155292433.48551044</v>
      </c>
      <c r="BG277" s="55">
        <f t="shared" si="341"/>
        <v>7518036.3197514806</v>
      </c>
      <c r="BH277" s="55">
        <f t="shared" si="341"/>
        <v>4747618.3884739261</v>
      </c>
      <c r="BI277" s="55">
        <f t="shared" si="341"/>
        <v>2622278.4460659535</v>
      </c>
      <c r="BJ277" s="55">
        <f t="shared" si="341"/>
        <v>39026296.208664954</v>
      </c>
      <c r="BK277" s="55">
        <f t="shared" si="341"/>
        <v>135258646.96721619</v>
      </c>
      <c r="BL277" s="55">
        <f t="shared" si="341"/>
        <v>2315287.6401722427</v>
      </c>
      <c r="BM277" s="55">
        <f t="shared" si="341"/>
        <v>2726126.9398425212</v>
      </c>
      <c r="BN277" s="55">
        <f t="shared" si="341"/>
        <v>24772547.397781756</v>
      </c>
      <c r="BO277" s="55">
        <f t="shared" ref="BO277:DZ277" si="342">BO264+BO274</f>
        <v>10329605.530536685</v>
      </c>
      <c r="BP277" s="55">
        <f t="shared" si="342"/>
        <v>2305618.2412813655</v>
      </c>
      <c r="BQ277" s="55">
        <f t="shared" si="342"/>
        <v>42309432.126429379</v>
      </c>
      <c r="BR277" s="55">
        <f t="shared" si="342"/>
        <v>31749212.383179732</v>
      </c>
      <c r="BS277" s="55">
        <f t="shared" si="342"/>
        <v>7547102.4020070052</v>
      </c>
      <c r="BT277" s="55">
        <f t="shared" si="342"/>
        <v>3451666.9333296749</v>
      </c>
      <c r="BU277" s="55">
        <f t="shared" si="342"/>
        <v>3664086.5437091365</v>
      </c>
      <c r="BV277" s="55">
        <f t="shared" si="342"/>
        <v>8619633.4098480344</v>
      </c>
      <c r="BW277" s="55">
        <f t="shared" si="342"/>
        <v>12702797.213281434</v>
      </c>
      <c r="BX277" s="55">
        <f t="shared" si="342"/>
        <v>1270603.2356785489</v>
      </c>
      <c r="BY277" s="55">
        <f t="shared" si="342"/>
        <v>3914776.9317598762</v>
      </c>
      <c r="BZ277" s="55">
        <f t="shared" si="342"/>
        <v>2186152.72029015</v>
      </c>
      <c r="CA277" s="55">
        <f t="shared" si="342"/>
        <v>2174599.5377592938</v>
      </c>
      <c r="CB277" s="55">
        <f t="shared" si="342"/>
        <v>555739148.9135077</v>
      </c>
      <c r="CC277" s="55">
        <f t="shared" si="342"/>
        <v>1847877.5723565649</v>
      </c>
      <c r="CD277" s="55">
        <f t="shared" si="342"/>
        <v>920589.9777046598</v>
      </c>
      <c r="CE277" s="55">
        <f t="shared" si="342"/>
        <v>1947929.421160728</v>
      </c>
      <c r="CF277" s="55">
        <f t="shared" si="342"/>
        <v>1369938.7514823098</v>
      </c>
      <c r="CG277" s="55">
        <f t="shared" si="342"/>
        <v>1987497.1805391242</v>
      </c>
      <c r="CH277" s="55">
        <f t="shared" si="342"/>
        <v>1532357.054715924</v>
      </c>
      <c r="CI277" s="55">
        <f t="shared" si="342"/>
        <v>5118475.8697361629</v>
      </c>
      <c r="CJ277" s="55">
        <f t="shared" si="342"/>
        <v>7740745.6212152392</v>
      </c>
      <c r="CK277" s="55">
        <f t="shared" si="342"/>
        <v>33316612.173947651</v>
      </c>
      <c r="CL277" s="55">
        <f t="shared" si="342"/>
        <v>9407261.3263694569</v>
      </c>
      <c r="CM277" s="55">
        <f t="shared" si="342"/>
        <v>5933750.5533594182</v>
      </c>
      <c r="CN277" s="55">
        <f t="shared" si="342"/>
        <v>192748246.40777194</v>
      </c>
      <c r="CO277" s="55">
        <f t="shared" si="342"/>
        <v>100819946.8822028</v>
      </c>
      <c r="CP277" s="55">
        <f t="shared" si="342"/>
        <v>7896952.0903455149</v>
      </c>
      <c r="CQ277" s="55">
        <f t="shared" si="342"/>
        <v>8809341.0273530744</v>
      </c>
      <c r="CR277" s="55">
        <f t="shared" si="342"/>
        <v>2119281.7300793533</v>
      </c>
      <c r="CS277" s="55">
        <f t="shared" si="342"/>
        <v>3040720.9400252504</v>
      </c>
      <c r="CT277" s="55">
        <f t="shared" si="342"/>
        <v>1512419.2616917857</v>
      </c>
      <c r="CU277" s="55">
        <f t="shared" si="342"/>
        <v>2834061.7240882185</v>
      </c>
      <c r="CV277" s="55">
        <f t="shared" si="342"/>
        <v>676983.78934375884</v>
      </c>
      <c r="CW277" s="55">
        <f t="shared" si="342"/>
        <v>2186134.15</v>
      </c>
      <c r="CX277" s="55">
        <f t="shared" si="342"/>
        <v>3618554.6719753956</v>
      </c>
      <c r="CY277" s="55">
        <f t="shared" si="342"/>
        <v>714200.78134502773</v>
      </c>
      <c r="CZ277" s="55">
        <f t="shared" si="342"/>
        <v>14633068.972892165</v>
      </c>
      <c r="DA277" s="55">
        <f t="shared" si="342"/>
        <v>2121505.08999174</v>
      </c>
      <c r="DB277" s="55">
        <f t="shared" si="342"/>
        <v>2834744.7408938655</v>
      </c>
      <c r="DC277" s="55">
        <f t="shared" si="342"/>
        <v>2055882.2560302296</v>
      </c>
      <c r="DD277" s="55">
        <f t="shared" si="342"/>
        <v>1755855.8142240611</v>
      </c>
      <c r="DE277" s="55">
        <f t="shared" si="342"/>
        <v>3491227.3384278803</v>
      </c>
      <c r="DF277" s="55">
        <f t="shared" si="342"/>
        <v>144522963.03116265</v>
      </c>
      <c r="DG277" s="55">
        <f t="shared" si="342"/>
        <v>1157272.4724529632</v>
      </c>
      <c r="DH277" s="55">
        <f t="shared" si="342"/>
        <v>14297752.151615614</v>
      </c>
      <c r="DI277" s="55">
        <f t="shared" si="342"/>
        <v>18460223.381193161</v>
      </c>
      <c r="DJ277" s="55">
        <f t="shared" si="342"/>
        <v>5424386.3275182787</v>
      </c>
      <c r="DK277" s="55">
        <f t="shared" si="342"/>
        <v>3441912.3466346534</v>
      </c>
      <c r="DL277" s="55">
        <f t="shared" si="342"/>
        <v>40915649.458263524</v>
      </c>
      <c r="DM277" s="55">
        <f t="shared" si="342"/>
        <v>3007877.116343562</v>
      </c>
      <c r="DN277" s="55">
        <f t="shared" si="342"/>
        <v>10387327.474169049</v>
      </c>
      <c r="DO277" s="55">
        <f t="shared" si="342"/>
        <v>21020358.142244756</v>
      </c>
      <c r="DP277" s="55">
        <f t="shared" si="342"/>
        <v>2415785.8981356001</v>
      </c>
      <c r="DQ277" s="55">
        <f t="shared" si="342"/>
        <v>4070490.9165128171</v>
      </c>
      <c r="DR277" s="55">
        <f t="shared" si="342"/>
        <v>9743279.9200419616</v>
      </c>
      <c r="DS277" s="55">
        <f t="shared" si="342"/>
        <v>6180176.0942399837</v>
      </c>
      <c r="DT277" s="55">
        <f t="shared" si="342"/>
        <v>1846233.5382507874</v>
      </c>
      <c r="DU277" s="55">
        <f t="shared" si="342"/>
        <v>3321209.818308854</v>
      </c>
      <c r="DV277" s="55">
        <f t="shared" si="342"/>
        <v>2286702.2058194252</v>
      </c>
      <c r="DW277" s="55">
        <f t="shared" si="342"/>
        <v>3028345.4880460906</v>
      </c>
      <c r="DX277" s="55">
        <f t="shared" si="342"/>
        <v>2356043.4769879081</v>
      </c>
      <c r="DY277" s="55">
        <f t="shared" si="342"/>
        <v>3278639.1018014522</v>
      </c>
      <c r="DZ277" s="55">
        <f t="shared" si="342"/>
        <v>7382226.0546416789</v>
      </c>
      <c r="EA277" s="55">
        <f t="shared" ref="EA277:FX277" si="343">EA264+EA274</f>
        <v>4612284.2281493656</v>
      </c>
      <c r="EB277" s="55">
        <f t="shared" si="343"/>
        <v>4368276.0609255666</v>
      </c>
      <c r="EC277" s="55">
        <f t="shared" si="343"/>
        <v>2661248.071827691</v>
      </c>
      <c r="ED277" s="55">
        <f t="shared" si="343"/>
        <v>15219852.95086677</v>
      </c>
      <c r="EE277" s="55">
        <f t="shared" si="343"/>
        <v>2202313.3811184368</v>
      </c>
      <c r="EF277" s="55">
        <f t="shared" si="343"/>
        <v>10830627.4873912</v>
      </c>
      <c r="EG277" s="55">
        <f t="shared" si="343"/>
        <v>2518966.1706998032</v>
      </c>
      <c r="EH277" s="55">
        <f t="shared" si="343"/>
        <v>2339695.8607835663</v>
      </c>
      <c r="EI277" s="55">
        <f t="shared" si="343"/>
        <v>120832000.99426267</v>
      </c>
      <c r="EJ277" s="55">
        <f t="shared" si="343"/>
        <v>59468325.530557811</v>
      </c>
      <c r="EK277" s="55">
        <f t="shared" si="343"/>
        <v>4698302.3435825892</v>
      </c>
      <c r="EL277" s="55">
        <f t="shared" si="343"/>
        <v>3659385.5920753242</v>
      </c>
      <c r="EM277" s="55">
        <f t="shared" si="343"/>
        <v>3811820.9255766701</v>
      </c>
      <c r="EN277" s="55">
        <f t="shared" si="343"/>
        <v>7797060.7389153028</v>
      </c>
      <c r="EO277" s="55">
        <f t="shared" si="343"/>
        <v>3395675.8130126223</v>
      </c>
      <c r="EP277" s="55">
        <f t="shared" si="343"/>
        <v>3455459.7836675667</v>
      </c>
      <c r="EQ277" s="55">
        <f t="shared" si="343"/>
        <v>16930278.843698092</v>
      </c>
      <c r="ER277" s="55">
        <f t="shared" si="343"/>
        <v>3416987.4987190757</v>
      </c>
      <c r="ES277" s="55">
        <f t="shared" si="343"/>
        <v>1637019.8109138426</v>
      </c>
      <c r="ET277" s="55">
        <f t="shared" si="343"/>
        <v>2461686.275878259</v>
      </c>
      <c r="EU277" s="55">
        <f t="shared" si="343"/>
        <v>5195792.3834416801</v>
      </c>
      <c r="EV277" s="55">
        <f t="shared" si="343"/>
        <v>979252.44238881336</v>
      </c>
      <c r="EW277" s="55">
        <f t="shared" si="343"/>
        <v>8164862.0163192982</v>
      </c>
      <c r="EX277" s="55">
        <f t="shared" si="343"/>
        <v>2774748.4099588706</v>
      </c>
      <c r="EY277" s="55">
        <f t="shared" si="343"/>
        <v>5224097.1540932236</v>
      </c>
      <c r="EZ277" s="55">
        <f t="shared" si="343"/>
        <v>1518911.9074523314</v>
      </c>
      <c r="FA277" s="55">
        <f t="shared" si="343"/>
        <v>22990080.358289022</v>
      </c>
      <c r="FB277" s="55">
        <f t="shared" si="343"/>
        <v>3406906.04</v>
      </c>
      <c r="FC277" s="55">
        <f t="shared" si="343"/>
        <v>16742774.890559794</v>
      </c>
      <c r="FD277" s="55">
        <f t="shared" si="343"/>
        <v>3048443.5608619256</v>
      </c>
      <c r="FE277" s="55">
        <f t="shared" si="343"/>
        <v>1433902.1204045787</v>
      </c>
      <c r="FF277" s="55">
        <f t="shared" si="343"/>
        <v>2313413.7347666007</v>
      </c>
      <c r="FG277" s="55">
        <f t="shared" si="343"/>
        <v>1447600.3158297478</v>
      </c>
      <c r="FH277" s="55">
        <f t="shared" si="343"/>
        <v>1232424.2777185224</v>
      </c>
      <c r="FI277" s="55">
        <f t="shared" si="343"/>
        <v>13040962.30811087</v>
      </c>
      <c r="FJ277" s="55">
        <f t="shared" si="343"/>
        <v>12743744.679139975</v>
      </c>
      <c r="FK277" s="55">
        <f t="shared" si="343"/>
        <v>15351261.953436334</v>
      </c>
      <c r="FL277" s="55">
        <f t="shared" si="343"/>
        <v>32316453.4625149</v>
      </c>
      <c r="FM277" s="55">
        <f t="shared" si="343"/>
        <v>23416444.439001482</v>
      </c>
      <c r="FN277" s="55">
        <f t="shared" si="343"/>
        <v>141273901.31772932</v>
      </c>
      <c r="FO277" s="55">
        <f t="shared" si="343"/>
        <v>9278213.0800000001</v>
      </c>
      <c r="FP277" s="55">
        <f t="shared" si="343"/>
        <v>16146916.723005474</v>
      </c>
      <c r="FQ277" s="55">
        <f t="shared" si="343"/>
        <v>5817882.8332701847</v>
      </c>
      <c r="FR277" s="55">
        <f t="shared" si="343"/>
        <v>2142558.06</v>
      </c>
      <c r="FS277" s="55">
        <f t="shared" si="343"/>
        <v>2416896.16</v>
      </c>
      <c r="FT277" s="2">
        <f t="shared" si="343"/>
        <v>1296267.23</v>
      </c>
      <c r="FU277" s="55">
        <f t="shared" si="343"/>
        <v>6018560.7652603742</v>
      </c>
      <c r="FV277" s="55">
        <f t="shared" si="343"/>
        <v>4940222.7046383359</v>
      </c>
      <c r="FW277" s="55">
        <f t="shared" si="343"/>
        <v>2091775.6690696336</v>
      </c>
      <c r="FX277" s="55">
        <f t="shared" si="343"/>
        <v>1060821.035537831</v>
      </c>
      <c r="FY277" s="55">
        <f>FY266+FY275</f>
        <v>0</v>
      </c>
      <c r="FZ277" s="147">
        <f>SUM(C277:FX277)</f>
        <v>5933324436.3251686</v>
      </c>
      <c r="GA277" s="53" t="s">
        <v>64</v>
      </c>
      <c r="GB277" s="76"/>
      <c r="GC277" s="2"/>
      <c r="GD277" s="53"/>
      <c r="GE277" s="5"/>
      <c r="GF277" s="55"/>
      <c r="GG277" s="5"/>
      <c r="GH277" s="53"/>
      <c r="GI277" s="53"/>
      <c r="GJ277" s="53"/>
      <c r="GK277" s="53"/>
      <c r="GL277" s="53"/>
      <c r="GM277" s="53"/>
    </row>
    <row r="278" spans="1:195" x14ac:dyDescent="0.2">
      <c r="A278" s="3" t="s">
        <v>664</v>
      </c>
      <c r="B278" s="2" t="s">
        <v>665</v>
      </c>
      <c r="C278" s="55">
        <f t="shared" ref="C278:BN279" si="344">C265</f>
        <v>12023326.75</v>
      </c>
      <c r="D278" s="55">
        <f t="shared" si="344"/>
        <v>48351424.609999999</v>
      </c>
      <c r="E278" s="55">
        <f t="shared" si="344"/>
        <v>15114488.59</v>
      </c>
      <c r="F278" s="55">
        <f t="shared" si="344"/>
        <v>22045423.68</v>
      </c>
      <c r="G278" s="55">
        <f t="shared" si="344"/>
        <v>2632987.17</v>
      </c>
      <c r="H278" s="55">
        <f t="shared" si="344"/>
        <v>2415365.5699999998</v>
      </c>
      <c r="I278" s="55">
        <f t="shared" si="344"/>
        <v>14235224.039999999</v>
      </c>
      <c r="J278" s="55">
        <f t="shared" si="344"/>
        <v>3441121.27</v>
      </c>
      <c r="K278" s="55">
        <f t="shared" si="344"/>
        <v>847011.3</v>
      </c>
      <c r="L278" s="55">
        <f t="shared" si="344"/>
        <v>8896522.5299999993</v>
      </c>
      <c r="M278" s="55">
        <f t="shared" si="344"/>
        <v>3056693.34</v>
      </c>
      <c r="N278" s="55">
        <f t="shared" si="344"/>
        <v>113685359.90000001</v>
      </c>
      <c r="O278" s="55">
        <f t="shared" si="344"/>
        <v>32698772.030000001</v>
      </c>
      <c r="P278" s="55">
        <f t="shared" si="344"/>
        <v>858800.37</v>
      </c>
      <c r="Q278" s="55">
        <f t="shared" si="344"/>
        <v>46526375.960000001</v>
      </c>
      <c r="R278" s="55">
        <f t="shared" si="344"/>
        <v>1166246.42</v>
      </c>
      <c r="S278" s="55">
        <f t="shared" si="344"/>
        <v>5603723.5499999998</v>
      </c>
      <c r="T278" s="55">
        <f t="shared" si="344"/>
        <v>560073.1</v>
      </c>
      <c r="U278" s="55">
        <f t="shared" si="344"/>
        <v>215653.45</v>
      </c>
      <c r="V278" s="55">
        <f t="shared" si="344"/>
        <v>643473.67000000004</v>
      </c>
      <c r="W278" s="55">
        <f t="shared" si="344"/>
        <v>174991.08</v>
      </c>
      <c r="X278" s="55">
        <f t="shared" si="344"/>
        <v>129061.62</v>
      </c>
      <c r="Y278" s="55">
        <f t="shared" si="344"/>
        <v>1077357.51</v>
      </c>
      <c r="Z278" s="55">
        <f t="shared" si="344"/>
        <v>375480.72</v>
      </c>
      <c r="AA278" s="55">
        <f t="shared" si="344"/>
        <v>59712081.469999999</v>
      </c>
      <c r="AB278" s="55">
        <f t="shared" si="344"/>
        <v>123288759.95</v>
      </c>
      <c r="AC278" s="55">
        <f t="shared" si="344"/>
        <v>2675835.89</v>
      </c>
      <c r="AD278" s="55">
        <f t="shared" si="344"/>
        <v>2887493.5</v>
      </c>
      <c r="AE278" s="55">
        <f t="shared" si="344"/>
        <v>490036.47999999998</v>
      </c>
      <c r="AF278" s="55">
        <f t="shared" si="344"/>
        <v>724498.65</v>
      </c>
      <c r="AG278" s="55">
        <f t="shared" si="344"/>
        <v>7153612.4900000002</v>
      </c>
      <c r="AH278" s="55">
        <f t="shared" si="344"/>
        <v>478547.82</v>
      </c>
      <c r="AI278" s="55">
        <f t="shared" si="344"/>
        <v>205241.63</v>
      </c>
      <c r="AJ278" s="55">
        <f t="shared" si="344"/>
        <v>519753.54</v>
      </c>
      <c r="AK278" s="55">
        <f t="shared" si="344"/>
        <v>948366.51</v>
      </c>
      <c r="AL278" s="55">
        <f t="shared" si="344"/>
        <v>1746976.82</v>
      </c>
      <c r="AM278" s="55">
        <f t="shared" si="344"/>
        <v>626067.32999999996</v>
      </c>
      <c r="AN278" s="55">
        <f t="shared" si="344"/>
        <v>2234422.86</v>
      </c>
      <c r="AO278" s="55">
        <f t="shared" si="344"/>
        <v>8792452.0600000005</v>
      </c>
      <c r="AP278" s="55">
        <f t="shared" si="344"/>
        <v>268624572.91000003</v>
      </c>
      <c r="AQ278" s="55">
        <f t="shared" si="344"/>
        <v>1922506.57</v>
      </c>
      <c r="AR278" s="55">
        <f t="shared" si="344"/>
        <v>122240330.68000001</v>
      </c>
      <c r="AS278" s="55">
        <f t="shared" si="344"/>
        <v>27884138.149999999</v>
      </c>
      <c r="AT278" s="55">
        <f t="shared" si="344"/>
        <v>4045495.71</v>
      </c>
      <c r="AU278" s="55">
        <f t="shared" si="344"/>
        <v>535220.59</v>
      </c>
      <c r="AV278" s="55">
        <f t="shared" si="344"/>
        <v>374490.93</v>
      </c>
      <c r="AW278" s="55">
        <f t="shared" si="344"/>
        <v>365472.29</v>
      </c>
      <c r="AX278" s="55">
        <f t="shared" si="344"/>
        <v>227223.94</v>
      </c>
      <c r="AY278" s="55">
        <f t="shared" si="344"/>
        <v>583514.42000000004</v>
      </c>
      <c r="AZ278" s="55">
        <f t="shared" si="344"/>
        <v>9796959.6600000001</v>
      </c>
      <c r="BA278" s="55">
        <f t="shared" si="344"/>
        <v>7061449.2699999996</v>
      </c>
      <c r="BB278" s="55">
        <f t="shared" si="344"/>
        <v>2611747.92</v>
      </c>
      <c r="BC278" s="55">
        <f t="shared" si="344"/>
        <v>55836067.93</v>
      </c>
      <c r="BD278" s="55">
        <f t="shared" si="344"/>
        <v>9840662.7300000004</v>
      </c>
      <c r="BE278" s="55">
        <f t="shared" si="344"/>
        <v>2491848.5299999998</v>
      </c>
      <c r="BF278" s="55">
        <f t="shared" si="344"/>
        <v>35981712.93</v>
      </c>
      <c r="BG278" s="55">
        <f t="shared" si="344"/>
        <v>765077.4</v>
      </c>
      <c r="BH278" s="55">
        <f t="shared" si="344"/>
        <v>812655.04</v>
      </c>
      <c r="BI278" s="55">
        <f t="shared" si="344"/>
        <v>318732.32</v>
      </c>
      <c r="BJ278" s="55">
        <f t="shared" si="344"/>
        <v>9914154.7100000009</v>
      </c>
      <c r="BK278" s="55">
        <f t="shared" si="344"/>
        <v>16869973.010000002</v>
      </c>
      <c r="BL278" s="55">
        <f t="shared" si="344"/>
        <v>87890.240000000005</v>
      </c>
      <c r="BM278" s="55">
        <f t="shared" si="344"/>
        <v>318229</v>
      </c>
      <c r="BN278" s="55">
        <f t="shared" si="344"/>
        <v>5986941.5</v>
      </c>
      <c r="BO278" s="55">
        <f t="shared" ref="BO278:DZ279" si="345">BO265</f>
        <v>2204927.2000000002</v>
      </c>
      <c r="BP278" s="55">
        <f t="shared" si="345"/>
        <v>1167494.94</v>
      </c>
      <c r="BQ278" s="55">
        <f t="shared" si="345"/>
        <v>18761168.57</v>
      </c>
      <c r="BR278" s="55">
        <f t="shared" si="345"/>
        <v>5644145.3099999996</v>
      </c>
      <c r="BS278" s="55">
        <f t="shared" si="345"/>
        <v>2496056.94</v>
      </c>
      <c r="BT278" s="55">
        <f t="shared" si="345"/>
        <v>1189651.3999999999</v>
      </c>
      <c r="BU278" s="55">
        <f t="shared" si="345"/>
        <v>2531785.0099999998</v>
      </c>
      <c r="BV278" s="55">
        <f t="shared" si="345"/>
        <v>6017524.8499999996</v>
      </c>
      <c r="BW278" s="55">
        <f t="shared" si="345"/>
        <v>7185123.7000000002</v>
      </c>
      <c r="BX278" s="55">
        <f t="shared" si="345"/>
        <v>1014678.28</v>
      </c>
      <c r="BY278" s="55">
        <f t="shared" si="345"/>
        <v>2021262.6</v>
      </c>
      <c r="BZ278" s="55">
        <f t="shared" si="345"/>
        <v>962183.53</v>
      </c>
      <c r="CA278" s="55">
        <f t="shared" si="345"/>
        <v>996048.14</v>
      </c>
      <c r="CB278" s="55">
        <f t="shared" si="345"/>
        <v>185382959.81999999</v>
      </c>
      <c r="CC278" s="55">
        <f t="shared" si="345"/>
        <v>474727.83</v>
      </c>
      <c r="CD278" s="55">
        <f t="shared" si="345"/>
        <v>356180.46</v>
      </c>
      <c r="CE278" s="55">
        <f t="shared" si="345"/>
        <v>611171.41</v>
      </c>
      <c r="CF278" s="55">
        <f t="shared" si="345"/>
        <v>349296.1</v>
      </c>
      <c r="CG278" s="55">
        <f t="shared" si="345"/>
        <v>431036.75</v>
      </c>
      <c r="CH278" s="55">
        <f t="shared" si="345"/>
        <v>336400.81</v>
      </c>
      <c r="CI278" s="55">
        <f t="shared" si="345"/>
        <v>1864201.4</v>
      </c>
      <c r="CJ278" s="55">
        <f t="shared" si="345"/>
        <v>5328688.29</v>
      </c>
      <c r="CK278" s="55">
        <f t="shared" si="345"/>
        <v>8960793.8000000007</v>
      </c>
      <c r="CL278" s="55">
        <f t="shared" si="345"/>
        <v>2092118.77</v>
      </c>
      <c r="CM278" s="55">
        <f t="shared" si="345"/>
        <v>973093.48</v>
      </c>
      <c r="CN278" s="55">
        <f t="shared" si="345"/>
        <v>66834137.369999997</v>
      </c>
      <c r="CO278" s="55">
        <f t="shared" si="345"/>
        <v>29700652.32</v>
      </c>
      <c r="CP278" s="55">
        <f t="shared" si="345"/>
        <v>6741276.29</v>
      </c>
      <c r="CQ278" s="55">
        <f t="shared" si="345"/>
        <v>1410082.37</v>
      </c>
      <c r="CR278" s="55">
        <f t="shared" si="345"/>
        <v>318097.90000000002</v>
      </c>
      <c r="CS278" s="55">
        <f t="shared" si="345"/>
        <v>954905.78</v>
      </c>
      <c r="CT278" s="55">
        <f t="shared" si="345"/>
        <v>287295.42</v>
      </c>
      <c r="CU278" s="55">
        <f t="shared" si="345"/>
        <v>269151.71999999997</v>
      </c>
      <c r="CV278" s="55">
        <f t="shared" si="345"/>
        <v>160578.09</v>
      </c>
      <c r="CW278" s="55">
        <f t="shared" si="345"/>
        <v>2090575.07</v>
      </c>
      <c r="CX278" s="55">
        <f t="shared" si="345"/>
        <v>1525601.44</v>
      </c>
      <c r="CY278" s="55">
        <f t="shared" si="345"/>
        <v>174409.79</v>
      </c>
      <c r="CZ278" s="55">
        <f t="shared" si="345"/>
        <v>4629405.83</v>
      </c>
      <c r="DA278" s="55">
        <f t="shared" si="345"/>
        <v>365391</v>
      </c>
      <c r="DB278" s="55">
        <f t="shared" si="345"/>
        <v>484006.56</v>
      </c>
      <c r="DC278" s="55">
        <f t="shared" si="345"/>
        <v>976683.87</v>
      </c>
      <c r="DD278" s="55">
        <f t="shared" si="345"/>
        <v>1387418.67</v>
      </c>
      <c r="DE278" s="55">
        <f t="shared" si="345"/>
        <v>1694430.2</v>
      </c>
      <c r="DF278" s="55">
        <f t="shared" si="345"/>
        <v>38363190.43</v>
      </c>
      <c r="DG278" s="55">
        <f t="shared" si="345"/>
        <v>796278.45</v>
      </c>
      <c r="DH278" s="55">
        <f t="shared" si="345"/>
        <v>9661423.4800000004</v>
      </c>
      <c r="DI278" s="55">
        <f t="shared" si="345"/>
        <v>11296626.58</v>
      </c>
      <c r="DJ278" s="55">
        <f t="shared" si="345"/>
        <v>1153335.51</v>
      </c>
      <c r="DK278" s="55">
        <f t="shared" si="345"/>
        <v>737995.67</v>
      </c>
      <c r="DL278" s="55">
        <f t="shared" si="345"/>
        <v>9984938.1500000004</v>
      </c>
      <c r="DM278" s="55">
        <f t="shared" si="345"/>
        <v>829651.12</v>
      </c>
      <c r="DN278" s="55">
        <f t="shared" si="345"/>
        <v>5393910.2300000004</v>
      </c>
      <c r="DO278" s="55">
        <f t="shared" si="345"/>
        <v>5990486.2199999997</v>
      </c>
      <c r="DP278" s="55">
        <f t="shared" si="345"/>
        <v>435039.12</v>
      </c>
      <c r="DQ278" s="55">
        <f t="shared" si="345"/>
        <v>3330704.23</v>
      </c>
      <c r="DR278" s="55">
        <f t="shared" si="345"/>
        <v>1422959.79</v>
      </c>
      <c r="DS278" s="55">
        <f t="shared" si="345"/>
        <v>869387.63</v>
      </c>
      <c r="DT278" s="55">
        <f t="shared" si="345"/>
        <v>187480.14</v>
      </c>
      <c r="DU278" s="55">
        <f t="shared" si="345"/>
        <v>559125.64</v>
      </c>
      <c r="DV278" s="55">
        <f t="shared" si="345"/>
        <v>137776.17000000001</v>
      </c>
      <c r="DW278" s="55">
        <f t="shared" si="345"/>
        <v>351562.7</v>
      </c>
      <c r="DX278" s="55">
        <f t="shared" si="345"/>
        <v>988346.62</v>
      </c>
      <c r="DY278" s="55">
        <f t="shared" si="345"/>
        <v>1246267.99</v>
      </c>
      <c r="DZ278" s="55">
        <f t="shared" si="345"/>
        <v>1935880.51</v>
      </c>
      <c r="EA278" s="55">
        <f t="shared" ref="EA278:FX279" si="346">EA265</f>
        <v>3485574.85</v>
      </c>
      <c r="EB278" s="55">
        <f t="shared" si="346"/>
        <v>1718019.64</v>
      </c>
      <c r="EC278" s="55">
        <f t="shared" si="346"/>
        <v>671814.21</v>
      </c>
      <c r="ED278" s="55">
        <f t="shared" si="346"/>
        <v>10671452.380000001</v>
      </c>
      <c r="EE278" s="55">
        <f t="shared" si="346"/>
        <v>330968.89</v>
      </c>
      <c r="EF278" s="55">
        <f t="shared" si="346"/>
        <v>1597978.38</v>
      </c>
      <c r="EG278" s="55">
        <f t="shared" si="346"/>
        <v>512388.98</v>
      </c>
      <c r="EH278" s="55">
        <f t="shared" si="346"/>
        <v>290543.02</v>
      </c>
      <c r="EI278" s="55">
        <f t="shared" si="346"/>
        <v>26557593.530000001</v>
      </c>
      <c r="EJ278" s="55">
        <f t="shared" si="346"/>
        <v>17328829.18</v>
      </c>
      <c r="EK278" s="55">
        <f t="shared" si="346"/>
        <v>4221625.37</v>
      </c>
      <c r="EL278" s="55">
        <f t="shared" si="346"/>
        <v>944200.19</v>
      </c>
      <c r="EM278" s="55">
        <f t="shared" si="346"/>
        <v>1437803.9</v>
      </c>
      <c r="EN278" s="55">
        <f t="shared" si="346"/>
        <v>1375793.56</v>
      </c>
      <c r="EO278" s="55">
        <f t="shared" si="346"/>
        <v>903506.64</v>
      </c>
      <c r="EP278" s="55">
        <f t="shared" si="346"/>
        <v>2130763.2999999998</v>
      </c>
      <c r="EQ278" s="55">
        <f t="shared" si="346"/>
        <v>7804355.9500000002</v>
      </c>
      <c r="ER278" s="55">
        <f t="shared" si="346"/>
        <v>2138471.04</v>
      </c>
      <c r="ES278" s="55">
        <f t="shared" si="346"/>
        <v>406262.23</v>
      </c>
      <c r="ET278" s="55">
        <f t="shared" si="346"/>
        <v>682920.53</v>
      </c>
      <c r="EU278" s="55">
        <f t="shared" si="346"/>
        <v>760195.18</v>
      </c>
      <c r="EV278" s="55">
        <f t="shared" si="346"/>
        <v>480799.98</v>
      </c>
      <c r="EW278" s="55">
        <f t="shared" si="346"/>
        <v>4065507.44</v>
      </c>
      <c r="EX278" s="55">
        <f t="shared" si="346"/>
        <v>204031.82</v>
      </c>
      <c r="EY278" s="55">
        <f t="shared" si="346"/>
        <v>819568.26</v>
      </c>
      <c r="EZ278" s="55">
        <f t="shared" si="346"/>
        <v>526985.31000000006</v>
      </c>
      <c r="FA278" s="55">
        <f t="shared" si="346"/>
        <v>16560624.42</v>
      </c>
      <c r="FB278" s="55">
        <f t="shared" si="346"/>
        <v>3256991.96</v>
      </c>
      <c r="FC278" s="55">
        <f t="shared" si="346"/>
        <v>5204096.4400000004</v>
      </c>
      <c r="FD278" s="55">
        <f t="shared" si="346"/>
        <v>1023364.12</v>
      </c>
      <c r="FE278" s="55">
        <f t="shared" si="346"/>
        <v>487434.62</v>
      </c>
      <c r="FF278" s="55">
        <f t="shared" si="346"/>
        <v>443508.35</v>
      </c>
      <c r="FG278" s="55">
        <f t="shared" si="346"/>
        <v>186266.14</v>
      </c>
      <c r="FH278" s="55">
        <f t="shared" si="346"/>
        <v>535755.06000000006</v>
      </c>
      <c r="FI278" s="55">
        <f t="shared" si="346"/>
        <v>8503755.5099999998</v>
      </c>
      <c r="FJ278" s="55">
        <f t="shared" si="346"/>
        <v>9621093.3200000003</v>
      </c>
      <c r="FK278" s="55">
        <f t="shared" si="346"/>
        <v>14109965.439999999</v>
      </c>
      <c r="FL278" s="55">
        <f t="shared" si="346"/>
        <v>14124959.82</v>
      </c>
      <c r="FM278" s="55">
        <f t="shared" si="346"/>
        <v>6104871.75</v>
      </c>
      <c r="FN278" s="55">
        <f t="shared" si="346"/>
        <v>26329697.73</v>
      </c>
      <c r="FO278" s="55">
        <f t="shared" si="346"/>
        <v>8837227.0800000001</v>
      </c>
      <c r="FP278" s="55">
        <f t="shared" si="346"/>
        <v>7492797.8399999999</v>
      </c>
      <c r="FQ278" s="55">
        <f t="shared" si="346"/>
        <v>3040134.25</v>
      </c>
      <c r="FR278" s="55">
        <f t="shared" si="346"/>
        <v>2054080.93</v>
      </c>
      <c r="FS278" s="55">
        <f t="shared" si="346"/>
        <v>2307513.98</v>
      </c>
      <c r="FT278" s="2">
        <f t="shared" si="346"/>
        <v>1198537.78</v>
      </c>
      <c r="FU278" s="55">
        <f t="shared" si="346"/>
        <v>2050429.09</v>
      </c>
      <c r="FV278" s="55">
        <f t="shared" si="346"/>
        <v>1443326.19</v>
      </c>
      <c r="FW278" s="55">
        <f t="shared" si="346"/>
        <v>352815.97</v>
      </c>
      <c r="FX278" s="55">
        <f t="shared" si="346"/>
        <v>390309.11</v>
      </c>
      <c r="FY278" s="55">
        <f>FY267</f>
        <v>0</v>
      </c>
      <c r="FZ278" s="147">
        <f>SUM(C278:FX278)</f>
        <v>1837512869.7299998</v>
      </c>
      <c r="GA278" s="55"/>
      <c r="GB278" s="76"/>
      <c r="GC278" s="2"/>
      <c r="GD278" s="53"/>
      <c r="GE278" s="5"/>
      <c r="GF278" s="55"/>
      <c r="GG278" s="5"/>
      <c r="GH278" s="53"/>
      <c r="GI278" s="53"/>
      <c r="GJ278" s="53"/>
      <c r="GK278" s="53"/>
      <c r="GL278" s="53"/>
      <c r="GM278" s="53"/>
    </row>
    <row r="279" spans="1:195" x14ac:dyDescent="0.2">
      <c r="A279" s="3" t="s">
        <v>666</v>
      </c>
      <c r="B279" s="2" t="s">
        <v>667</v>
      </c>
      <c r="C279" s="55">
        <f>C266</f>
        <v>925066.85</v>
      </c>
      <c r="D279" s="55">
        <f t="shared" si="344"/>
        <v>3696942.98</v>
      </c>
      <c r="E279" s="55">
        <f t="shared" si="344"/>
        <v>1187362.1100000001</v>
      </c>
      <c r="F279" s="55">
        <f t="shared" si="344"/>
        <v>1740807</v>
      </c>
      <c r="G279" s="55">
        <f t="shared" si="344"/>
        <v>164715.79</v>
      </c>
      <c r="H279" s="55">
        <f t="shared" si="344"/>
        <v>185262.77</v>
      </c>
      <c r="I279" s="55">
        <f t="shared" si="344"/>
        <v>1144435.99</v>
      </c>
      <c r="J279" s="55">
        <f t="shared" si="344"/>
        <v>395922.69</v>
      </c>
      <c r="K279" s="55">
        <f t="shared" si="344"/>
        <v>60520.65</v>
      </c>
      <c r="L279" s="55">
        <f t="shared" si="344"/>
        <v>633736.71</v>
      </c>
      <c r="M279" s="55">
        <f t="shared" si="344"/>
        <v>254523.79</v>
      </c>
      <c r="N279" s="55">
        <f t="shared" si="344"/>
        <v>8713196.3300000001</v>
      </c>
      <c r="O279" s="55">
        <f t="shared" si="344"/>
        <v>2584833.4500000002</v>
      </c>
      <c r="P279" s="55">
        <f t="shared" si="344"/>
        <v>52902.12</v>
      </c>
      <c r="Q279" s="55">
        <f t="shared" si="344"/>
        <v>3410927.83</v>
      </c>
      <c r="R279" s="55">
        <f t="shared" si="344"/>
        <v>83608.5</v>
      </c>
      <c r="S279" s="55">
        <f t="shared" si="344"/>
        <v>500081.05</v>
      </c>
      <c r="T279" s="55">
        <f t="shared" si="344"/>
        <v>68284.570000000007</v>
      </c>
      <c r="U279" s="55">
        <f t="shared" si="344"/>
        <v>35446.36</v>
      </c>
      <c r="V279" s="55">
        <f t="shared" si="344"/>
        <v>98025.09</v>
      </c>
      <c r="W279" s="55">
        <f t="shared" si="344"/>
        <v>24878.69</v>
      </c>
      <c r="X279" s="55">
        <f t="shared" si="344"/>
        <v>22939.64</v>
      </c>
      <c r="Y279" s="55">
        <f t="shared" si="344"/>
        <v>108215.2</v>
      </c>
      <c r="Z279" s="55">
        <f t="shared" si="344"/>
        <v>50822.67</v>
      </c>
      <c r="AA279" s="55">
        <f t="shared" si="344"/>
        <v>3882506.57</v>
      </c>
      <c r="AB279" s="55">
        <f t="shared" si="344"/>
        <v>6894141.3700000001</v>
      </c>
      <c r="AC279" s="55">
        <f t="shared" si="344"/>
        <v>309731.98</v>
      </c>
      <c r="AD279" s="55">
        <f t="shared" si="344"/>
        <v>277213.5</v>
      </c>
      <c r="AE279" s="55">
        <f t="shared" si="344"/>
        <v>63921.72</v>
      </c>
      <c r="AF279" s="55">
        <f t="shared" si="344"/>
        <v>74828.14</v>
      </c>
      <c r="AG279" s="55">
        <f t="shared" si="344"/>
        <v>258142.26</v>
      </c>
      <c r="AH279" s="55">
        <f t="shared" si="344"/>
        <v>132983.09</v>
      </c>
      <c r="AI279" s="55">
        <f t="shared" si="344"/>
        <v>39959.29</v>
      </c>
      <c r="AJ279" s="55">
        <f t="shared" si="344"/>
        <v>57472.9</v>
      </c>
      <c r="AK279" s="55">
        <f t="shared" si="344"/>
        <v>62421.06</v>
      </c>
      <c r="AL279" s="55">
        <f t="shared" si="344"/>
        <v>109888.54</v>
      </c>
      <c r="AM279" s="55">
        <f t="shared" si="344"/>
        <v>92912.92</v>
      </c>
      <c r="AN279" s="55">
        <f t="shared" si="344"/>
        <v>285871.84999999998</v>
      </c>
      <c r="AO279" s="55">
        <f t="shared" si="344"/>
        <v>1146077.33</v>
      </c>
      <c r="AP279" s="55">
        <f t="shared" si="344"/>
        <v>17888206.75</v>
      </c>
      <c r="AQ279" s="55">
        <f t="shared" si="344"/>
        <v>103282.92</v>
      </c>
      <c r="AR279" s="55">
        <f t="shared" si="344"/>
        <v>10637034.68</v>
      </c>
      <c r="AS279" s="55">
        <f t="shared" si="344"/>
        <v>1487510.87</v>
      </c>
      <c r="AT279" s="55">
        <f t="shared" si="344"/>
        <v>659804.09</v>
      </c>
      <c r="AU279" s="55">
        <f t="shared" si="344"/>
        <v>89773.49</v>
      </c>
      <c r="AV279" s="55">
        <f t="shared" si="344"/>
        <v>52787.35</v>
      </c>
      <c r="AW279" s="55">
        <f t="shared" si="344"/>
        <v>58813.86</v>
      </c>
      <c r="AX279" s="55">
        <f t="shared" si="344"/>
        <v>35962.67</v>
      </c>
      <c r="AY279" s="55">
        <f t="shared" si="344"/>
        <v>64439.72</v>
      </c>
      <c r="AZ279" s="55">
        <f t="shared" si="344"/>
        <v>1047571.95</v>
      </c>
      <c r="BA279" s="55">
        <f t="shared" si="344"/>
        <v>579154.39</v>
      </c>
      <c r="BB279" s="55">
        <f t="shared" si="344"/>
        <v>266944.33</v>
      </c>
      <c r="BC279" s="55">
        <f t="shared" si="344"/>
        <v>5876995.5899999999</v>
      </c>
      <c r="BD279" s="55">
        <f t="shared" si="344"/>
        <v>1031463.8</v>
      </c>
      <c r="BE279" s="55">
        <f t="shared" si="344"/>
        <v>263255.02</v>
      </c>
      <c r="BF279" s="55">
        <f t="shared" si="344"/>
        <v>3683387.91</v>
      </c>
      <c r="BG279" s="55">
        <f t="shared" si="344"/>
        <v>80216.800000000003</v>
      </c>
      <c r="BH279" s="55">
        <f t="shared" si="344"/>
        <v>88958.77</v>
      </c>
      <c r="BI279" s="55">
        <f t="shared" si="344"/>
        <v>29408.9</v>
      </c>
      <c r="BJ279" s="55">
        <f t="shared" si="344"/>
        <v>857161.41</v>
      </c>
      <c r="BK279" s="55">
        <f t="shared" si="344"/>
        <v>1324344.69</v>
      </c>
      <c r="BL279" s="55">
        <f t="shared" si="344"/>
        <v>5856.02</v>
      </c>
      <c r="BM279" s="55">
        <f t="shared" si="344"/>
        <v>34697.75</v>
      </c>
      <c r="BN279" s="55">
        <f t="shared" si="344"/>
        <v>849895.38</v>
      </c>
      <c r="BO279" s="55">
        <f t="shared" si="345"/>
        <v>331993.49</v>
      </c>
      <c r="BP279" s="55">
        <f t="shared" si="345"/>
        <v>170633.82</v>
      </c>
      <c r="BQ279" s="55">
        <f t="shared" si="345"/>
        <v>936219.68</v>
      </c>
      <c r="BR279" s="55">
        <f t="shared" si="345"/>
        <v>318123.21999999997</v>
      </c>
      <c r="BS279" s="55">
        <f t="shared" si="345"/>
        <v>115615.79</v>
      </c>
      <c r="BT279" s="55">
        <f t="shared" si="345"/>
        <v>98086.37</v>
      </c>
      <c r="BU279" s="55">
        <f t="shared" si="345"/>
        <v>132986.64000000001</v>
      </c>
      <c r="BV279" s="55">
        <f t="shared" si="345"/>
        <v>382365.75</v>
      </c>
      <c r="BW279" s="55">
        <f t="shared" si="345"/>
        <v>475771.34</v>
      </c>
      <c r="BX279" s="55">
        <f t="shared" si="345"/>
        <v>64461.82</v>
      </c>
      <c r="BY279" s="55">
        <f t="shared" si="345"/>
        <v>189109.67</v>
      </c>
      <c r="BZ279" s="55">
        <f t="shared" si="345"/>
        <v>109852.75</v>
      </c>
      <c r="CA279" s="55">
        <f t="shared" si="345"/>
        <v>308770.40999999997</v>
      </c>
      <c r="CB279" s="55">
        <f t="shared" si="345"/>
        <v>14583302.140000001</v>
      </c>
      <c r="CC279" s="55">
        <f t="shared" si="345"/>
        <v>90884.43</v>
      </c>
      <c r="CD279" s="55">
        <f t="shared" si="345"/>
        <v>77042.53</v>
      </c>
      <c r="CE279" s="55">
        <f t="shared" si="345"/>
        <v>76173.45</v>
      </c>
      <c r="CF279" s="55">
        <f t="shared" si="345"/>
        <v>72469.89</v>
      </c>
      <c r="CG279" s="55">
        <f t="shared" si="345"/>
        <v>64451.6</v>
      </c>
      <c r="CH279" s="55">
        <f t="shared" si="345"/>
        <v>49827.01</v>
      </c>
      <c r="CI279" s="55">
        <f t="shared" si="345"/>
        <v>214433.29</v>
      </c>
      <c r="CJ279" s="55">
        <f t="shared" si="345"/>
        <v>261909.44</v>
      </c>
      <c r="CK279" s="55">
        <f t="shared" si="345"/>
        <v>998260.48</v>
      </c>
      <c r="CL279" s="55">
        <f t="shared" si="345"/>
        <v>194180.82</v>
      </c>
      <c r="CM279" s="55">
        <f t="shared" si="345"/>
        <v>79378.05</v>
      </c>
      <c r="CN279" s="55">
        <f t="shared" si="345"/>
        <v>5303660.57</v>
      </c>
      <c r="CO279" s="55">
        <f t="shared" si="345"/>
        <v>2472615.92</v>
      </c>
      <c r="CP279" s="55">
        <f t="shared" si="345"/>
        <v>546227.56000000006</v>
      </c>
      <c r="CQ279" s="55">
        <f t="shared" si="345"/>
        <v>242106.85</v>
      </c>
      <c r="CR279" s="55">
        <f t="shared" si="345"/>
        <v>68030.820000000007</v>
      </c>
      <c r="CS279" s="55">
        <f t="shared" si="345"/>
        <v>175617.88</v>
      </c>
      <c r="CT279" s="55">
        <f t="shared" si="345"/>
        <v>54414.98</v>
      </c>
      <c r="CU279" s="55">
        <f t="shared" si="345"/>
        <v>25835.17</v>
      </c>
      <c r="CV279" s="55">
        <f t="shared" si="345"/>
        <v>13156.93</v>
      </c>
      <c r="CW279" s="55">
        <f t="shared" si="345"/>
        <v>95559.08</v>
      </c>
      <c r="CX279" s="55">
        <f t="shared" si="345"/>
        <v>120049.1</v>
      </c>
      <c r="CY279" s="55">
        <f t="shared" si="345"/>
        <v>21353.25</v>
      </c>
      <c r="CZ279" s="55">
        <f t="shared" si="345"/>
        <v>571128.78</v>
      </c>
      <c r="DA279" s="55">
        <f t="shared" si="345"/>
        <v>33058.74</v>
      </c>
      <c r="DB279" s="55">
        <f t="shared" si="345"/>
        <v>56348.05</v>
      </c>
      <c r="DC279" s="55">
        <f t="shared" si="345"/>
        <v>132700.43</v>
      </c>
      <c r="DD279" s="55">
        <f t="shared" si="345"/>
        <v>97376.91</v>
      </c>
      <c r="DE279" s="55">
        <f t="shared" si="345"/>
        <v>259495.41</v>
      </c>
      <c r="DF279" s="55">
        <f t="shared" si="345"/>
        <v>5247047.04</v>
      </c>
      <c r="DG279" s="55">
        <f t="shared" si="345"/>
        <v>88883.73</v>
      </c>
      <c r="DH279" s="55">
        <f t="shared" si="345"/>
        <v>797627.46</v>
      </c>
      <c r="DI279" s="55">
        <f t="shared" si="345"/>
        <v>907861.61</v>
      </c>
      <c r="DJ279" s="55">
        <f t="shared" si="345"/>
        <v>106969.83</v>
      </c>
      <c r="DK279" s="55">
        <f t="shared" si="345"/>
        <v>66724.259999999995</v>
      </c>
      <c r="DL279" s="55">
        <f t="shared" si="345"/>
        <v>1300035.22</v>
      </c>
      <c r="DM279" s="55">
        <f t="shared" si="345"/>
        <v>103002.35</v>
      </c>
      <c r="DN279" s="55">
        <f t="shared" si="345"/>
        <v>607364.61</v>
      </c>
      <c r="DO279" s="55">
        <f t="shared" si="345"/>
        <v>606869.12</v>
      </c>
      <c r="DP279" s="55">
        <f t="shared" si="345"/>
        <v>49188.72</v>
      </c>
      <c r="DQ279" s="55">
        <f t="shared" si="345"/>
        <v>171650.79</v>
      </c>
      <c r="DR279" s="55">
        <f t="shared" si="345"/>
        <v>270075.56</v>
      </c>
      <c r="DS279" s="55">
        <f t="shared" si="345"/>
        <v>183462.32</v>
      </c>
      <c r="DT279" s="55">
        <f t="shared" si="345"/>
        <v>37379.61</v>
      </c>
      <c r="DU279" s="55">
        <f t="shared" si="345"/>
        <v>91315.74</v>
      </c>
      <c r="DV279" s="55">
        <f t="shared" si="345"/>
        <v>28320.7</v>
      </c>
      <c r="DW279" s="55">
        <f t="shared" si="345"/>
        <v>78745.210000000006</v>
      </c>
      <c r="DX279" s="55">
        <f t="shared" si="345"/>
        <v>44375.88</v>
      </c>
      <c r="DY279" s="55">
        <f t="shared" si="345"/>
        <v>105406.12</v>
      </c>
      <c r="DZ279" s="55">
        <f t="shared" si="345"/>
        <v>218148.35</v>
      </c>
      <c r="EA279" s="55">
        <f t="shared" si="346"/>
        <v>461975.43</v>
      </c>
      <c r="EB279" s="55">
        <f t="shared" si="346"/>
        <v>226525.26</v>
      </c>
      <c r="EC279" s="55">
        <f t="shared" si="346"/>
        <v>74621.11</v>
      </c>
      <c r="ED279" s="55">
        <f t="shared" si="346"/>
        <v>379657.58</v>
      </c>
      <c r="EE279" s="55">
        <f t="shared" si="346"/>
        <v>52169.5</v>
      </c>
      <c r="EF279" s="55">
        <f t="shared" si="346"/>
        <v>293564.23</v>
      </c>
      <c r="EG279" s="55">
        <f t="shared" si="346"/>
        <v>82534.77</v>
      </c>
      <c r="EH279" s="55">
        <f t="shared" si="346"/>
        <v>43251.11</v>
      </c>
      <c r="EI279" s="55">
        <f t="shared" si="346"/>
        <v>2093123.94</v>
      </c>
      <c r="EJ279" s="55">
        <f t="shared" si="346"/>
        <v>1351219.16</v>
      </c>
      <c r="EK279" s="55">
        <f t="shared" si="346"/>
        <v>138310.24</v>
      </c>
      <c r="EL279" s="55">
        <f t="shared" si="346"/>
        <v>53729.74</v>
      </c>
      <c r="EM279" s="55">
        <f t="shared" si="346"/>
        <v>188358.38</v>
      </c>
      <c r="EN279" s="55">
        <f t="shared" si="346"/>
        <v>171756.03</v>
      </c>
      <c r="EO279" s="55">
        <f t="shared" si="346"/>
        <v>99720.39</v>
      </c>
      <c r="EP279" s="55">
        <f t="shared" si="346"/>
        <v>133116.26</v>
      </c>
      <c r="EQ279" s="55">
        <f t="shared" si="346"/>
        <v>577766.81999999995</v>
      </c>
      <c r="ER279" s="55">
        <f t="shared" si="346"/>
        <v>154621.37</v>
      </c>
      <c r="ES279" s="55">
        <f t="shared" si="346"/>
        <v>34699.31</v>
      </c>
      <c r="ET279" s="55">
        <f t="shared" si="346"/>
        <v>45575.35</v>
      </c>
      <c r="EU279" s="55">
        <f t="shared" si="346"/>
        <v>98246.29</v>
      </c>
      <c r="EV279" s="55">
        <f t="shared" si="346"/>
        <v>38988.400000000001</v>
      </c>
      <c r="EW279" s="55">
        <f t="shared" si="346"/>
        <v>169014.05</v>
      </c>
      <c r="EX279" s="55">
        <f t="shared" si="346"/>
        <v>10347.41</v>
      </c>
      <c r="EY279" s="55">
        <f t="shared" si="346"/>
        <v>107845.49</v>
      </c>
      <c r="EZ279" s="55">
        <f t="shared" si="346"/>
        <v>79553.52</v>
      </c>
      <c r="FA279" s="55">
        <f t="shared" si="346"/>
        <v>1004087.08</v>
      </c>
      <c r="FB279" s="55">
        <f t="shared" si="346"/>
        <v>149914.07999999999</v>
      </c>
      <c r="FC279" s="55">
        <f t="shared" si="346"/>
        <v>476511.19</v>
      </c>
      <c r="FD279" s="55">
        <f t="shared" si="346"/>
        <v>140967.49</v>
      </c>
      <c r="FE279" s="55">
        <f t="shared" si="346"/>
        <v>71841.440000000002</v>
      </c>
      <c r="FF279" s="55">
        <f t="shared" si="346"/>
        <v>60387.14</v>
      </c>
      <c r="FG279" s="55">
        <f t="shared" si="346"/>
        <v>23932.77</v>
      </c>
      <c r="FH279" s="55">
        <f t="shared" si="346"/>
        <v>83198.3</v>
      </c>
      <c r="FI279" s="55">
        <f t="shared" si="346"/>
        <v>550672.27</v>
      </c>
      <c r="FJ279" s="55">
        <f t="shared" si="346"/>
        <v>621677.11</v>
      </c>
      <c r="FK279" s="55">
        <f t="shared" si="346"/>
        <v>560475.53</v>
      </c>
      <c r="FL279" s="55">
        <f t="shared" si="346"/>
        <v>1058473.05</v>
      </c>
      <c r="FM279" s="55">
        <f t="shared" si="346"/>
        <v>461564.94</v>
      </c>
      <c r="FN279" s="55">
        <f t="shared" si="346"/>
        <v>2163561.2999999998</v>
      </c>
      <c r="FO279" s="55">
        <f t="shared" si="346"/>
        <v>440986</v>
      </c>
      <c r="FP279" s="55">
        <f t="shared" si="346"/>
        <v>526686.98</v>
      </c>
      <c r="FQ279" s="55">
        <f t="shared" si="346"/>
        <v>223102.94</v>
      </c>
      <c r="FR279" s="55">
        <f t="shared" si="346"/>
        <v>88477.13</v>
      </c>
      <c r="FS279" s="55">
        <f t="shared" si="346"/>
        <v>109382.18</v>
      </c>
      <c r="FT279" s="2">
        <f t="shared" si="346"/>
        <v>97729.45</v>
      </c>
      <c r="FU279" s="55">
        <f t="shared" si="346"/>
        <v>257428.03</v>
      </c>
      <c r="FV279" s="55">
        <f t="shared" si="346"/>
        <v>176363.66</v>
      </c>
      <c r="FW279" s="55">
        <f t="shared" si="346"/>
        <v>43975.42</v>
      </c>
      <c r="FX279" s="55">
        <f t="shared" si="346"/>
        <v>43395.46</v>
      </c>
      <c r="FY279" s="55">
        <f>FY268</f>
        <v>0</v>
      </c>
      <c r="FZ279" s="147">
        <f>SUM(C279:FX279)</f>
        <v>145319037.07999998</v>
      </c>
      <c r="GA279" s="53"/>
      <c r="GB279" s="76"/>
      <c r="GC279" s="2"/>
      <c r="GD279" s="53"/>
      <c r="GE279" s="5"/>
      <c r="GF279" s="55"/>
      <c r="GG279" s="5"/>
      <c r="GH279" s="53"/>
      <c r="GI279" s="53"/>
      <c r="GJ279" s="53"/>
      <c r="GK279" s="53"/>
      <c r="GL279" s="53"/>
      <c r="GM279" s="53"/>
    </row>
    <row r="280" spans="1:195" x14ac:dyDescent="0.2">
      <c r="A280" s="3" t="s">
        <v>668</v>
      </c>
      <c r="B280" s="2" t="s">
        <v>648</v>
      </c>
      <c r="C280" s="55">
        <f>C277-C278-C279</f>
        <v>44476218.042161189</v>
      </c>
      <c r="D280" s="55">
        <f t="shared" ref="D280:BO280" si="347">D277-D278-D279</f>
        <v>230383565.94154635</v>
      </c>
      <c r="E280" s="55">
        <f t="shared" si="347"/>
        <v>41930980.10343571</v>
      </c>
      <c r="F280" s="55">
        <f t="shared" si="347"/>
        <v>92324919.852056175</v>
      </c>
      <c r="G280" s="55">
        <f t="shared" si="347"/>
        <v>4498192.7921901988</v>
      </c>
      <c r="H280" s="55">
        <f t="shared" si="347"/>
        <v>4479705.6355555262</v>
      </c>
      <c r="I280" s="55">
        <f t="shared" si="347"/>
        <v>61149936.669846147</v>
      </c>
      <c r="J280" s="55">
        <f t="shared" si="347"/>
        <v>10902717.942070657</v>
      </c>
      <c r="K280" s="55">
        <f t="shared" si="347"/>
        <v>1985854.8202527093</v>
      </c>
      <c r="L280" s="55">
        <f t="shared" si="347"/>
        <v>10326279.24921507</v>
      </c>
      <c r="M280" s="55">
        <f t="shared" si="347"/>
        <v>8690915.5987579096</v>
      </c>
      <c r="N280" s="55">
        <f t="shared" si="347"/>
        <v>236721486.7031641</v>
      </c>
      <c r="O280" s="55">
        <f t="shared" si="347"/>
        <v>64840813.037302688</v>
      </c>
      <c r="P280" s="55">
        <f t="shared" si="347"/>
        <v>1221443.8075993354</v>
      </c>
      <c r="Q280" s="55">
        <f t="shared" si="347"/>
        <v>241083831.18348342</v>
      </c>
      <c r="R280" s="55">
        <f t="shared" si="347"/>
        <v>12292689.723709304</v>
      </c>
      <c r="S280" s="55">
        <f t="shared" si="347"/>
        <v>3710611.5316644087</v>
      </c>
      <c r="T280" s="55">
        <f t="shared" si="347"/>
        <v>1048650.4432730593</v>
      </c>
      <c r="U280" s="55">
        <f t="shared" si="347"/>
        <v>463431.12195418478</v>
      </c>
      <c r="V280" s="55">
        <f t="shared" si="347"/>
        <v>1799376.1160017734</v>
      </c>
      <c r="W280" s="55">
        <f t="shared" si="347"/>
        <v>850958.51330741716</v>
      </c>
      <c r="X280" s="55">
        <f t="shared" si="347"/>
        <v>561477.79230472201</v>
      </c>
      <c r="Y280" s="55">
        <f t="shared" si="347"/>
        <v>2443477.320509606</v>
      </c>
      <c r="Z280" s="55">
        <f t="shared" si="347"/>
        <v>2053119.6603358677</v>
      </c>
      <c r="AA280" s="55">
        <f t="shared" si="347"/>
        <v>133605665.63279352</v>
      </c>
      <c r="AB280" s="55">
        <f t="shared" si="347"/>
        <v>73904205.173106983</v>
      </c>
      <c r="AC280" s="55">
        <f t="shared" si="347"/>
        <v>3511676.6916629672</v>
      </c>
      <c r="AD280" s="55">
        <f t="shared" si="347"/>
        <v>4576006.0360968588</v>
      </c>
      <c r="AE280" s="55">
        <f t="shared" si="347"/>
        <v>818044.08417408797</v>
      </c>
      <c r="AF280" s="55">
        <f t="shared" si="347"/>
        <v>1211477.488285226</v>
      </c>
      <c r="AG280" s="55">
        <f t="shared" si="347"/>
        <v>-7483.1899999997113</v>
      </c>
      <c r="AH280" s="55">
        <f t="shared" si="347"/>
        <v>6386833.0244443109</v>
      </c>
      <c r="AI280" s="55">
        <f t="shared" si="347"/>
        <v>2886580.7260444635</v>
      </c>
      <c r="AJ280" s="55">
        <f t="shared" si="347"/>
        <v>1863060.2817542907</v>
      </c>
      <c r="AK280" s="55">
        <f t="shared" si="347"/>
        <v>1411668.3904661795</v>
      </c>
      <c r="AL280" s="55">
        <f t="shared" si="347"/>
        <v>742212.5949210946</v>
      </c>
      <c r="AM280" s="55">
        <f t="shared" si="347"/>
        <v>2901954.6238798639</v>
      </c>
      <c r="AN280" s="55">
        <f t="shared" si="347"/>
        <v>773779.52025163046</v>
      </c>
      <c r="AO280" s="55">
        <f t="shared" si="347"/>
        <v>23164075.310497142</v>
      </c>
      <c r="AP280" s="55">
        <f t="shared" si="347"/>
        <v>331631819.88856834</v>
      </c>
      <c r="AQ280" s="55">
        <f t="shared" si="347"/>
        <v>596499.1998384787</v>
      </c>
      <c r="AR280" s="55">
        <f t="shared" si="347"/>
        <v>295624735.40551668</v>
      </c>
      <c r="AS280" s="55">
        <f t="shared" si="347"/>
        <v>19707195.243615333</v>
      </c>
      <c r="AT280" s="55">
        <f t="shared" si="347"/>
        <v>12169224.966192003</v>
      </c>
      <c r="AU280" s="55">
        <f t="shared" si="347"/>
        <v>2413064.2276516054</v>
      </c>
      <c r="AV280" s="55">
        <f t="shared" si="347"/>
        <v>2418745.5158943636</v>
      </c>
      <c r="AW280" s="55">
        <f t="shared" si="347"/>
        <v>1982681.4439900566</v>
      </c>
      <c r="AX280" s="55">
        <f t="shared" si="347"/>
        <v>471239.18164793437</v>
      </c>
      <c r="AY280" s="55">
        <f t="shared" si="347"/>
        <v>3577971.4900909117</v>
      </c>
      <c r="AZ280" s="55">
        <f t="shared" si="347"/>
        <v>68581415.112818122</v>
      </c>
      <c r="BA280" s="55">
        <f t="shared" si="347"/>
        <v>50318823.594529003</v>
      </c>
      <c r="BB280" s="55">
        <f t="shared" si="347"/>
        <v>48053174.495918393</v>
      </c>
      <c r="BC280" s="55">
        <f t="shared" si="347"/>
        <v>147126002.37124336</v>
      </c>
      <c r="BD280" s="55">
        <f t="shared" si="347"/>
        <v>21645008.836686719</v>
      </c>
      <c r="BE280" s="55">
        <f t="shared" si="347"/>
        <v>7416999.1737427656</v>
      </c>
      <c r="BF280" s="55">
        <f t="shared" si="347"/>
        <v>115627332.64551044</v>
      </c>
      <c r="BG280" s="55">
        <f t="shared" si="347"/>
        <v>6672742.1197514804</v>
      </c>
      <c r="BH280" s="55">
        <f t="shared" si="347"/>
        <v>3846004.5784739261</v>
      </c>
      <c r="BI280" s="55">
        <f t="shared" si="347"/>
        <v>2274137.2260659537</v>
      </c>
      <c r="BJ280" s="55">
        <f t="shared" si="347"/>
        <v>28254980.088664953</v>
      </c>
      <c r="BK280" s="55">
        <f t="shared" si="347"/>
        <v>117064329.26721619</v>
      </c>
      <c r="BL280" s="55">
        <f t="shared" si="347"/>
        <v>2221541.3801722424</v>
      </c>
      <c r="BM280" s="55">
        <f t="shared" si="347"/>
        <v>2373200.1898425212</v>
      </c>
      <c r="BN280" s="55">
        <f t="shared" si="347"/>
        <v>17935710.517781757</v>
      </c>
      <c r="BO280" s="55">
        <f t="shared" si="347"/>
        <v>7792684.8405366847</v>
      </c>
      <c r="BP280" s="55">
        <f t="shared" ref="BP280:EA280" si="348">BP277-BP278-BP279</f>
        <v>967489.4812813655</v>
      </c>
      <c r="BQ280" s="55">
        <f t="shared" si="348"/>
        <v>22612043.876429379</v>
      </c>
      <c r="BR280" s="55">
        <f t="shared" si="348"/>
        <v>25786943.853179734</v>
      </c>
      <c r="BS280" s="55">
        <f t="shared" si="348"/>
        <v>4935429.6720070047</v>
      </c>
      <c r="BT280" s="55">
        <f t="shared" si="348"/>
        <v>2163929.1633296749</v>
      </c>
      <c r="BU280" s="55">
        <f t="shared" si="348"/>
        <v>999314.89370913676</v>
      </c>
      <c r="BV280" s="55">
        <f t="shared" si="348"/>
        <v>2219742.8098480348</v>
      </c>
      <c r="BW280" s="55">
        <f t="shared" si="348"/>
        <v>5041902.173281434</v>
      </c>
      <c r="BX280" s="55">
        <f t="shared" si="348"/>
        <v>191463.13567854889</v>
      </c>
      <c r="BY280" s="55">
        <f t="shared" si="348"/>
        <v>1704404.6617598762</v>
      </c>
      <c r="BZ280" s="55">
        <f t="shared" si="348"/>
        <v>1114116.44029015</v>
      </c>
      <c r="CA280" s="55">
        <f t="shared" si="348"/>
        <v>869780.98775929376</v>
      </c>
      <c r="CB280" s="55">
        <f t="shared" si="348"/>
        <v>355772886.95350772</v>
      </c>
      <c r="CC280" s="55">
        <f t="shared" si="348"/>
        <v>1282265.3123565649</v>
      </c>
      <c r="CD280" s="55">
        <f t="shared" si="348"/>
        <v>487366.98770465981</v>
      </c>
      <c r="CE280" s="55">
        <f t="shared" si="348"/>
        <v>1260584.5611607281</v>
      </c>
      <c r="CF280" s="55">
        <f t="shared" si="348"/>
        <v>948172.76148230978</v>
      </c>
      <c r="CG280" s="55">
        <f t="shared" si="348"/>
        <v>1492008.8305391241</v>
      </c>
      <c r="CH280" s="55">
        <f t="shared" si="348"/>
        <v>1146129.2347159239</v>
      </c>
      <c r="CI280" s="55">
        <f t="shared" si="348"/>
        <v>3039841.179736163</v>
      </c>
      <c r="CJ280" s="55">
        <f t="shared" si="348"/>
        <v>2150147.8912152392</v>
      </c>
      <c r="CK280" s="55">
        <f t="shared" si="348"/>
        <v>23357557.89394765</v>
      </c>
      <c r="CL280" s="55">
        <f t="shared" si="348"/>
        <v>7120961.7363694571</v>
      </c>
      <c r="CM280" s="55">
        <f t="shared" si="348"/>
        <v>4881279.0233594188</v>
      </c>
      <c r="CN280" s="55">
        <f t="shared" si="348"/>
        <v>120610448.46777195</v>
      </c>
      <c r="CO280" s="55">
        <f t="shared" si="348"/>
        <v>68646678.642202809</v>
      </c>
      <c r="CP280" s="55">
        <f t="shared" si="348"/>
        <v>609448.24034551485</v>
      </c>
      <c r="CQ280" s="55">
        <f t="shared" si="348"/>
        <v>7157151.8073530747</v>
      </c>
      <c r="CR280" s="55">
        <f t="shared" si="348"/>
        <v>1733153.0100793533</v>
      </c>
      <c r="CS280" s="55">
        <f t="shared" si="348"/>
        <v>1910197.2800252503</v>
      </c>
      <c r="CT280" s="55">
        <f t="shared" si="348"/>
        <v>1170708.8616917857</v>
      </c>
      <c r="CU280" s="55">
        <f t="shared" si="348"/>
        <v>2539074.8340882184</v>
      </c>
      <c r="CV280" s="55">
        <f t="shared" si="348"/>
        <v>503248.76934375888</v>
      </c>
      <c r="CW280" s="55">
        <f t="shared" si="348"/>
        <v>-1.6007106751203537E-10</v>
      </c>
      <c r="CX280" s="55">
        <f t="shared" si="348"/>
        <v>1972904.1319753956</v>
      </c>
      <c r="CY280" s="55">
        <f t="shared" si="348"/>
        <v>518437.74134502769</v>
      </c>
      <c r="CZ280" s="55">
        <f t="shared" si="348"/>
        <v>9432534.3628921658</v>
      </c>
      <c r="DA280" s="55">
        <f t="shared" si="348"/>
        <v>1723055.34999174</v>
      </c>
      <c r="DB280" s="55">
        <f t="shared" si="348"/>
        <v>2294390.1308938656</v>
      </c>
      <c r="DC280" s="55">
        <f t="shared" si="348"/>
        <v>946497.95603022981</v>
      </c>
      <c r="DD280" s="55">
        <f t="shared" si="348"/>
        <v>271060.23422406113</v>
      </c>
      <c r="DE280" s="55">
        <f t="shared" si="348"/>
        <v>1537301.7284278804</v>
      </c>
      <c r="DF280" s="55">
        <f t="shared" si="348"/>
        <v>100912725.56116264</v>
      </c>
      <c r="DG280" s="55">
        <f t="shared" si="348"/>
        <v>272110.2924529633</v>
      </c>
      <c r="DH280" s="55">
        <f t="shared" si="348"/>
        <v>3838701.2116156137</v>
      </c>
      <c r="DI280" s="55">
        <f t="shared" si="348"/>
        <v>6255735.1911931606</v>
      </c>
      <c r="DJ280" s="55">
        <f t="shared" si="348"/>
        <v>4164080.9875182789</v>
      </c>
      <c r="DK280" s="55">
        <f t="shared" si="348"/>
        <v>2637192.4166346537</v>
      </c>
      <c r="DL280" s="55">
        <f t="shared" si="348"/>
        <v>29630676.088263527</v>
      </c>
      <c r="DM280" s="55">
        <f t="shared" si="348"/>
        <v>2075223.6463435618</v>
      </c>
      <c r="DN280" s="55">
        <f t="shared" si="348"/>
        <v>4386052.6341690486</v>
      </c>
      <c r="DO280" s="55">
        <f t="shared" si="348"/>
        <v>14423002.802244758</v>
      </c>
      <c r="DP280" s="55">
        <f t="shared" si="348"/>
        <v>1931558.0581356001</v>
      </c>
      <c r="DQ280" s="55">
        <f t="shared" si="348"/>
        <v>568135.89651281713</v>
      </c>
      <c r="DR280" s="55">
        <f t="shared" si="348"/>
        <v>8050244.570041962</v>
      </c>
      <c r="DS280" s="55">
        <f t="shared" si="348"/>
        <v>5127326.1442399835</v>
      </c>
      <c r="DT280" s="55">
        <f t="shared" si="348"/>
        <v>1621373.7882507874</v>
      </c>
      <c r="DU280" s="55">
        <f t="shared" si="348"/>
        <v>2670768.4383088537</v>
      </c>
      <c r="DV280" s="55">
        <f t="shared" si="348"/>
        <v>2120605.3358194251</v>
      </c>
      <c r="DW280" s="55">
        <f t="shared" si="348"/>
        <v>2598037.5780460904</v>
      </c>
      <c r="DX280" s="55">
        <f t="shared" si="348"/>
        <v>1323320.9769879081</v>
      </c>
      <c r="DY280" s="55">
        <f t="shared" si="348"/>
        <v>1926964.9918014524</v>
      </c>
      <c r="DZ280" s="55">
        <f t="shared" si="348"/>
        <v>5228197.1946416795</v>
      </c>
      <c r="EA280" s="55">
        <f t="shared" si="348"/>
        <v>664733.94814936561</v>
      </c>
      <c r="EB280" s="55">
        <f t="shared" ref="EB280:FY280" si="349">EB277-EB278-EB279</f>
        <v>2423731.1609255672</v>
      </c>
      <c r="EC280" s="55">
        <f t="shared" si="349"/>
        <v>1914812.751827691</v>
      </c>
      <c r="ED280" s="55">
        <f t="shared" si="349"/>
        <v>4168742.9908667691</v>
      </c>
      <c r="EE280" s="55">
        <f t="shared" si="349"/>
        <v>1819174.9911184367</v>
      </c>
      <c r="EF280" s="55">
        <f t="shared" si="349"/>
        <v>8939084.8773912005</v>
      </c>
      <c r="EG280" s="55">
        <f t="shared" si="349"/>
        <v>1924042.4206998032</v>
      </c>
      <c r="EH280" s="55">
        <f t="shared" si="349"/>
        <v>2005901.7307835661</v>
      </c>
      <c r="EI280" s="55">
        <f t="shared" si="349"/>
        <v>92181283.524262667</v>
      </c>
      <c r="EJ280" s="55">
        <f t="shared" si="349"/>
        <v>40788277.190557815</v>
      </c>
      <c r="EK280" s="55">
        <f t="shared" si="349"/>
        <v>338366.73358258908</v>
      </c>
      <c r="EL280" s="55">
        <f t="shared" si="349"/>
        <v>2661455.662075324</v>
      </c>
      <c r="EM280" s="55">
        <f t="shared" si="349"/>
        <v>2185658.6455766703</v>
      </c>
      <c r="EN280" s="55">
        <f t="shared" si="349"/>
        <v>6249511.1489153029</v>
      </c>
      <c r="EO280" s="55">
        <f t="shared" si="349"/>
        <v>2392448.783012622</v>
      </c>
      <c r="EP280" s="55">
        <f t="shared" si="349"/>
        <v>1191580.2236675669</v>
      </c>
      <c r="EQ280" s="55">
        <f t="shared" si="349"/>
        <v>8548156.0736980923</v>
      </c>
      <c r="ER280" s="55">
        <f t="shared" si="349"/>
        <v>1123895.0887190755</v>
      </c>
      <c r="ES280" s="55">
        <f t="shared" si="349"/>
        <v>1196058.2709138426</v>
      </c>
      <c r="ET280" s="55">
        <f t="shared" si="349"/>
        <v>1733190.3958782589</v>
      </c>
      <c r="EU280" s="55">
        <f t="shared" si="349"/>
        <v>4337350.9134416804</v>
      </c>
      <c r="EV280" s="55">
        <f t="shared" si="349"/>
        <v>459464.06238881336</v>
      </c>
      <c r="EW280" s="55">
        <f t="shared" si="349"/>
        <v>3930340.5263192984</v>
      </c>
      <c r="EX280" s="55">
        <f t="shared" si="349"/>
        <v>2560369.1799588706</v>
      </c>
      <c r="EY280" s="55">
        <f t="shared" si="349"/>
        <v>4296683.4040932236</v>
      </c>
      <c r="EZ280" s="55">
        <f t="shared" si="349"/>
        <v>912373.07745233132</v>
      </c>
      <c r="FA280" s="55">
        <f t="shared" si="349"/>
        <v>5425368.858289022</v>
      </c>
      <c r="FB280" s="55">
        <f t="shared" si="349"/>
        <v>0</v>
      </c>
      <c r="FC280" s="55">
        <f t="shared" si="349"/>
        <v>11062167.260559795</v>
      </c>
      <c r="FD280" s="55">
        <f t="shared" si="349"/>
        <v>1884111.9508619255</v>
      </c>
      <c r="FE280" s="55">
        <f t="shared" si="349"/>
        <v>874626.06040457869</v>
      </c>
      <c r="FF280" s="55">
        <f t="shared" si="349"/>
        <v>1809518.2447666007</v>
      </c>
      <c r="FG280" s="55">
        <f t="shared" si="349"/>
        <v>1237401.4058297477</v>
      </c>
      <c r="FH280" s="55">
        <f t="shared" si="349"/>
        <v>613470.91771852225</v>
      </c>
      <c r="FI280" s="55">
        <f t="shared" si="349"/>
        <v>3986534.5281108706</v>
      </c>
      <c r="FJ280" s="55">
        <f t="shared" si="349"/>
        <v>2500974.2491399753</v>
      </c>
      <c r="FK280" s="55">
        <f t="shared" si="349"/>
        <v>680820.98343633418</v>
      </c>
      <c r="FL280" s="55">
        <f t="shared" si="349"/>
        <v>17133020.592514899</v>
      </c>
      <c r="FM280" s="55">
        <f t="shared" si="349"/>
        <v>16850007.749001481</v>
      </c>
      <c r="FN280" s="55">
        <f t="shared" si="349"/>
        <v>112780642.28772932</v>
      </c>
      <c r="FO280" s="55">
        <f t="shared" si="349"/>
        <v>0</v>
      </c>
      <c r="FP280" s="55">
        <f t="shared" si="349"/>
        <v>8127431.9030054733</v>
      </c>
      <c r="FQ280" s="55">
        <f t="shared" si="349"/>
        <v>2554645.6432701848</v>
      </c>
      <c r="FR280" s="55">
        <f t="shared" si="349"/>
        <v>1.1641532182693481E-10</v>
      </c>
      <c r="FS280" s="55">
        <f t="shared" si="349"/>
        <v>1.7462298274040222E-10</v>
      </c>
      <c r="FT280" s="2">
        <f t="shared" si="349"/>
        <v>0</v>
      </c>
      <c r="FU280" s="55">
        <f t="shared" si="349"/>
        <v>3710703.6452603745</v>
      </c>
      <c r="FV280" s="55">
        <f t="shared" si="349"/>
        <v>3320532.8546383358</v>
      </c>
      <c r="FW280" s="55">
        <f t="shared" si="349"/>
        <v>1694984.2790696337</v>
      </c>
      <c r="FX280" s="55">
        <f t="shared" si="349"/>
        <v>627116.46553783107</v>
      </c>
      <c r="FY280" s="55">
        <f t="shared" si="349"/>
        <v>0</v>
      </c>
      <c r="FZ280" s="147">
        <f>SUM(C280:FX280)</f>
        <v>3950492529.5151725</v>
      </c>
      <c r="GA280" s="55"/>
      <c r="GB280" s="76"/>
      <c r="GC280" s="2"/>
      <c r="GD280" s="53"/>
      <c r="GE280" s="5"/>
      <c r="GF280" s="55"/>
      <c r="GG280" s="5"/>
      <c r="GH280" s="53"/>
      <c r="GI280" s="53"/>
      <c r="GJ280" s="53"/>
      <c r="GK280" s="53"/>
      <c r="GL280" s="53"/>
      <c r="GM280" s="53"/>
    </row>
    <row r="281" spans="1:195" x14ac:dyDescent="0.2">
      <c r="A281" s="3" t="s">
        <v>669</v>
      </c>
      <c r="B281" s="2" t="s">
        <v>670</v>
      </c>
      <c r="C281" s="53">
        <f t="shared" ref="C281:BN281" si="350">IF(MIN((((C264*-$GE$265)+C274)),(C56-C269))&lt;0,0,(MIN((((C264*-$GE$265)+C274)),(C56-C269))))</f>
        <v>0</v>
      </c>
      <c r="D281" s="53">
        <f t="shared" si="350"/>
        <v>0</v>
      </c>
      <c r="E281" s="53">
        <f t="shared" si="350"/>
        <v>0</v>
      </c>
      <c r="F281" s="53">
        <f t="shared" si="350"/>
        <v>0</v>
      </c>
      <c r="G281" s="53">
        <f t="shared" si="350"/>
        <v>0</v>
      </c>
      <c r="H281" s="53">
        <f t="shared" si="350"/>
        <v>0</v>
      </c>
      <c r="I281" s="53">
        <f t="shared" si="350"/>
        <v>0</v>
      </c>
      <c r="J281" s="53">
        <f t="shared" si="350"/>
        <v>0</v>
      </c>
      <c r="K281" s="53">
        <f t="shared" si="350"/>
        <v>0</v>
      </c>
      <c r="L281" s="53">
        <f t="shared" si="350"/>
        <v>0</v>
      </c>
      <c r="M281" s="53">
        <f t="shared" si="350"/>
        <v>0</v>
      </c>
      <c r="N281" s="53">
        <f t="shared" si="350"/>
        <v>0</v>
      </c>
      <c r="O281" s="53">
        <f t="shared" si="350"/>
        <v>0</v>
      </c>
      <c r="P281" s="53">
        <f t="shared" si="350"/>
        <v>0</v>
      </c>
      <c r="Q281" s="53">
        <f t="shared" si="350"/>
        <v>0</v>
      </c>
      <c r="R281" s="53">
        <f t="shared" si="350"/>
        <v>0</v>
      </c>
      <c r="S281" s="53">
        <f t="shared" si="350"/>
        <v>0</v>
      </c>
      <c r="T281" s="53">
        <f t="shared" si="350"/>
        <v>0</v>
      </c>
      <c r="U281" s="53">
        <f t="shared" si="350"/>
        <v>0</v>
      </c>
      <c r="V281" s="53">
        <f t="shared" si="350"/>
        <v>0</v>
      </c>
      <c r="W281" s="53">
        <f t="shared" si="350"/>
        <v>0</v>
      </c>
      <c r="X281" s="53">
        <f t="shared" si="350"/>
        <v>0</v>
      </c>
      <c r="Y281" s="53">
        <f t="shared" si="350"/>
        <v>0</v>
      </c>
      <c r="Z281" s="53">
        <f t="shared" si="350"/>
        <v>0</v>
      </c>
      <c r="AA281" s="53">
        <f t="shared" si="350"/>
        <v>0</v>
      </c>
      <c r="AB281" s="53">
        <f t="shared" si="350"/>
        <v>0</v>
      </c>
      <c r="AC281" s="53">
        <f t="shared" si="350"/>
        <v>0</v>
      </c>
      <c r="AD281" s="53">
        <f t="shared" si="350"/>
        <v>0</v>
      </c>
      <c r="AE281" s="53">
        <f t="shared" si="350"/>
        <v>0</v>
      </c>
      <c r="AF281" s="53">
        <f t="shared" si="350"/>
        <v>0</v>
      </c>
      <c r="AG281" s="53">
        <f t="shared" si="350"/>
        <v>116622.94999999998</v>
      </c>
      <c r="AH281" s="53">
        <f t="shared" si="350"/>
        <v>0</v>
      </c>
      <c r="AI281" s="53">
        <f t="shared" si="350"/>
        <v>0</v>
      </c>
      <c r="AJ281" s="53">
        <f t="shared" si="350"/>
        <v>0</v>
      </c>
      <c r="AK281" s="53">
        <f t="shared" si="350"/>
        <v>0</v>
      </c>
      <c r="AL281" s="53">
        <f t="shared" si="350"/>
        <v>0</v>
      </c>
      <c r="AM281" s="53">
        <f t="shared" si="350"/>
        <v>0</v>
      </c>
      <c r="AN281" s="53">
        <f t="shared" si="350"/>
        <v>0</v>
      </c>
      <c r="AO281" s="53">
        <f t="shared" si="350"/>
        <v>0</v>
      </c>
      <c r="AP281" s="53">
        <f t="shared" si="350"/>
        <v>0</v>
      </c>
      <c r="AQ281" s="53">
        <f t="shared" si="350"/>
        <v>0</v>
      </c>
      <c r="AR281" s="53">
        <f t="shared" si="350"/>
        <v>0</v>
      </c>
      <c r="AS281" s="53">
        <f t="shared" si="350"/>
        <v>0</v>
      </c>
      <c r="AT281" s="53">
        <f t="shared" si="350"/>
        <v>0</v>
      </c>
      <c r="AU281" s="53">
        <f t="shared" si="350"/>
        <v>0</v>
      </c>
      <c r="AV281" s="53">
        <f t="shared" si="350"/>
        <v>0</v>
      </c>
      <c r="AW281" s="53">
        <f t="shared" si="350"/>
        <v>0</v>
      </c>
      <c r="AX281" s="53">
        <f t="shared" si="350"/>
        <v>0</v>
      </c>
      <c r="AY281" s="53">
        <f t="shared" si="350"/>
        <v>0</v>
      </c>
      <c r="AZ281" s="53">
        <f t="shared" si="350"/>
        <v>0</v>
      </c>
      <c r="BA281" s="53">
        <f t="shared" si="350"/>
        <v>0</v>
      </c>
      <c r="BB281" s="53">
        <f t="shared" si="350"/>
        <v>0</v>
      </c>
      <c r="BC281" s="53">
        <f t="shared" si="350"/>
        <v>0</v>
      </c>
      <c r="BD281" s="53">
        <f t="shared" si="350"/>
        <v>0</v>
      </c>
      <c r="BE281" s="53">
        <f t="shared" si="350"/>
        <v>0</v>
      </c>
      <c r="BF281" s="53">
        <f t="shared" si="350"/>
        <v>0</v>
      </c>
      <c r="BG281" s="53">
        <f t="shared" si="350"/>
        <v>0</v>
      </c>
      <c r="BH281" s="53">
        <f t="shared" si="350"/>
        <v>0</v>
      </c>
      <c r="BI281" s="53">
        <f t="shared" si="350"/>
        <v>0</v>
      </c>
      <c r="BJ281" s="53">
        <f t="shared" si="350"/>
        <v>0</v>
      </c>
      <c r="BK281" s="53">
        <f t="shared" si="350"/>
        <v>0</v>
      </c>
      <c r="BL281" s="53">
        <f t="shared" si="350"/>
        <v>0</v>
      </c>
      <c r="BM281" s="53">
        <f t="shared" si="350"/>
        <v>0</v>
      </c>
      <c r="BN281" s="53">
        <f t="shared" si="350"/>
        <v>0</v>
      </c>
      <c r="BO281" s="53">
        <f t="shared" ref="BO281:DZ281" si="351">IF(MIN((((BO264*-$GE$265)+BO274)),(BO56-BO269))&lt;0,0,(MIN((((BO264*-$GE$265)+BO274)),(BO56-BO269))))</f>
        <v>0</v>
      </c>
      <c r="BP281" s="53">
        <f t="shared" si="351"/>
        <v>0</v>
      </c>
      <c r="BQ281" s="53">
        <f t="shared" si="351"/>
        <v>0</v>
      </c>
      <c r="BR281" s="53">
        <f t="shared" si="351"/>
        <v>0</v>
      </c>
      <c r="BS281" s="53">
        <f t="shared" si="351"/>
        <v>0</v>
      </c>
      <c r="BT281" s="53">
        <f t="shared" si="351"/>
        <v>0</v>
      </c>
      <c r="BU281" s="53">
        <f t="shared" si="351"/>
        <v>0</v>
      </c>
      <c r="BV281" s="53">
        <f t="shared" si="351"/>
        <v>0</v>
      </c>
      <c r="BW281" s="53">
        <f t="shared" si="351"/>
        <v>0</v>
      </c>
      <c r="BX281" s="53">
        <f t="shared" si="351"/>
        <v>0</v>
      </c>
      <c r="BY281" s="53">
        <f t="shared" si="351"/>
        <v>0</v>
      </c>
      <c r="BZ281" s="53">
        <f t="shared" si="351"/>
        <v>0</v>
      </c>
      <c r="CA281" s="53">
        <f t="shared" si="351"/>
        <v>0</v>
      </c>
      <c r="CB281" s="53">
        <f t="shared" si="351"/>
        <v>0</v>
      </c>
      <c r="CC281" s="53">
        <f t="shared" si="351"/>
        <v>0</v>
      </c>
      <c r="CD281" s="53">
        <f t="shared" si="351"/>
        <v>0</v>
      </c>
      <c r="CE281" s="53">
        <f t="shared" si="351"/>
        <v>0</v>
      </c>
      <c r="CF281" s="53">
        <f t="shared" si="351"/>
        <v>0</v>
      </c>
      <c r="CG281" s="53">
        <f t="shared" si="351"/>
        <v>0</v>
      </c>
      <c r="CH281" s="53">
        <f t="shared" si="351"/>
        <v>0</v>
      </c>
      <c r="CI281" s="53">
        <f t="shared" si="351"/>
        <v>0</v>
      </c>
      <c r="CJ281" s="53">
        <f t="shared" si="351"/>
        <v>0</v>
      </c>
      <c r="CK281" s="53">
        <f t="shared" si="351"/>
        <v>0</v>
      </c>
      <c r="CL281" s="53">
        <f t="shared" si="351"/>
        <v>0</v>
      </c>
      <c r="CM281" s="53">
        <f t="shared" si="351"/>
        <v>0</v>
      </c>
      <c r="CN281" s="53">
        <f t="shared" si="351"/>
        <v>0</v>
      </c>
      <c r="CO281" s="53">
        <f t="shared" si="351"/>
        <v>0</v>
      </c>
      <c r="CP281" s="53">
        <f t="shared" si="351"/>
        <v>0</v>
      </c>
      <c r="CQ281" s="53">
        <f t="shared" si="351"/>
        <v>0</v>
      </c>
      <c r="CR281" s="53">
        <f t="shared" si="351"/>
        <v>0</v>
      </c>
      <c r="CS281" s="53">
        <f t="shared" si="351"/>
        <v>0</v>
      </c>
      <c r="CT281" s="53">
        <f t="shared" si="351"/>
        <v>0</v>
      </c>
      <c r="CU281" s="53">
        <f t="shared" si="351"/>
        <v>0</v>
      </c>
      <c r="CV281" s="53">
        <f t="shared" si="351"/>
        <v>0</v>
      </c>
      <c r="CW281" s="53">
        <f t="shared" si="351"/>
        <v>0</v>
      </c>
      <c r="CX281" s="53">
        <f t="shared" si="351"/>
        <v>0</v>
      </c>
      <c r="CY281" s="53">
        <f t="shared" si="351"/>
        <v>0</v>
      </c>
      <c r="CZ281" s="53">
        <f t="shared" si="351"/>
        <v>0</v>
      </c>
      <c r="DA281" s="53">
        <f t="shared" si="351"/>
        <v>0</v>
      </c>
      <c r="DB281" s="53">
        <f t="shared" si="351"/>
        <v>0</v>
      </c>
      <c r="DC281" s="53">
        <f t="shared" si="351"/>
        <v>0</v>
      </c>
      <c r="DD281" s="53">
        <f t="shared" si="351"/>
        <v>0</v>
      </c>
      <c r="DE281" s="53">
        <f t="shared" si="351"/>
        <v>0</v>
      </c>
      <c r="DF281" s="53">
        <f t="shared" si="351"/>
        <v>0</v>
      </c>
      <c r="DG281" s="53">
        <f t="shared" si="351"/>
        <v>0</v>
      </c>
      <c r="DH281" s="53">
        <f t="shared" si="351"/>
        <v>0</v>
      </c>
      <c r="DI281" s="53">
        <f t="shared" si="351"/>
        <v>0</v>
      </c>
      <c r="DJ281" s="53">
        <f t="shared" si="351"/>
        <v>0</v>
      </c>
      <c r="DK281" s="53">
        <f t="shared" si="351"/>
        <v>0</v>
      </c>
      <c r="DL281" s="53">
        <f t="shared" si="351"/>
        <v>0</v>
      </c>
      <c r="DM281" s="53">
        <f t="shared" si="351"/>
        <v>0</v>
      </c>
      <c r="DN281" s="53">
        <f t="shared" si="351"/>
        <v>0</v>
      </c>
      <c r="DO281" s="53">
        <f t="shared" si="351"/>
        <v>0</v>
      </c>
      <c r="DP281" s="53">
        <f t="shared" si="351"/>
        <v>0</v>
      </c>
      <c r="DQ281" s="53">
        <f t="shared" si="351"/>
        <v>0</v>
      </c>
      <c r="DR281" s="53">
        <f t="shared" si="351"/>
        <v>0</v>
      </c>
      <c r="DS281" s="53">
        <f t="shared" si="351"/>
        <v>0</v>
      </c>
      <c r="DT281" s="53">
        <f t="shared" si="351"/>
        <v>0</v>
      </c>
      <c r="DU281" s="53">
        <f t="shared" si="351"/>
        <v>0</v>
      </c>
      <c r="DV281" s="53">
        <f t="shared" si="351"/>
        <v>0</v>
      </c>
      <c r="DW281" s="53">
        <f t="shared" si="351"/>
        <v>0</v>
      </c>
      <c r="DX281" s="53">
        <f t="shared" si="351"/>
        <v>0</v>
      </c>
      <c r="DY281" s="53">
        <f t="shared" si="351"/>
        <v>0</v>
      </c>
      <c r="DZ281" s="53">
        <f t="shared" si="351"/>
        <v>0</v>
      </c>
      <c r="EA281" s="53">
        <f t="shared" ref="EA281:FX281" si="352">IF(MIN((((EA264*-$GE$265)+EA274)),(EA56-EA269))&lt;0,0,(MIN((((EA264*-$GE$265)+EA274)),(EA56-EA269))))</f>
        <v>0</v>
      </c>
      <c r="EB281" s="53">
        <f t="shared" si="352"/>
        <v>0</v>
      </c>
      <c r="EC281" s="53">
        <f t="shared" si="352"/>
        <v>0</v>
      </c>
      <c r="ED281" s="53">
        <f t="shared" si="352"/>
        <v>0</v>
      </c>
      <c r="EE281" s="53">
        <f t="shared" si="352"/>
        <v>0</v>
      </c>
      <c r="EF281" s="53">
        <f t="shared" si="352"/>
        <v>0</v>
      </c>
      <c r="EG281" s="53">
        <f t="shared" si="352"/>
        <v>0</v>
      </c>
      <c r="EH281" s="53">
        <f t="shared" si="352"/>
        <v>0</v>
      </c>
      <c r="EI281" s="53">
        <f t="shared" si="352"/>
        <v>0</v>
      </c>
      <c r="EJ281" s="53">
        <f t="shared" si="352"/>
        <v>0</v>
      </c>
      <c r="EK281" s="53">
        <f t="shared" si="352"/>
        <v>0</v>
      </c>
      <c r="EL281" s="53">
        <f t="shared" si="352"/>
        <v>0</v>
      </c>
      <c r="EM281" s="53">
        <f t="shared" si="352"/>
        <v>0</v>
      </c>
      <c r="EN281" s="53">
        <f t="shared" si="352"/>
        <v>0</v>
      </c>
      <c r="EO281" s="53">
        <f t="shared" si="352"/>
        <v>0</v>
      </c>
      <c r="EP281" s="53">
        <f t="shared" si="352"/>
        <v>0</v>
      </c>
      <c r="EQ281" s="53">
        <f t="shared" si="352"/>
        <v>0</v>
      </c>
      <c r="ER281" s="53">
        <f t="shared" si="352"/>
        <v>0</v>
      </c>
      <c r="ES281" s="53">
        <f t="shared" si="352"/>
        <v>0</v>
      </c>
      <c r="ET281" s="53">
        <f t="shared" si="352"/>
        <v>0</v>
      </c>
      <c r="EU281" s="53">
        <f t="shared" si="352"/>
        <v>0</v>
      </c>
      <c r="EV281" s="53">
        <f t="shared" si="352"/>
        <v>0</v>
      </c>
      <c r="EW281" s="53">
        <f t="shared" si="352"/>
        <v>0</v>
      </c>
      <c r="EX281" s="53">
        <f t="shared" si="352"/>
        <v>0</v>
      </c>
      <c r="EY281" s="53">
        <f t="shared" si="352"/>
        <v>0</v>
      </c>
      <c r="EZ281" s="53">
        <f t="shared" si="352"/>
        <v>0</v>
      </c>
      <c r="FA281" s="53">
        <f t="shared" si="352"/>
        <v>0</v>
      </c>
      <c r="FB281" s="53">
        <f t="shared" si="352"/>
        <v>13406.919999999998</v>
      </c>
      <c r="FC281" s="53">
        <f t="shared" si="352"/>
        <v>0</v>
      </c>
      <c r="FD281" s="53">
        <f t="shared" si="352"/>
        <v>0</v>
      </c>
      <c r="FE281" s="53">
        <f t="shared" si="352"/>
        <v>0</v>
      </c>
      <c r="FF281" s="53">
        <f t="shared" si="352"/>
        <v>0</v>
      </c>
      <c r="FG281" s="53">
        <f t="shared" si="352"/>
        <v>0</v>
      </c>
      <c r="FH281" s="53">
        <f t="shared" si="352"/>
        <v>0</v>
      </c>
      <c r="FI281" s="53">
        <f t="shared" si="352"/>
        <v>0</v>
      </c>
      <c r="FJ281" s="53">
        <f t="shared" si="352"/>
        <v>0</v>
      </c>
      <c r="FK281" s="53">
        <f t="shared" si="352"/>
        <v>0</v>
      </c>
      <c r="FL281" s="53">
        <f t="shared" si="352"/>
        <v>0</v>
      </c>
      <c r="FM281" s="53">
        <f t="shared" si="352"/>
        <v>0</v>
      </c>
      <c r="FN281" s="53">
        <f t="shared" si="352"/>
        <v>0</v>
      </c>
      <c r="FO281" s="53">
        <f t="shared" si="352"/>
        <v>652.28000000002794</v>
      </c>
      <c r="FP281" s="53">
        <f t="shared" si="352"/>
        <v>0</v>
      </c>
      <c r="FQ281" s="53">
        <f t="shared" si="352"/>
        <v>0</v>
      </c>
      <c r="FR281" s="53">
        <f t="shared" si="352"/>
        <v>113230.68</v>
      </c>
      <c r="FS281" s="53">
        <f t="shared" si="352"/>
        <v>95.419999999998254</v>
      </c>
      <c r="FT281" s="54">
        <f t="shared" si="352"/>
        <v>0</v>
      </c>
      <c r="FU281" s="53">
        <f t="shared" si="352"/>
        <v>0</v>
      </c>
      <c r="FV281" s="53">
        <f t="shared" si="352"/>
        <v>0</v>
      </c>
      <c r="FW281" s="53">
        <f t="shared" si="352"/>
        <v>0</v>
      </c>
      <c r="FX281" s="53">
        <f t="shared" si="352"/>
        <v>0</v>
      </c>
      <c r="FY281" s="53">
        <f>IF(MIN((((FY266*-$GE$265)+FY275)),(FY56-FY271))&lt;0,0,(MIN((((FY266*-$GE$265)+FY275)),(FY56-FY271))))</f>
        <v>0</v>
      </c>
      <c r="FZ281" s="147">
        <f>SUM(C281:FX281)</f>
        <v>244008.25</v>
      </c>
      <c r="GA281" s="55"/>
      <c r="GB281" s="54"/>
      <c r="GC281" s="2"/>
      <c r="GD281" s="53"/>
      <c r="GE281" s="5"/>
      <c r="GF281" s="55"/>
      <c r="GG281" s="5"/>
      <c r="GH281" s="53"/>
      <c r="GI281" s="53"/>
      <c r="GJ281" s="53"/>
      <c r="GK281" s="53"/>
      <c r="GL281" s="53"/>
      <c r="GM281" s="53"/>
    </row>
    <row r="282" spans="1:195" x14ac:dyDescent="0.2">
      <c r="A282" s="5"/>
      <c r="B282" s="2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55"/>
      <c r="AH282" s="55"/>
      <c r="AI282" s="55"/>
      <c r="AJ282" s="55"/>
      <c r="AK282" s="55"/>
      <c r="AL282" s="55"/>
      <c r="AM282" s="55"/>
      <c r="AN282" s="55"/>
      <c r="AO282" s="55"/>
      <c r="AP282" s="55"/>
      <c r="AQ282" s="55"/>
      <c r="AR282" s="55"/>
      <c r="AS282" s="55"/>
      <c r="AT282" s="55"/>
      <c r="AU282" s="55"/>
      <c r="AV282" s="55"/>
      <c r="AW282" s="55"/>
      <c r="AX282" s="55"/>
      <c r="AY282" s="55"/>
      <c r="AZ282" s="55"/>
      <c r="BA282" s="55"/>
      <c r="BB282" s="55"/>
      <c r="BC282" s="55"/>
      <c r="BD282" s="55"/>
      <c r="BE282" s="55"/>
      <c r="BF282" s="55"/>
      <c r="BG282" s="55"/>
      <c r="BH282" s="55"/>
      <c r="BI282" s="55"/>
      <c r="BJ282" s="55"/>
      <c r="BK282" s="55"/>
      <c r="BL282" s="55"/>
      <c r="BM282" s="55"/>
      <c r="BN282" s="55"/>
      <c r="BO282" s="55"/>
      <c r="BP282" s="55"/>
      <c r="BQ282" s="55"/>
      <c r="BR282" s="55"/>
      <c r="BS282" s="55"/>
      <c r="BT282" s="55"/>
      <c r="BU282" s="55"/>
      <c r="BV282" s="55"/>
      <c r="BW282" s="55"/>
      <c r="BX282" s="55"/>
      <c r="BY282" s="55"/>
      <c r="BZ282" s="55"/>
      <c r="CA282" s="55"/>
      <c r="CB282" s="55"/>
      <c r="CC282" s="55"/>
      <c r="CD282" s="55"/>
      <c r="CE282" s="55"/>
      <c r="CF282" s="55"/>
      <c r="CG282" s="55"/>
      <c r="CH282" s="55"/>
      <c r="CI282" s="55"/>
      <c r="CJ282" s="55"/>
      <c r="CK282" s="55"/>
      <c r="CL282" s="55"/>
      <c r="CM282" s="55"/>
      <c r="CN282" s="55"/>
      <c r="CO282" s="55"/>
      <c r="CP282" s="55"/>
      <c r="CQ282" s="55"/>
      <c r="CR282" s="55"/>
      <c r="CS282" s="55"/>
      <c r="CT282" s="55"/>
      <c r="CU282" s="55"/>
      <c r="CV282" s="55"/>
      <c r="CW282" s="55"/>
      <c r="CX282" s="55"/>
      <c r="CY282" s="55"/>
      <c r="CZ282" s="55"/>
      <c r="DA282" s="55"/>
      <c r="DB282" s="55"/>
      <c r="DC282" s="55"/>
      <c r="DD282" s="55"/>
      <c r="DE282" s="55"/>
      <c r="DF282" s="55"/>
      <c r="DG282" s="55"/>
      <c r="DH282" s="55"/>
      <c r="DI282" s="55"/>
      <c r="DJ282" s="55"/>
      <c r="DK282" s="55"/>
      <c r="DL282" s="55"/>
      <c r="DM282" s="55"/>
      <c r="DN282" s="55"/>
      <c r="DO282" s="55"/>
      <c r="DP282" s="55"/>
      <c r="DQ282" s="55"/>
      <c r="DR282" s="55"/>
      <c r="DS282" s="55"/>
      <c r="DT282" s="55"/>
      <c r="DU282" s="55"/>
      <c r="DV282" s="55"/>
      <c r="DW282" s="55"/>
      <c r="DX282" s="55"/>
      <c r="DY282" s="55"/>
      <c r="DZ282" s="55"/>
      <c r="EA282" s="55"/>
      <c r="EB282" s="55"/>
      <c r="EC282" s="55"/>
      <c r="ED282" s="55"/>
      <c r="EE282" s="55"/>
      <c r="EF282" s="55"/>
      <c r="EG282" s="55"/>
      <c r="EH282" s="55"/>
      <c r="EI282" s="55"/>
      <c r="EJ282" s="55"/>
      <c r="EK282" s="55"/>
      <c r="EL282" s="55"/>
      <c r="EM282" s="55"/>
      <c r="EN282" s="55"/>
      <c r="EO282" s="55"/>
      <c r="EP282" s="55"/>
      <c r="EQ282" s="55"/>
      <c r="ER282" s="55"/>
      <c r="ES282" s="55"/>
      <c r="ET282" s="55"/>
      <c r="EU282" s="55"/>
      <c r="EV282" s="55"/>
      <c r="EW282" s="55"/>
      <c r="EX282" s="55"/>
      <c r="EY282" s="55"/>
      <c r="EZ282" s="55"/>
      <c r="FA282" s="55"/>
      <c r="FB282" s="55"/>
      <c r="FC282" s="55"/>
      <c r="FD282" s="55"/>
      <c r="FE282" s="55"/>
      <c r="FF282" s="55"/>
      <c r="FG282" s="55"/>
      <c r="FH282" s="55"/>
      <c r="FI282" s="55"/>
      <c r="FJ282" s="55"/>
      <c r="FK282" s="55"/>
      <c r="FL282" s="55"/>
      <c r="FM282" s="55"/>
      <c r="FN282" s="55"/>
      <c r="FO282" s="55"/>
      <c r="FP282" s="55"/>
      <c r="FQ282" s="55"/>
      <c r="FR282" s="55"/>
      <c r="FS282" s="55"/>
      <c r="FT282" s="2"/>
      <c r="FU282" s="55" t="s">
        <v>64</v>
      </c>
      <c r="FV282" s="55"/>
      <c r="FW282" s="55"/>
      <c r="FX282" s="55"/>
      <c r="FY282" s="55"/>
      <c r="FZ282" s="147"/>
      <c r="GB282" s="54"/>
      <c r="GC282" s="2"/>
      <c r="GD282" s="53"/>
      <c r="GE282" s="5"/>
      <c r="GF282" s="55"/>
      <c r="GG282" s="5"/>
      <c r="GH282" s="53"/>
      <c r="GI282" s="53"/>
      <c r="GJ282" s="53"/>
      <c r="GK282" s="53"/>
      <c r="GL282" s="53"/>
      <c r="GM282" s="53"/>
    </row>
    <row r="283" spans="1:195" x14ac:dyDescent="0.2">
      <c r="A283" s="3" t="s">
        <v>671</v>
      </c>
      <c r="B283" s="2" t="s">
        <v>672</v>
      </c>
      <c r="C283" s="55">
        <f t="shared" ref="C283:BN283" si="353">(C277-C281)/C96</f>
        <v>6999.6723073369003</v>
      </c>
      <c r="D283" s="55">
        <f t="shared" si="353"/>
        <v>6858.1569459288266</v>
      </c>
      <c r="E283" s="55">
        <f t="shared" si="353"/>
        <v>7219.721639940949</v>
      </c>
      <c r="F283" s="55">
        <f t="shared" si="353"/>
        <v>6770.2505237289479</v>
      </c>
      <c r="G283" s="55">
        <f t="shared" si="353"/>
        <v>7335.5074926505113</v>
      </c>
      <c r="H283" s="55">
        <f t="shared" si="353"/>
        <v>7229.9948693510942</v>
      </c>
      <c r="I283" s="55">
        <f t="shared" si="353"/>
        <v>7268.6653337872822</v>
      </c>
      <c r="J283" s="55">
        <f t="shared" si="353"/>
        <v>6848.3770394790017</v>
      </c>
      <c r="K283" s="55">
        <f t="shared" si="353"/>
        <v>9002.4479472704097</v>
      </c>
      <c r="L283" s="55">
        <f t="shared" si="353"/>
        <v>7236.3478459238586</v>
      </c>
      <c r="M283" s="55">
        <f t="shared" si="353"/>
        <v>8219.5128946431378</v>
      </c>
      <c r="N283" s="55">
        <f t="shared" si="353"/>
        <v>6982.3291978286989</v>
      </c>
      <c r="O283" s="55">
        <f t="shared" si="353"/>
        <v>6765.2548356939078</v>
      </c>
      <c r="P283" s="55">
        <f t="shared" si="353"/>
        <v>12999.063361360973</v>
      </c>
      <c r="Q283" s="55">
        <f t="shared" si="353"/>
        <v>7349.0185599364504</v>
      </c>
      <c r="R283" s="55">
        <f t="shared" si="353"/>
        <v>6580.1198404884626</v>
      </c>
      <c r="S283" s="55">
        <f t="shared" si="353"/>
        <v>7120.1509951134713</v>
      </c>
      <c r="T283" s="55">
        <f t="shared" si="353"/>
        <v>12178.708157393316</v>
      </c>
      <c r="U283" s="55">
        <f t="shared" si="353"/>
        <v>14149.127365429402</v>
      </c>
      <c r="V283" s="55">
        <f t="shared" si="353"/>
        <v>9375.9220516670612</v>
      </c>
      <c r="W283" s="55">
        <f t="shared" si="353"/>
        <v>10292.147730728864</v>
      </c>
      <c r="X283" s="55">
        <f t="shared" si="353"/>
        <v>14269.581046094441</v>
      </c>
      <c r="Y283" s="55">
        <f t="shared" si="353"/>
        <v>7521.3472134914127</v>
      </c>
      <c r="Z283" s="55">
        <f t="shared" si="353"/>
        <v>9409.5751435896291</v>
      </c>
      <c r="AA283" s="55">
        <f t="shared" si="353"/>
        <v>6861.4065055511737</v>
      </c>
      <c r="AB283" s="55">
        <f t="shared" si="353"/>
        <v>6942.1397323351011</v>
      </c>
      <c r="AC283" s="55">
        <f t="shared" si="353"/>
        <v>7214.3510566988316</v>
      </c>
      <c r="AD283" s="55">
        <f t="shared" si="353"/>
        <v>6946.704690026796</v>
      </c>
      <c r="AE283" s="55">
        <f t="shared" si="353"/>
        <v>12506.857649718213</v>
      </c>
      <c r="AF283" s="55">
        <f t="shared" si="353"/>
        <v>11800.49459087574</v>
      </c>
      <c r="AG283" s="55">
        <f t="shared" si="353"/>
        <v>8406.5620140731353</v>
      </c>
      <c r="AH283" s="55">
        <f t="shared" si="353"/>
        <v>6911.2817839663348</v>
      </c>
      <c r="AI283" s="55">
        <f t="shared" si="353"/>
        <v>8331.4223092430511</v>
      </c>
      <c r="AJ283" s="55">
        <f t="shared" si="353"/>
        <v>11132.694898514101</v>
      </c>
      <c r="AK283" s="55">
        <f t="shared" si="353"/>
        <v>10819.365611729252</v>
      </c>
      <c r="AL283" s="55">
        <f t="shared" si="353"/>
        <v>9830.0981653596627</v>
      </c>
      <c r="AM283" s="55">
        <f t="shared" si="353"/>
        <v>7700.8397998295704</v>
      </c>
      <c r="AN283" s="55">
        <f t="shared" si="353"/>
        <v>8422.5881622388897</v>
      </c>
      <c r="AO283" s="55">
        <f t="shared" si="353"/>
        <v>6756.5988407521772</v>
      </c>
      <c r="AP283" s="55">
        <f t="shared" si="353"/>
        <v>7354.9941524646365</v>
      </c>
      <c r="AQ283" s="55">
        <f t="shared" si="353"/>
        <v>9847.1223801670276</v>
      </c>
      <c r="AR283" s="55">
        <f t="shared" si="353"/>
        <v>6763.5942173607546</v>
      </c>
      <c r="AS283" s="55">
        <f t="shared" si="353"/>
        <v>7299.597570255869</v>
      </c>
      <c r="AT283" s="55">
        <f t="shared" si="353"/>
        <v>6889.248291904958</v>
      </c>
      <c r="AU283" s="55">
        <f t="shared" si="353"/>
        <v>9432.0344851027785</v>
      </c>
      <c r="AV283" s="55">
        <f t="shared" si="353"/>
        <v>9713.3917948613107</v>
      </c>
      <c r="AW283" s="55">
        <f t="shared" si="353"/>
        <v>11483.624017128133</v>
      </c>
      <c r="AX283" s="55">
        <f t="shared" si="353"/>
        <v>14688.515832958687</v>
      </c>
      <c r="AY283" s="55">
        <f t="shared" si="353"/>
        <v>7936.0105729406796</v>
      </c>
      <c r="AZ283" s="55">
        <f t="shared" si="353"/>
        <v>7124.5534456520436</v>
      </c>
      <c r="BA283" s="55">
        <f t="shared" si="353"/>
        <v>6667.060903044724</v>
      </c>
      <c r="BB283" s="55">
        <f t="shared" si="353"/>
        <v>6667.1728382446327</v>
      </c>
      <c r="BC283" s="55">
        <f t="shared" si="353"/>
        <v>6931.1056792986337</v>
      </c>
      <c r="BD283" s="55">
        <f t="shared" si="353"/>
        <v>6667.1728382446327</v>
      </c>
      <c r="BE283" s="55">
        <f t="shared" si="353"/>
        <v>7113.8560205208514</v>
      </c>
      <c r="BF283" s="55">
        <f t="shared" si="353"/>
        <v>6663.0811058554928</v>
      </c>
      <c r="BG283" s="55">
        <f t="shared" si="353"/>
        <v>7483.6117059043208</v>
      </c>
      <c r="BH283" s="55">
        <f t="shared" si="353"/>
        <v>7703.4210424694556</v>
      </c>
      <c r="BI283" s="55">
        <f t="shared" si="353"/>
        <v>10971.876343372191</v>
      </c>
      <c r="BJ283" s="55">
        <f t="shared" si="353"/>
        <v>6667.1728382446317</v>
      </c>
      <c r="BK283" s="55">
        <f t="shared" si="353"/>
        <v>6688.5225351571862</v>
      </c>
      <c r="BL283" s="55">
        <f t="shared" si="353"/>
        <v>11399.742196810648</v>
      </c>
      <c r="BM283" s="55">
        <f t="shared" si="353"/>
        <v>9953.0008756572515</v>
      </c>
      <c r="BN283" s="55">
        <f t="shared" si="353"/>
        <v>6667.1728382446327</v>
      </c>
      <c r="BO283" s="55">
        <f t="shared" ref="BO283:DZ283" si="354">(BO277-BO281)/BO96</f>
        <v>6827.2343228927202</v>
      </c>
      <c r="BP283" s="55">
        <f t="shared" si="354"/>
        <v>11132.874173256232</v>
      </c>
      <c r="BQ283" s="55">
        <f t="shared" si="354"/>
        <v>7254.0818047885778</v>
      </c>
      <c r="BR283" s="55">
        <f t="shared" si="354"/>
        <v>6808.7523875573088</v>
      </c>
      <c r="BS283" s="55">
        <f t="shared" si="354"/>
        <v>7342.2535285601753</v>
      </c>
      <c r="BT283" s="55">
        <f t="shared" si="354"/>
        <v>8773.9372987536226</v>
      </c>
      <c r="BU283" s="55">
        <f t="shared" si="354"/>
        <v>8456.2348112373329</v>
      </c>
      <c r="BV283" s="55">
        <f t="shared" si="354"/>
        <v>7050.8248751313167</v>
      </c>
      <c r="BW283" s="55">
        <f t="shared" si="354"/>
        <v>6989.9285826673822</v>
      </c>
      <c r="BX283" s="55">
        <f t="shared" si="354"/>
        <v>14455.099382008519</v>
      </c>
      <c r="BY283" s="55">
        <f t="shared" si="354"/>
        <v>7671.5205403877644</v>
      </c>
      <c r="BZ283" s="55">
        <f t="shared" si="354"/>
        <v>10711.18432283268</v>
      </c>
      <c r="CA283" s="55">
        <f t="shared" si="354"/>
        <v>11954.917744691007</v>
      </c>
      <c r="CB283" s="55">
        <f t="shared" si="354"/>
        <v>6849.9580170849567</v>
      </c>
      <c r="CC283" s="55">
        <f t="shared" si="354"/>
        <v>11371.554291425015</v>
      </c>
      <c r="CD283" s="55">
        <f t="shared" si="354"/>
        <v>13151.285395780855</v>
      </c>
      <c r="CE283" s="55">
        <f t="shared" si="354"/>
        <v>11519.393383564329</v>
      </c>
      <c r="CF283" s="55">
        <f t="shared" si="354"/>
        <v>12264.44719321674</v>
      </c>
      <c r="CG283" s="55">
        <f t="shared" si="354"/>
        <v>11396.199429696813</v>
      </c>
      <c r="CH283" s="55">
        <f t="shared" si="354"/>
        <v>12664.107890214247</v>
      </c>
      <c r="CI283" s="55">
        <f t="shared" si="354"/>
        <v>7083.4152639581553</v>
      </c>
      <c r="CJ283" s="55">
        <f t="shared" si="354"/>
        <v>7473.9264470553626</v>
      </c>
      <c r="CK283" s="55">
        <f t="shared" si="354"/>
        <v>6882.3177867643726</v>
      </c>
      <c r="CL283" s="55">
        <f t="shared" si="354"/>
        <v>7238.5821224757283</v>
      </c>
      <c r="CM283" s="55">
        <f t="shared" si="354"/>
        <v>7724.2261824517282</v>
      </c>
      <c r="CN283" s="55">
        <f t="shared" si="354"/>
        <v>6661.4220289535833</v>
      </c>
      <c r="CO283" s="55">
        <f t="shared" si="354"/>
        <v>6666.9717491521005</v>
      </c>
      <c r="CP283" s="55">
        <f t="shared" si="354"/>
        <v>7375.5039603488513</v>
      </c>
      <c r="CQ283" s="55">
        <f t="shared" si="354"/>
        <v>7263.0398444662178</v>
      </c>
      <c r="CR283" s="55">
        <f t="shared" si="354"/>
        <v>11542.928813068374</v>
      </c>
      <c r="CS283" s="55">
        <f t="shared" si="354"/>
        <v>8488.8915131916547</v>
      </c>
      <c r="CT283" s="55">
        <f t="shared" si="354"/>
        <v>13094.539062266542</v>
      </c>
      <c r="CU283" s="55">
        <f t="shared" si="354"/>
        <v>6630.9352458779094</v>
      </c>
      <c r="CV283" s="55">
        <f t="shared" si="354"/>
        <v>13539.675786875177</v>
      </c>
      <c r="CW283" s="55">
        <f t="shared" si="354"/>
        <v>13906.705788804069</v>
      </c>
      <c r="CX283" s="55">
        <f t="shared" si="354"/>
        <v>7590.8426095561063</v>
      </c>
      <c r="CY283" s="55">
        <f t="shared" si="354"/>
        <v>14284.015626900555</v>
      </c>
      <c r="CZ283" s="55">
        <f t="shared" si="354"/>
        <v>6703.4994607596154</v>
      </c>
      <c r="DA283" s="55">
        <f t="shared" si="354"/>
        <v>11302.637666445073</v>
      </c>
      <c r="DB283" s="55">
        <f t="shared" si="354"/>
        <v>9002.0474464714698</v>
      </c>
      <c r="DC283" s="55">
        <f t="shared" si="354"/>
        <v>11569.399302364827</v>
      </c>
      <c r="DD283" s="55">
        <f t="shared" si="354"/>
        <v>12632.056217439289</v>
      </c>
      <c r="DE283" s="55">
        <f t="shared" si="354"/>
        <v>7768.6411625008468</v>
      </c>
      <c r="DF283" s="55">
        <f t="shared" si="354"/>
        <v>6667.0493897349588</v>
      </c>
      <c r="DG283" s="55">
        <f t="shared" si="354"/>
        <v>14147.585237811287</v>
      </c>
      <c r="DH283" s="55">
        <f t="shared" si="354"/>
        <v>6667.1728382446327</v>
      </c>
      <c r="DI283" s="55">
        <f t="shared" si="354"/>
        <v>6764.7122947682801</v>
      </c>
      <c r="DJ283" s="55">
        <f t="shared" si="354"/>
        <v>7479.8487693302241</v>
      </c>
      <c r="DK283" s="55">
        <f t="shared" si="354"/>
        <v>8165.8655910667931</v>
      </c>
      <c r="DL283" s="55">
        <f t="shared" si="354"/>
        <v>6948.8713605855064</v>
      </c>
      <c r="DM283" s="55">
        <f t="shared" si="354"/>
        <v>10989.686212435376</v>
      </c>
      <c r="DN283" s="55">
        <f t="shared" si="354"/>
        <v>7145.9324946127199</v>
      </c>
      <c r="DO283" s="55">
        <f t="shared" si="354"/>
        <v>7027.3997533581032</v>
      </c>
      <c r="DP283" s="55">
        <f t="shared" si="354"/>
        <v>11010.874649660893</v>
      </c>
      <c r="DQ283" s="55">
        <f t="shared" si="354"/>
        <v>7754.7931349072533</v>
      </c>
      <c r="DR283" s="55">
        <f t="shared" si="354"/>
        <v>7367.3194102396683</v>
      </c>
      <c r="DS283" s="55">
        <f t="shared" si="354"/>
        <v>7724.2545859767324</v>
      </c>
      <c r="DT283" s="55">
        <f t="shared" si="354"/>
        <v>12821.06623785269</v>
      </c>
      <c r="DU283" s="55">
        <f t="shared" si="354"/>
        <v>8132.2473513928835</v>
      </c>
      <c r="DV283" s="55">
        <f t="shared" si="354"/>
        <v>10972.659336945419</v>
      </c>
      <c r="DW283" s="55">
        <f t="shared" si="354"/>
        <v>8805.889758784795</v>
      </c>
      <c r="DX283" s="55">
        <f t="shared" si="354"/>
        <v>13031.213921393299</v>
      </c>
      <c r="DY283" s="55">
        <f t="shared" si="354"/>
        <v>9654.4143162586934</v>
      </c>
      <c r="DZ283" s="55">
        <f t="shared" si="354"/>
        <v>7387.3972327045722</v>
      </c>
      <c r="EA283" s="55">
        <f t="shared" ref="EA283:FX283" si="355">(EA277-EA281)/EA96</f>
        <v>7948.1030986547748</v>
      </c>
      <c r="EB283" s="55">
        <f t="shared" si="355"/>
        <v>7422.729075489493</v>
      </c>
      <c r="EC283" s="55">
        <f t="shared" si="355"/>
        <v>8806.2477558824994</v>
      </c>
      <c r="ED283" s="55">
        <f t="shared" si="355"/>
        <v>9068.612852807466</v>
      </c>
      <c r="EE283" s="55">
        <f t="shared" si="355"/>
        <v>10690.841655914743</v>
      </c>
      <c r="EF283" s="55">
        <f t="shared" si="355"/>
        <v>7011.9302650467425</v>
      </c>
      <c r="EG283" s="55">
        <f t="shared" si="355"/>
        <v>9051.2618422558498</v>
      </c>
      <c r="EH283" s="55">
        <f t="shared" si="355"/>
        <v>10252.830240068213</v>
      </c>
      <c r="EI283" s="55">
        <f t="shared" si="355"/>
        <v>7016.4681319688907</v>
      </c>
      <c r="EJ283" s="55">
        <f t="shared" si="355"/>
        <v>6666.9273792932445</v>
      </c>
      <c r="EK283" s="55">
        <f t="shared" si="355"/>
        <v>7297.7669207558083</v>
      </c>
      <c r="EL283" s="55">
        <f t="shared" si="355"/>
        <v>7367.3959977357044</v>
      </c>
      <c r="EM283" s="55">
        <f t="shared" si="355"/>
        <v>7705.3182243312513</v>
      </c>
      <c r="EN283" s="55">
        <f t="shared" si="355"/>
        <v>7146.7101181625139</v>
      </c>
      <c r="EO283" s="55">
        <f t="shared" si="355"/>
        <v>7527.5455841556686</v>
      </c>
      <c r="EP283" s="55">
        <f t="shared" si="355"/>
        <v>9112.4994295030774</v>
      </c>
      <c r="EQ283" s="55">
        <f t="shared" si="355"/>
        <v>7014.2432131988617</v>
      </c>
      <c r="ER283" s="55">
        <f t="shared" si="355"/>
        <v>9148.5609068783815</v>
      </c>
      <c r="ES283" s="55">
        <f t="shared" si="355"/>
        <v>12769.265295739804</v>
      </c>
      <c r="ET283" s="55">
        <f t="shared" si="355"/>
        <v>13108.020638329388</v>
      </c>
      <c r="EU283" s="55">
        <f t="shared" si="355"/>
        <v>8038.0451476511143</v>
      </c>
      <c r="EV283" s="55">
        <f t="shared" si="355"/>
        <v>14904.907798916493</v>
      </c>
      <c r="EW283" s="55">
        <f t="shared" si="355"/>
        <v>9397.8614368316048</v>
      </c>
      <c r="EX283" s="55">
        <f t="shared" si="355"/>
        <v>10510.410643783602</v>
      </c>
      <c r="EY283" s="55">
        <f t="shared" si="355"/>
        <v>6815.5214012957904</v>
      </c>
      <c r="EZ283" s="55">
        <f t="shared" si="355"/>
        <v>12753.248593218568</v>
      </c>
      <c r="FA283" s="55">
        <f t="shared" si="355"/>
        <v>7317.2540049934823</v>
      </c>
      <c r="FB283" s="55">
        <f t="shared" si="355"/>
        <v>9569.935476593344</v>
      </c>
      <c r="FC283" s="55">
        <f t="shared" si="355"/>
        <v>6738.3486499616838</v>
      </c>
      <c r="FD283" s="55">
        <f t="shared" si="355"/>
        <v>8818.1763403584773</v>
      </c>
      <c r="FE283" s="55">
        <f t="shared" si="355"/>
        <v>13203.518604093728</v>
      </c>
      <c r="FF283" s="55">
        <f t="shared" si="355"/>
        <v>10953.663516887314</v>
      </c>
      <c r="FG283" s="55">
        <f t="shared" si="355"/>
        <v>13183.973732511366</v>
      </c>
      <c r="FH283" s="55">
        <f t="shared" si="355"/>
        <v>13724.101088179537</v>
      </c>
      <c r="FI283" s="55">
        <f t="shared" si="355"/>
        <v>7005.620364281961</v>
      </c>
      <c r="FJ283" s="55">
        <f t="shared" si="355"/>
        <v>6760.9659287707436</v>
      </c>
      <c r="FK283" s="55">
        <f t="shared" si="355"/>
        <v>6822.7830904161483</v>
      </c>
      <c r="FL283" s="55">
        <f t="shared" si="355"/>
        <v>6667.1728378855187</v>
      </c>
      <c r="FM283" s="55">
        <f t="shared" si="355"/>
        <v>6667.1728372534262</v>
      </c>
      <c r="FN283" s="55">
        <f t="shared" si="355"/>
        <v>6856.791385819367</v>
      </c>
      <c r="FO283" s="55">
        <f t="shared" si="355"/>
        <v>8167.5858790386474</v>
      </c>
      <c r="FP283" s="55">
        <f t="shared" si="355"/>
        <v>7218.7574763078828</v>
      </c>
      <c r="FQ283" s="55">
        <f t="shared" si="355"/>
        <v>7420.7689199874803</v>
      </c>
      <c r="FR283" s="55">
        <f t="shared" si="355"/>
        <v>12358.87563946407</v>
      </c>
      <c r="FS283" s="55">
        <f t="shared" si="355"/>
        <v>13250.004057017544</v>
      </c>
      <c r="FT283" s="2">
        <f t="shared" si="355"/>
        <v>16122.726741293534</v>
      </c>
      <c r="FU283" s="55">
        <f t="shared" si="355"/>
        <v>7781.9508213865711</v>
      </c>
      <c r="FV283" s="55">
        <f t="shared" si="355"/>
        <v>7434.4961695084057</v>
      </c>
      <c r="FW283" s="55">
        <f t="shared" si="355"/>
        <v>12105.183270078896</v>
      </c>
      <c r="FX283" s="55">
        <f t="shared" si="355"/>
        <v>14452.602664003147</v>
      </c>
      <c r="FY283" s="55"/>
      <c r="FZ283" s="55">
        <f>(FZ277-FZ281)/FZ96</f>
        <v>7025.3244868198135</v>
      </c>
      <c r="GB283" s="54"/>
      <c r="GC283" s="2"/>
      <c r="GD283" s="53"/>
      <c r="GE283" s="5"/>
      <c r="GF283" s="55"/>
      <c r="GG283" s="5"/>
      <c r="GH283" s="53"/>
      <c r="GI283" s="53"/>
      <c r="GJ283" s="53"/>
      <c r="GK283" s="53"/>
      <c r="GL283" s="53"/>
      <c r="GM283" s="53"/>
    </row>
    <row r="284" spans="1:195" x14ac:dyDescent="0.2">
      <c r="A284" s="55"/>
      <c r="B284" s="2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53"/>
      <c r="AL284" s="53"/>
      <c r="AM284" s="53"/>
      <c r="AN284" s="53"/>
      <c r="AO284" s="53"/>
      <c r="AP284" s="53"/>
      <c r="AQ284" s="53"/>
      <c r="AR284" s="53"/>
      <c r="AS284" s="53"/>
      <c r="AT284" s="53"/>
      <c r="AU284" s="53" t="s">
        <v>64</v>
      </c>
      <c r="AV284" s="53"/>
      <c r="AW284" s="53"/>
      <c r="AX284" s="53"/>
      <c r="AY284" s="53"/>
      <c r="AZ284" s="53"/>
      <c r="BA284" s="53"/>
      <c r="BB284" s="53"/>
      <c r="BC284" s="53"/>
      <c r="BD284" s="53"/>
      <c r="BE284" s="53"/>
      <c r="BF284" s="53"/>
      <c r="BG284" s="53"/>
      <c r="BH284" s="53"/>
      <c r="BI284" s="53"/>
      <c r="BJ284" s="53"/>
      <c r="BK284" s="53"/>
      <c r="BL284" s="53"/>
      <c r="BM284" s="53"/>
      <c r="BN284" s="53"/>
      <c r="BO284" s="53"/>
      <c r="BP284" s="53"/>
      <c r="BQ284" s="53"/>
      <c r="BR284" s="53"/>
      <c r="BS284" s="53"/>
      <c r="BT284" s="53"/>
      <c r="BU284" s="53"/>
      <c r="BV284" s="53"/>
      <c r="BW284" s="53"/>
      <c r="BX284" s="53"/>
      <c r="BY284" s="53"/>
      <c r="BZ284" s="53"/>
      <c r="CA284" s="53"/>
      <c r="CB284" s="53"/>
      <c r="CC284" s="53"/>
      <c r="CD284" s="53"/>
      <c r="CE284" s="53"/>
      <c r="CF284" s="53"/>
      <c r="CG284" s="53"/>
      <c r="CH284" s="53"/>
      <c r="CI284" s="53"/>
      <c r="CJ284" s="53"/>
      <c r="CK284" s="53"/>
      <c r="CL284" s="53"/>
      <c r="CM284" s="53"/>
      <c r="CN284" s="53"/>
      <c r="CO284" s="53"/>
      <c r="CP284" s="53"/>
      <c r="CQ284" s="53"/>
      <c r="CR284" s="53"/>
      <c r="CS284" s="53"/>
      <c r="CT284" s="53"/>
      <c r="CU284" s="53"/>
      <c r="CV284" s="53"/>
      <c r="CW284" s="53"/>
      <c r="CX284" s="53"/>
      <c r="CY284" s="53"/>
      <c r="CZ284" s="53"/>
      <c r="DA284" s="53"/>
      <c r="DB284" s="53"/>
      <c r="DC284" s="53"/>
      <c r="DD284" s="53"/>
      <c r="DE284" s="53"/>
      <c r="DF284" s="53"/>
      <c r="DG284" s="53"/>
      <c r="DH284" s="53"/>
      <c r="DI284" s="53"/>
      <c r="DJ284" s="53"/>
      <c r="DK284" s="53"/>
      <c r="DL284" s="53"/>
      <c r="DM284" s="53"/>
      <c r="DN284" s="53"/>
      <c r="DO284" s="53"/>
      <c r="DP284" s="53"/>
      <c r="DQ284" s="53"/>
      <c r="DR284" s="53"/>
      <c r="DS284" s="53"/>
      <c r="DT284" s="53"/>
      <c r="DU284" s="53"/>
      <c r="DV284" s="53"/>
      <c r="DW284" s="53"/>
      <c r="DX284" s="53"/>
      <c r="DY284" s="53"/>
      <c r="DZ284" s="53"/>
      <c r="EA284" s="53"/>
      <c r="EB284" s="53"/>
      <c r="EC284" s="53"/>
      <c r="ED284" s="53"/>
      <c r="EE284" s="53"/>
      <c r="EF284" s="53"/>
      <c r="EG284" s="53"/>
      <c r="EH284" s="53"/>
      <c r="EI284" s="53"/>
      <c r="EJ284" s="53"/>
      <c r="EK284" s="53"/>
      <c r="EL284" s="53"/>
      <c r="EM284" s="53"/>
      <c r="EN284" s="53"/>
      <c r="EO284" s="53"/>
      <c r="EP284" s="53"/>
      <c r="EQ284" s="53"/>
      <c r="ER284" s="53"/>
      <c r="ES284" s="53"/>
      <c r="ET284" s="53"/>
      <c r="EU284" s="53"/>
      <c r="EV284" s="53"/>
      <c r="EW284" s="53"/>
      <c r="EX284" s="53"/>
      <c r="EY284" s="53"/>
      <c r="EZ284" s="53"/>
      <c r="FA284" s="53"/>
      <c r="FB284" s="53"/>
      <c r="FC284" s="53"/>
      <c r="FD284" s="53"/>
      <c r="FE284" s="53"/>
      <c r="FF284" s="53"/>
      <c r="FG284" s="53"/>
      <c r="FH284" s="53"/>
      <c r="FI284" s="53"/>
      <c r="FJ284" s="53"/>
      <c r="FK284" s="53"/>
      <c r="FL284" s="53"/>
      <c r="FM284" s="53"/>
      <c r="FN284" s="53"/>
      <c r="FO284" s="53"/>
      <c r="FP284" s="53"/>
      <c r="FQ284" s="53"/>
      <c r="FR284" s="53"/>
      <c r="FS284" s="53"/>
      <c r="FT284" s="54"/>
      <c r="FU284" s="53"/>
      <c r="FV284" s="53"/>
      <c r="FW284" s="53"/>
      <c r="FX284" s="53"/>
      <c r="FY284" s="53"/>
      <c r="FZ284" s="53">
        <f>FZ277/FZ96</f>
        <v>7025.613415506099</v>
      </c>
      <c r="GB284" s="54"/>
      <c r="GC284" s="2"/>
      <c r="GD284" s="53"/>
      <c r="GE284" s="5"/>
      <c r="GF284" s="55"/>
      <c r="GG284" s="5"/>
      <c r="GH284" s="53"/>
      <c r="GI284" s="53"/>
      <c r="GJ284" s="53"/>
      <c r="GK284" s="53"/>
      <c r="GL284" s="53"/>
      <c r="GM284" s="53"/>
    </row>
    <row r="285" spans="1:195" ht="15.75" x14ac:dyDescent="0.25">
      <c r="A285" s="55"/>
      <c r="B285" s="51" t="s">
        <v>673</v>
      </c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53"/>
      <c r="AO285" s="53"/>
      <c r="AP285" s="53"/>
      <c r="AQ285" s="53"/>
      <c r="AR285" s="53"/>
      <c r="AS285" s="53"/>
      <c r="AT285" s="53"/>
      <c r="AU285" s="53"/>
      <c r="AV285" s="53"/>
      <c r="AW285" s="53"/>
      <c r="AX285" s="53"/>
      <c r="AY285" s="53"/>
      <c r="AZ285" s="53"/>
      <c r="BA285" s="53"/>
      <c r="BB285" s="53"/>
      <c r="BC285" s="53"/>
      <c r="BD285" s="53"/>
      <c r="BE285" s="53"/>
      <c r="BF285" s="53"/>
      <c r="BG285" s="53"/>
      <c r="BH285" s="53"/>
      <c r="BI285" s="53"/>
      <c r="BJ285" s="53"/>
      <c r="BK285" s="53"/>
      <c r="BL285" s="53"/>
      <c r="BM285" s="53"/>
      <c r="BN285" s="53"/>
      <c r="BO285" s="53"/>
      <c r="BP285" s="53"/>
      <c r="BQ285" s="53"/>
      <c r="BR285" s="53"/>
      <c r="BS285" s="53"/>
      <c r="BT285" s="53"/>
      <c r="BU285" s="53"/>
      <c r="BV285" s="53"/>
      <c r="BW285" s="53"/>
      <c r="BX285" s="53"/>
      <c r="BY285" s="53"/>
      <c r="BZ285" s="53"/>
      <c r="CA285" s="53"/>
      <c r="CB285" s="53"/>
      <c r="CC285" s="53"/>
      <c r="CD285" s="53"/>
      <c r="CE285" s="53"/>
      <c r="CF285" s="53"/>
      <c r="CG285" s="53"/>
      <c r="CH285" s="53"/>
      <c r="CI285" s="53"/>
      <c r="CJ285" s="53"/>
      <c r="CK285" s="53"/>
      <c r="CL285" s="53"/>
      <c r="CM285" s="53"/>
      <c r="CN285" s="53"/>
      <c r="CO285" s="53"/>
      <c r="CP285" s="53"/>
      <c r="CQ285" s="53"/>
      <c r="CR285" s="53"/>
      <c r="CS285" s="53"/>
      <c r="CT285" s="53"/>
      <c r="CU285" s="53"/>
      <c r="CV285" s="53"/>
      <c r="CW285" s="53"/>
      <c r="CX285" s="53"/>
      <c r="CY285" s="53"/>
      <c r="CZ285" s="53"/>
      <c r="DA285" s="53"/>
      <c r="DB285" s="53"/>
      <c r="DC285" s="53"/>
      <c r="DD285" s="53"/>
      <c r="DE285" s="53"/>
      <c r="DF285" s="53"/>
      <c r="DG285" s="53"/>
      <c r="DH285" s="53"/>
      <c r="DI285" s="53"/>
      <c r="DJ285" s="53"/>
      <c r="DK285" s="53"/>
      <c r="DL285" s="53"/>
      <c r="DM285" s="53"/>
      <c r="DN285" s="53"/>
      <c r="DO285" s="53"/>
      <c r="DP285" s="53"/>
      <c r="DQ285" s="53"/>
      <c r="DR285" s="53"/>
      <c r="DS285" s="53"/>
      <c r="DT285" s="53"/>
      <c r="DU285" s="53"/>
      <c r="DV285" s="53"/>
      <c r="DW285" s="53"/>
      <c r="DX285" s="53"/>
      <c r="DY285" s="53"/>
      <c r="DZ285" s="53"/>
      <c r="EA285" s="53"/>
      <c r="EB285" s="53"/>
      <c r="EC285" s="53"/>
      <c r="ED285" s="53"/>
      <c r="EE285" s="53"/>
      <c r="EF285" s="53"/>
      <c r="EG285" s="53"/>
      <c r="EH285" s="53"/>
      <c r="EI285" s="53"/>
      <c r="EJ285" s="53"/>
      <c r="EK285" s="53"/>
      <c r="EL285" s="53"/>
      <c r="EM285" s="53"/>
      <c r="EN285" s="53"/>
      <c r="EO285" s="53"/>
      <c r="EP285" s="53"/>
      <c r="EQ285" s="53"/>
      <c r="ER285" s="53"/>
      <c r="ES285" s="53"/>
      <c r="ET285" s="53"/>
      <c r="EU285" s="53"/>
      <c r="EV285" s="53"/>
      <c r="EW285" s="53"/>
      <c r="EX285" s="53"/>
      <c r="EY285" s="53"/>
      <c r="EZ285" s="53"/>
      <c r="FA285" s="53"/>
      <c r="FB285" s="53"/>
      <c r="FC285" s="53"/>
      <c r="FD285" s="53"/>
      <c r="FE285" s="53"/>
      <c r="FF285" s="53"/>
      <c r="FG285" s="53"/>
      <c r="FH285" s="53"/>
      <c r="FI285" s="53"/>
      <c r="FJ285" s="53"/>
      <c r="FK285" s="53"/>
      <c r="FL285" s="53"/>
      <c r="FM285" s="53"/>
      <c r="FN285" s="53"/>
      <c r="FO285" s="53"/>
      <c r="FP285" s="53"/>
      <c r="FQ285" s="53"/>
      <c r="FR285" s="53"/>
      <c r="FS285" s="53"/>
      <c r="FT285" s="54"/>
      <c r="FU285" s="53"/>
      <c r="FV285" s="53"/>
      <c r="FW285" s="53"/>
      <c r="FX285" s="53"/>
      <c r="FY285" s="53"/>
      <c r="FZ285" s="55"/>
      <c r="GA285" s="54"/>
      <c r="GB285" s="54"/>
      <c r="GC285" s="2"/>
      <c r="GD285" s="53"/>
      <c r="GE285" s="5"/>
      <c r="GF285" s="55"/>
      <c r="GG285" s="5"/>
      <c r="GH285" s="53"/>
      <c r="GI285" s="53"/>
      <c r="GJ285" s="53"/>
      <c r="GK285" s="53"/>
      <c r="GL285" s="53"/>
      <c r="GM285" s="53"/>
    </row>
    <row r="286" spans="1:195" x14ac:dyDescent="0.2">
      <c r="A286" s="3" t="s">
        <v>674</v>
      </c>
      <c r="B286" s="2" t="s">
        <v>675</v>
      </c>
      <c r="C286" s="122">
        <f t="shared" ref="C286:BN286" si="356">ROUND(((C277-C281)-((C159+C163)*C287))/C91,2)</f>
        <v>7227.86</v>
      </c>
      <c r="D286" s="122">
        <f t="shared" si="356"/>
        <v>6858.17</v>
      </c>
      <c r="E286" s="122">
        <f t="shared" si="356"/>
        <v>7219.92</v>
      </c>
      <c r="F286" s="122">
        <f t="shared" si="356"/>
        <v>6770.27</v>
      </c>
      <c r="G286" s="122">
        <f t="shared" si="356"/>
        <v>7335.51</v>
      </c>
      <c r="H286" s="122">
        <f t="shared" si="356"/>
        <v>7229.99</v>
      </c>
      <c r="I286" s="122">
        <f t="shared" si="356"/>
        <v>7268.95</v>
      </c>
      <c r="J286" s="122">
        <f t="shared" si="356"/>
        <v>6848.38</v>
      </c>
      <c r="K286" s="122">
        <f t="shared" si="356"/>
        <v>9002.4500000000007</v>
      </c>
      <c r="L286" s="122">
        <f t="shared" si="356"/>
        <v>7236.94</v>
      </c>
      <c r="M286" s="122">
        <f t="shared" si="356"/>
        <v>8220.1299999999992</v>
      </c>
      <c r="N286" s="122">
        <f t="shared" si="356"/>
        <v>6982.42</v>
      </c>
      <c r="O286" s="122">
        <f t="shared" si="356"/>
        <v>6765.25</v>
      </c>
      <c r="P286" s="122">
        <f t="shared" si="356"/>
        <v>12999.06</v>
      </c>
      <c r="Q286" s="122">
        <f t="shared" si="356"/>
        <v>7352.11</v>
      </c>
      <c r="R286" s="122">
        <f t="shared" si="356"/>
        <v>7134.28</v>
      </c>
      <c r="S286" s="122">
        <f t="shared" si="356"/>
        <v>7120.66</v>
      </c>
      <c r="T286" s="122">
        <f t="shared" si="356"/>
        <v>12178.71</v>
      </c>
      <c r="U286" s="122">
        <f t="shared" si="356"/>
        <v>14149.13</v>
      </c>
      <c r="V286" s="122">
        <f t="shared" si="356"/>
        <v>9375.92</v>
      </c>
      <c r="W286" s="122">
        <f t="shared" si="356"/>
        <v>13932.42</v>
      </c>
      <c r="X286" s="122">
        <f t="shared" si="356"/>
        <v>14269.58</v>
      </c>
      <c r="Y286" s="122">
        <f t="shared" si="356"/>
        <v>7521.35</v>
      </c>
      <c r="Z286" s="122">
        <f t="shared" si="356"/>
        <v>9409.58</v>
      </c>
      <c r="AA286" s="122">
        <f t="shared" si="356"/>
        <v>6861.41</v>
      </c>
      <c r="AB286" s="122">
        <f t="shared" si="356"/>
        <v>6944.38</v>
      </c>
      <c r="AC286" s="122">
        <f t="shared" si="356"/>
        <v>7214.35</v>
      </c>
      <c r="AD286" s="122">
        <f t="shared" si="356"/>
        <v>6946.7</v>
      </c>
      <c r="AE286" s="122">
        <f t="shared" si="356"/>
        <v>12562.82</v>
      </c>
      <c r="AF286" s="122">
        <f t="shared" si="356"/>
        <v>11800.49</v>
      </c>
      <c r="AG286" s="122">
        <f t="shared" si="356"/>
        <v>8406.56</v>
      </c>
      <c r="AH286" s="122">
        <f t="shared" si="356"/>
        <v>6911.28</v>
      </c>
      <c r="AI286" s="122">
        <f t="shared" si="356"/>
        <v>8331.42</v>
      </c>
      <c r="AJ286" s="122">
        <f t="shared" si="356"/>
        <v>11132.69</v>
      </c>
      <c r="AK286" s="122">
        <f t="shared" si="356"/>
        <v>10819.37</v>
      </c>
      <c r="AL286" s="122">
        <f t="shared" si="356"/>
        <v>9830.1</v>
      </c>
      <c r="AM286" s="122">
        <f t="shared" si="356"/>
        <v>7700.84</v>
      </c>
      <c r="AN286" s="122">
        <f t="shared" si="356"/>
        <v>8422.59</v>
      </c>
      <c r="AO286" s="122">
        <f t="shared" si="356"/>
        <v>6756.8</v>
      </c>
      <c r="AP286" s="122">
        <f t="shared" si="356"/>
        <v>7357.43</v>
      </c>
      <c r="AQ286" s="122">
        <f t="shared" si="356"/>
        <v>9939.5300000000007</v>
      </c>
      <c r="AR286" s="122">
        <f t="shared" si="356"/>
        <v>6779.15</v>
      </c>
      <c r="AS286" s="122">
        <f t="shared" si="356"/>
        <v>7301.29</v>
      </c>
      <c r="AT286" s="122">
        <f t="shared" si="356"/>
        <v>6889.44</v>
      </c>
      <c r="AU286" s="122">
        <f t="shared" si="356"/>
        <v>9432.0300000000007</v>
      </c>
      <c r="AV286" s="122">
        <f t="shared" si="356"/>
        <v>9713.39</v>
      </c>
      <c r="AW286" s="122">
        <f t="shared" si="356"/>
        <v>11483.62</v>
      </c>
      <c r="AX286" s="122">
        <f t="shared" si="356"/>
        <v>14688.52</v>
      </c>
      <c r="AY286" s="122">
        <f t="shared" si="356"/>
        <v>7936.01</v>
      </c>
      <c r="AZ286" s="122">
        <f t="shared" si="356"/>
        <v>7124.62</v>
      </c>
      <c r="BA286" s="122">
        <f t="shared" si="356"/>
        <v>6667.17</v>
      </c>
      <c r="BB286" s="122">
        <f t="shared" si="356"/>
        <v>6667.17</v>
      </c>
      <c r="BC286" s="122">
        <f t="shared" si="356"/>
        <v>6935.28</v>
      </c>
      <c r="BD286" s="122">
        <f t="shared" si="356"/>
        <v>6667.17</v>
      </c>
      <c r="BE286" s="122">
        <f t="shared" si="356"/>
        <v>7113.86</v>
      </c>
      <c r="BF286" s="122">
        <f t="shared" si="356"/>
        <v>6667.17</v>
      </c>
      <c r="BG286" s="122">
        <f t="shared" si="356"/>
        <v>7484.67</v>
      </c>
      <c r="BH286" s="122">
        <f t="shared" si="356"/>
        <v>7703.42</v>
      </c>
      <c r="BI286" s="122">
        <f t="shared" si="356"/>
        <v>10971.88</v>
      </c>
      <c r="BJ286" s="122">
        <f t="shared" si="356"/>
        <v>6667.17</v>
      </c>
      <c r="BK286" s="122">
        <f t="shared" si="356"/>
        <v>6784.72</v>
      </c>
      <c r="BL286" s="122">
        <f t="shared" si="356"/>
        <v>11657.42</v>
      </c>
      <c r="BM286" s="122">
        <f t="shared" si="356"/>
        <v>9953</v>
      </c>
      <c r="BN286" s="122">
        <f t="shared" si="356"/>
        <v>6667.17</v>
      </c>
      <c r="BO286" s="122">
        <f t="shared" ref="BO286:DZ286" si="357">ROUND(((BO277-BO281)-((BO159+BO163)*BO287))/BO91,2)</f>
        <v>6827.23</v>
      </c>
      <c r="BP286" s="122">
        <f t="shared" si="357"/>
        <v>11132.87</v>
      </c>
      <c r="BQ286" s="122">
        <f t="shared" si="357"/>
        <v>7254.08</v>
      </c>
      <c r="BR286" s="122">
        <f t="shared" si="357"/>
        <v>6808.75</v>
      </c>
      <c r="BS286" s="122">
        <f t="shared" si="357"/>
        <v>7342.25</v>
      </c>
      <c r="BT286" s="122">
        <f t="shared" si="357"/>
        <v>8773.94</v>
      </c>
      <c r="BU286" s="122">
        <f t="shared" si="357"/>
        <v>8456.23</v>
      </c>
      <c r="BV286" s="122">
        <f t="shared" si="357"/>
        <v>7050.82</v>
      </c>
      <c r="BW286" s="122">
        <f t="shared" si="357"/>
        <v>6989.93</v>
      </c>
      <c r="BX286" s="122">
        <f t="shared" si="357"/>
        <v>14455.1</v>
      </c>
      <c r="BY286" s="122">
        <f t="shared" si="357"/>
        <v>7671.52</v>
      </c>
      <c r="BZ286" s="122">
        <f t="shared" si="357"/>
        <v>10711.18</v>
      </c>
      <c r="CA286" s="122">
        <f t="shared" si="357"/>
        <v>11954.92</v>
      </c>
      <c r="CB286" s="122">
        <f t="shared" si="357"/>
        <v>6851.96</v>
      </c>
      <c r="CC286" s="122">
        <f t="shared" si="357"/>
        <v>11371.55</v>
      </c>
      <c r="CD286" s="122">
        <f t="shared" si="357"/>
        <v>13151.29</v>
      </c>
      <c r="CE286" s="122">
        <f t="shared" si="357"/>
        <v>11519.39</v>
      </c>
      <c r="CF286" s="122">
        <f t="shared" si="357"/>
        <v>12264.45</v>
      </c>
      <c r="CG286" s="122">
        <f t="shared" si="357"/>
        <v>11396.2</v>
      </c>
      <c r="CH286" s="122">
        <f t="shared" si="357"/>
        <v>12664.11</v>
      </c>
      <c r="CI286" s="122">
        <f t="shared" si="357"/>
        <v>7083.42</v>
      </c>
      <c r="CJ286" s="122">
        <f t="shared" si="357"/>
        <v>7473.93</v>
      </c>
      <c r="CK286" s="122">
        <f t="shared" si="357"/>
        <v>6884.17</v>
      </c>
      <c r="CL286" s="122">
        <f t="shared" si="357"/>
        <v>7239.84</v>
      </c>
      <c r="CM286" s="122">
        <f t="shared" si="357"/>
        <v>7727.62</v>
      </c>
      <c r="CN286" s="122">
        <f t="shared" si="357"/>
        <v>6667.17</v>
      </c>
      <c r="CO286" s="122">
        <f t="shared" si="357"/>
        <v>6667.17</v>
      </c>
      <c r="CP286" s="122">
        <f t="shared" si="357"/>
        <v>7375.5</v>
      </c>
      <c r="CQ286" s="122">
        <f t="shared" si="357"/>
        <v>7263.04</v>
      </c>
      <c r="CR286" s="122">
        <f t="shared" si="357"/>
        <v>11542.93</v>
      </c>
      <c r="CS286" s="122">
        <f t="shared" si="357"/>
        <v>8488.89</v>
      </c>
      <c r="CT286" s="122">
        <f t="shared" si="357"/>
        <v>13094.54</v>
      </c>
      <c r="CU286" s="122">
        <f t="shared" si="357"/>
        <v>8145.43</v>
      </c>
      <c r="CV286" s="122">
        <f t="shared" si="357"/>
        <v>13539.68</v>
      </c>
      <c r="CW286" s="122">
        <f t="shared" si="357"/>
        <v>13906.71</v>
      </c>
      <c r="CX286" s="122">
        <f t="shared" si="357"/>
        <v>7590.84</v>
      </c>
      <c r="CY286" s="122">
        <f t="shared" si="357"/>
        <v>14284.02</v>
      </c>
      <c r="CZ286" s="122">
        <f t="shared" si="357"/>
        <v>6703.5</v>
      </c>
      <c r="DA286" s="122">
        <f t="shared" si="357"/>
        <v>11302.64</v>
      </c>
      <c r="DB286" s="122">
        <f t="shared" si="357"/>
        <v>9002.0499999999993</v>
      </c>
      <c r="DC286" s="122">
        <f t="shared" si="357"/>
        <v>11569.4</v>
      </c>
      <c r="DD286" s="122">
        <f t="shared" si="357"/>
        <v>12632.06</v>
      </c>
      <c r="DE286" s="122">
        <f t="shared" si="357"/>
        <v>7768.64</v>
      </c>
      <c r="DF286" s="122">
        <f t="shared" si="357"/>
        <v>6667.17</v>
      </c>
      <c r="DG286" s="122">
        <f t="shared" si="357"/>
        <v>14147.59</v>
      </c>
      <c r="DH286" s="122">
        <f t="shared" si="357"/>
        <v>6667.17</v>
      </c>
      <c r="DI286" s="122">
        <f t="shared" si="357"/>
        <v>6765.46</v>
      </c>
      <c r="DJ286" s="122">
        <f t="shared" si="357"/>
        <v>7488.66</v>
      </c>
      <c r="DK286" s="122">
        <f t="shared" si="357"/>
        <v>8165.87</v>
      </c>
      <c r="DL286" s="122">
        <f t="shared" si="357"/>
        <v>6948.87</v>
      </c>
      <c r="DM286" s="122">
        <f t="shared" si="357"/>
        <v>10989.69</v>
      </c>
      <c r="DN286" s="122">
        <f t="shared" si="357"/>
        <v>7145.93</v>
      </c>
      <c r="DO286" s="122">
        <f t="shared" si="357"/>
        <v>7027.4</v>
      </c>
      <c r="DP286" s="122">
        <f t="shared" si="357"/>
        <v>11010.87</v>
      </c>
      <c r="DQ286" s="122">
        <f t="shared" si="357"/>
        <v>7754.79</v>
      </c>
      <c r="DR286" s="122">
        <f t="shared" si="357"/>
        <v>7367.32</v>
      </c>
      <c r="DS286" s="122">
        <f t="shared" si="357"/>
        <v>7724.25</v>
      </c>
      <c r="DT286" s="122">
        <f t="shared" si="357"/>
        <v>12821.07</v>
      </c>
      <c r="DU286" s="122">
        <f t="shared" si="357"/>
        <v>8132.25</v>
      </c>
      <c r="DV286" s="122">
        <f t="shared" si="357"/>
        <v>10972.66</v>
      </c>
      <c r="DW286" s="122">
        <f t="shared" si="357"/>
        <v>8805.89</v>
      </c>
      <c r="DX286" s="122">
        <f t="shared" si="357"/>
        <v>13031.21</v>
      </c>
      <c r="DY286" s="122">
        <f t="shared" si="357"/>
        <v>9654.41</v>
      </c>
      <c r="DZ286" s="122">
        <f t="shared" si="357"/>
        <v>7388.36</v>
      </c>
      <c r="EA286" s="122">
        <f t="shared" ref="EA286:FX286" si="358">ROUND(((EA277-EA281)-((EA159+EA163)*EA287))/EA91,2)</f>
        <v>7948.1</v>
      </c>
      <c r="EB286" s="122">
        <f t="shared" si="358"/>
        <v>7422.73</v>
      </c>
      <c r="EC286" s="122">
        <f t="shared" si="358"/>
        <v>8806.25</v>
      </c>
      <c r="ED286" s="122">
        <f t="shared" si="358"/>
        <v>9068.61</v>
      </c>
      <c r="EE286" s="122">
        <f t="shared" si="358"/>
        <v>10711.66</v>
      </c>
      <c r="EF286" s="122">
        <f t="shared" si="358"/>
        <v>7014.22</v>
      </c>
      <c r="EG286" s="122">
        <f t="shared" si="358"/>
        <v>9051.26</v>
      </c>
      <c r="EH286" s="122">
        <f t="shared" si="358"/>
        <v>10286.68</v>
      </c>
      <c r="EI286" s="122">
        <f t="shared" si="358"/>
        <v>7016.47</v>
      </c>
      <c r="EJ286" s="122">
        <f t="shared" si="358"/>
        <v>6667.17</v>
      </c>
      <c r="EK286" s="122">
        <f t="shared" si="358"/>
        <v>7297.77</v>
      </c>
      <c r="EL286" s="122">
        <f t="shared" si="358"/>
        <v>7367.4</v>
      </c>
      <c r="EM286" s="122">
        <f t="shared" si="358"/>
        <v>7710.52</v>
      </c>
      <c r="EN286" s="122">
        <f t="shared" si="358"/>
        <v>7209.34</v>
      </c>
      <c r="EO286" s="122">
        <f t="shared" si="358"/>
        <v>7527.55</v>
      </c>
      <c r="EP286" s="122">
        <f t="shared" si="358"/>
        <v>9112.5</v>
      </c>
      <c r="EQ286" s="122">
        <f t="shared" si="358"/>
        <v>7014.24</v>
      </c>
      <c r="ER286" s="122">
        <f t="shared" si="358"/>
        <v>9148.56</v>
      </c>
      <c r="ES286" s="122">
        <f t="shared" si="358"/>
        <v>12769.27</v>
      </c>
      <c r="ET286" s="122">
        <f t="shared" si="358"/>
        <v>13108.02</v>
      </c>
      <c r="EU286" s="122">
        <f t="shared" si="358"/>
        <v>8040.55</v>
      </c>
      <c r="EV286" s="122">
        <f t="shared" si="358"/>
        <v>14904.91</v>
      </c>
      <c r="EW286" s="122">
        <f t="shared" si="358"/>
        <v>9397.86</v>
      </c>
      <c r="EX286" s="122">
        <f t="shared" si="358"/>
        <v>10510.41</v>
      </c>
      <c r="EY286" s="122">
        <f t="shared" si="358"/>
        <v>7651.62</v>
      </c>
      <c r="EZ286" s="122">
        <f t="shared" si="358"/>
        <v>12753.25</v>
      </c>
      <c r="FA286" s="122">
        <f t="shared" si="358"/>
        <v>7317.25</v>
      </c>
      <c r="FB286" s="122">
        <f t="shared" si="358"/>
        <v>9569.94</v>
      </c>
      <c r="FC286" s="122">
        <f t="shared" si="358"/>
        <v>6738.73</v>
      </c>
      <c r="FD286" s="122">
        <f t="shared" si="358"/>
        <v>8818.18</v>
      </c>
      <c r="FE286" s="122">
        <f t="shared" si="358"/>
        <v>13203.52</v>
      </c>
      <c r="FF286" s="122">
        <f t="shared" si="358"/>
        <v>10953.66</v>
      </c>
      <c r="FG286" s="122">
        <f t="shared" si="358"/>
        <v>13183.97</v>
      </c>
      <c r="FH286" s="122">
        <f t="shared" si="358"/>
        <v>13724.1</v>
      </c>
      <c r="FI286" s="122">
        <f t="shared" si="358"/>
        <v>7005.62</v>
      </c>
      <c r="FJ286" s="122">
        <f t="shared" si="358"/>
        <v>6760.97</v>
      </c>
      <c r="FK286" s="122">
        <f t="shared" si="358"/>
        <v>6822.78</v>
      </c>
      <c r="FL286" s="122">
        <f t="shared" si="358"/>
        <v>6667.17</v>
      </c>
      <c r="FM286" s="122">
        <f t="shared" si="358"/>
        <v>6667.17</v>
      </c>
      <c r="FN286" s="122">
        <f t="shared" si="358"/>
        <v>6859.69</v>
      </c>
      <c r="FO286" s="122">
        <f t="shared" si="358"/>
        <v>8167.59</v>
      </c>
      <c r="FP286" s="122">
        <f t="shared" si="358"/>
        <v>7218.76</v>
      </c>
      <c r="FQ286" s="122">
        <f t="shared" si="358"/>
        <v>7420.77</v>
      </c>
      <c r="FR286" s="122">
        <f t="shared" si="358"/>
        <v>12358.88</v>
      </c>
      <c r="FS286" s="122">
        <f t="shared" si="358"/>
        <v>13250</v>
      </c>
      <c r="FT286" s="150">
        <f t="shared" si="358"/>
        <v>16122.73</v>
      </c>
      <c r="FU286" s="122">
        <f t="shared" si="358"/>
        <v>7781.95</v>
      </c>
      <c r="FV286" s="122">
        <f t="shared" si="358"/>
        <v>7434.5</v>
      </c>
      <c r="FW286" s="122">
        <f t="shared" si="358"/>
        <v>12105.18</v>
      </c>
      <c r="FX286" s="122">
        <f t="shared" si="358"/>
        <v>14452.6</v>
      </c>
      <c r="FY286" s="53"/>
      <c r="FZ286" s="133"/>
      <c r="GB286" s="54"/>
      <c r="GC286" s="2"/>
      <c r="GD286" s="53"/>
      <c r="GE286" s="5"/>
      <c r="GF286" s="55"/>
      <c r="GG286" s="5"/>
      <c r="GH286" s="53"/>
      <c r="GI286" s="53"/>
      <c r="GJ286" s="53"/>
      <c r="GK286" s="53"/>
      <c r="GL286" s="53"/>
      <c r="GM286" s="53"/>
    </row>
    <row r="287" spans="1:195" x14ac:dyDescent="0.2">
      <c r="A287" s="3" t="s">
        <v>676</v>
      </c>
      <c r="B287" s="2" t="s">
        <v>677</v>
      </c>
      <c r="C287" s="122">
        <f t="shared" ref="C287:H287" si="359">(C160+(C160*$GE$265))</f>
        <v>6423.8984715245997</v>
      </c>
      <c r="D287" s="122">
        <f t="shared" si="359"/>
        <v>6423.8984715245997</v>
      </c>
      <c r="E287" s="122">
        <f t="shared" si="359"/>
        <v>6423.8984715245997</v>
      </c>
      <c r="F287" s="122">
        <f t="shared" si="359"/>
        <v>6423.8984715245997</v>
      </c>
      <c r="G287" s="122">
        <f t="shared" si="359"/>
        <v>6423.8984715245997</v>
      </c>
      <c r="H287" s="122">
        <f t="shared" si="359"/>
        <v>6423.8984715245997</v>
      </c>
      <c r="I287" s="122">
        <f>ROUND((I160+(I160*$GE$265)),2)</f>
        <v>6423.9</v>
      </c>
      <c r="J287" s="122">
        <f t="shared" ref="J287:BU287" si="360">(J160+(J160*$GE$265))</f>
        <v>6423.8984715245997</v>
      </c>
      <c r="K287" s="122">
        <f t="shared" si="360"/>
        <v>6423.8984715245997</v>
      </c>
      <c r="L287" s="122">
        <f t="shared" si="360"/>
        <v>6423.8984715245997</v>
      </c>
      <c r="M287" s="122">
        <f t="shared" si="360"/>
        <v>6423.8984715245997</v>
      </c>
      <c r="N287" s="122">
        <f t="shared" si="360"/>
        <v>6423.8984715245997</v>
      </c>
      <c r="O287" s="122">
        <f t="shared" si="360"/>
        <v>6423.8984715245997</v>
      </c>
      <c r="P287" s="122">
        <f t="shared" si="360"/>
        <v>6423.8984715245997</v>
      </c>
      <c r="Q287" s="122">
        <f t="shared" si="360"/>
        <v>6423.8984715245997</v>
      </c>
      <c r="R287" s="122">
        <f t="shared" si="360"/>
        <v>6423.8984715245997</v>
      </c>
      <c r="S287" s="122">
        <f t="shared" si="360"/>
        <v>6423.8984715245997</v>
      </c>
      <c r="T287" s="122">
        <f t="shared" si="360"/>
        <v>6423.8984715245997</v>
      </c>
      <c r="U287" s="122">
        <f t="shared" si="360"/>
        <v>6423.8984715245997</v>
      </c>
      <c r="V287" s="122">
        <f t="shared" si="360"/>
        <v>6423.8984715245997</v>
      </c>
      <c r="W287" s="122">
        <f t="shared" si="360"/>
        <v>6423.8984715245997</v>
      </c>
      <c r="X287" s="122">
        <f t="shared" si="360"/>
        <v>6423.8984715245997</v>
      </c>
      <c r="Y287" s="122">
        <f t="shared" si="360"/>
        <v>6423.8984715245997</v>
      </c>
      <c r="Z287" s="122">
        <f t="shared" si="360"/>
        <v>6423.8984715245997</v>
      </c>
      <c r="AA287" s="122">
        <f t="shared" si="360"/>
        <v>6423.8984715245997</v>
      </c>
      <c r="AB287" s="122">
        <f t="shared" si="360"/>
        <v>6423.8984715245997</v>
      </c>
      <c r="AC287" s="122">
        <f t="shared" si="360"/>
        <v>6423.8984715245997</v>
      </c>
      <c r="AD287" s="122">
        <f t="shared" si="360"/>
        <v>6423.8984715245997</v>
      </c>
      <c r="AE287" s="122">
        <f t="shared" si="360"/>
        <v>6423.8984715245997</v>
      </c>
      <c r="AF287" s="122">
        <f t="shared" si="360"/>
        <v>6423.8984715245997</v>
      </c>
      <c r="AG287" s="122">
        <f t="shared" si="360"/>
        <v>6423.8984715245997</v>
      </c>
      <c r="AH287" s="122">
        <f t="shared" si="360"/>
        <v>6423.8984715245997</v>
      </c>
      <c r="AI287" s="122">
        <f t="shared" si="360"/>
        <v>6423.8984715245997</v>
      </c>
      <c r="AJ287" s="122">
        <f t="shared" si="360"/>
        <v>6423.8984715245997</v>
      </c>
      <c r="AK287" s="122">
        <f t="shared" si="360"/>
        <v>6423.8984715245997</v>
      </c>
      <c r="AL287" s="122">
        <f t="shared" si="360"/>
        <v>6423.8984715245997</v>
      </c>
      <c r="AM287" s="122">
        <f t="shared" si="360"/>
        <v>6423.8984715245997</v>
      </c>
      <c r="AN287" s="122">
        <f t="shared" si="360"/>
        <v>6423.8984715245997</v>
      </c>
      <c r="AO287" s="122">
        <f t="shared" si="360"/>
        <v>6423.8984715245997</v>
      </c>
      <c r="AP287" s="122">
        <f t="shared" si="360"/>
        <v>6423.8984715245997</v>
      </c>
      <c r="AQ287" s="122">
        <f t="shared" si="360"/>
        <v>6423.8984715245997</v>
      </c>
      <c r="AR287" s="122">
        <f t="shared" si="360"/>
        <v>6423.8984715245997</v>
      </c>
      <c r="AS287" s="122">
        <f t="shared" si="360"/>
        <v>6423.8984715245997</v>
      </c>
      <c r="AT287" s="122">
        <f t="shared" si="360"/>
        <v>6423.8984715245997</v>
      </c>
      <c r="AU287" s="122">
        <f t="shared" si="360"/>
        <v>6423.8984715245997</v>
      </c>
      <c r="AV287" s="122">
        <f t="shared" si="360"/>
        <v>6423.8984715245997</v>
      </c>
      <c r="AW287" s="122">
        <f t="shared" si="360"/>
        <v>6423.8984715245997</v>
      </c>
      <c r="AX287" s="122">
        <f t="shared" si="360"/>
        <v>6423.8984715245997</v>
      </c>
      <c r="AY287" s="122">
        <f t="shared" si="360"/>
        <v>6423.8984715245997</v>
      </c>
      <c r="AZ287" s="122">
        <f t="shared" si="360"/>
        <v>6423.8984715245997</v>
      </c>
      <c r="BA287" s="122">
        <f t="shared" si="360"/>
        <v>6423.8984715245997</v>
      </c>
      <c r="BB287" s="122">
        <f t="shared" si="360"/>
        <v>6423.8984715245997</v>
      </c>
      <c r="BC287" s="122">
        <f t="shared" si="360"/>
        <v>6423.8984715245997</v>
      </c>
      <c r="BD287" s="122">
        <f t="shared" si="360"/>
        <v>6423.8984715245997</v>
      </c>
      <c r="BE287" s="122">
        <f t="shared" si="360"/>
        <v>6423.8984715245997</v>
      </c>
      <c r="BF287" s="122">
        <f t="shared" si="360"/>
        <v>6423.8984715245997</v>
      </c>
      <c r="BG287" s="122">
        <f t="shared" si="360"/>
        <v>6423.8984715245997</v>
      </c>
      <c r="BH287" s="122">
        <f t="shared" si="360"/>
        <v>6423.8984715245997</v>
      </c>
      <c r="BI287" s="122">
        <f t="shared" si="360"/>
        <v>6423.8984715245997</v>
      </c>
      <c r="BJ287" s="122">
        <f t="shared" si="360"/>
        <v>6423.8984715245997</v>
      </c>
      <c r="BK287" s="122">
        <f t="shared" si="360"/>
        <v>6423.8984715245997</v>
      </c>
      <c r="BL287" s="122">
        <f t="shared" si="360"/>
        <v>6423.8984715245997</v>
      </c>
      <c r="BM287" s="122">
        <f t="shared" si="360"/>
        <v>6423.8984715245997</v>
      </c>
      <c r="BN287" s="122">
        <f t="shared" si="360"/>
        <v>6423.8984715245997</v>
      </c>
      <c r="BO287" s="122">
        <f t="shared" si="360"/>
        <v>6423.8984715245997</v>
      </c>
      <c r="BP287" s="122">
        <f t="shared" si="360"/>
        <v>6423.8984715245997</v>
      </c>
      <c r="BQ287" s="122">
        <f t="shared" si="360"/>
        <v>6423.8984715245997</v>
      </c>
      <c r="BR287" s="122">
        <f t="shared" si="360"/>
        <v>6423.8984715245997</v>
      </c>
      <c r="BS287" s="122">
        <f t="shared" si="360"/>
        <v>6423.8984715245997</v>
      </c>
      <c r="BT287" s="122">
        <f t="shared" si="360"/>
        <v>6423.8984715245997</v>
      </c>
      <c r="BU287" s="122">
        <f t="shared" si="360"/>
        <v>6423.8984715245997</v>
      </c>
      <c r="BV287" s="122">
        <f t="shared" ref="BV287:CM287" si="361">(BV160+(BV160*$GE$265))</f>
        <v>6423.8984715245997</v>
      </c>
      <c r="BW287" s="122">
        <f t="shared" si="361"/>
        <v>6423.8984715245997</v>
      </c>
      <c r="BX287" s="122">
        <f t="shared" si="361"/>
        <v>6423.8984715245997</v>
      </c>
      <c r="BY287" s="122">
        <f t="shared" si="361"/>
        <v>6423.8984715245997</v>
      </c>
      <c r="BZ287" s="122">
        <f t="shared" si="361"/>
        <v>6423.8984715245997</v>
      </c>
      <c r="CA287" s="122">
        <f t="shared" si="361"/>
        <v>6423.8984715245997</v>
      </c>
      <c r="CB287" s="122">
        <f t="shared" si="361"/>
        <v>6423.8984715245997</v>
      </c>
      <c r="CC287" s="122">
        <f t="shared" si="361"/>
        <v>6423.8984715245997</v>
      </c>
      <c r="CD287" s="122">
        <f t="shared" si="361"/>
        <v>6423.8984715245997</v>
      </c>
      <c r="CE287" s="122">
        <f t="shared" si="361"/>
        <v>6423.8984715245997</v>
      </c>
      <c r="CF287" s="122">
        <f t="shared" si="361"/>
        <v>6423.8984715245997</v>
      </c>
      <c r="CG287" s="122">
        <f t="shared" si="361"/>
        <v>6423.8984715245997</v>
      </c>
      <c r="CH287" s="122">
        <f t="shared" si="361"/>
        <v>6423.8984715245997</v>
      </c>
      <c r="CI287" s="122">
        <f t="shared" si="361"/>
        <v>6423.8984715245997</v>
      </c>
      <c r="CJ287" s="122">
        <f t="shared" si="361"/>
        <v>6423.8984715245997</v>
      </c>
      <c r="CK287" s="122">
        <f t="shared" si="361"/>
        <v>6423.8984715245997</v>
      </c>
      <c r="CL287" s="122">
        <f t="shared" si="361"/>
        <v>6423.8984715245997</v>
      </c>
      <c r="CM287" s="122">
        <f t="shared" si="361"/>
        <v>6423.8984715245997</v>
      </c>
      <c r="CN287" s="122">
        <f>ROUND((CN160+(CN160*$GE$265)),2)</f>
        <v>6423.9</v>
      </c>
      <c r="CO287" s="122">
        <f t="shared" ref="CO287:EZ287" si="362">ROUND((CO160+(CO160*$GE$265)),2)</f>
        <v>6423.9</v>
      </c>
      <c r="CP287" s="122">
        <f t="shared" si="362"/>
        <v>6423.9</v>
      </c>
      <c r="CQ287" s="122">
        <f t="shared" si="362"/>
        <v>6423.9</v>
      </c>
      <c r="CR287" s="122">
        <f t="shared" si="362"/>
        <v>6423.9</v>
      </c>
      <c r="CS287" s="122">
        <f t="shared" si="362"/>
        <v>6423.9</v>
      </c>
      <c r="CT287" s="122">
        <f t="shared" si="362"/>
        <v>6423.9</v>
      </c>
      <c r="CU287" s="122">
        <f t="shared" si="362"/>
        <v>6423.9</v>
      </c>
      <c r="CV287" s="122">
        <f t="shared" si="362"/>
        <v>6423.9</v>
      </c>
      <c r="CW287" s="122">
        <f t="shared" si="362"/>
        <v>6423.9</v>
      </c>
      <c r="CX287" s="122">
        <f t="shared" si="362"/>
        <v>6423.9</v>
      </c>
      <c r="CY287" s="122">
        <f t="shared" si="362"/>
        <v>6423.9</v>
      </c>
      <c r="CZ287" s="122">
        <f t="shared" si="362"/>
        <v>6423.9</v>
      </c>
      <c r="DA287" s="122">
        <f t="shared" si="362"/>
        <v>6423.9</v>
      </c>
      <c r="DB287" s="122">
        <f t="shared" si="362"/>
        <v>6423.9</v>
      </c>
      <c r="DC287" s="122">
        <f t="shared" si="362"/>
        <v>6423.9</v>
      </c>
      <c r="DD287" s="122">
        <f t="shared" si="362"/>
        <v>6423.9</v>
      </c>
      <c r="DE287" s="122">
        <f t="shared" si="362"/>
        <v>6423.9</v>
      </c>
      <c r="DF287" s="122">
        <f t="shared" si="362"/>
        <v>6423.9</v>
      </c>
      <c r="DG287" s="122">
        <f t="shared" si="362"/>
        <v>6423.9</v>
      </c>
      <c r="DH287" s="122">
        <f t="shared" si="362"/>
        <v>6423.9</v>
      </c>
      <c r="DI287" s="122">
        <f t="shared" si="362"/>
        <v>6423.9</v>
      </c>
      <c r="DJ287" s="122">
        <f t="shared" si="362"/>
        <v>6423.9</v>
      </c>
      <c r="DK287" s="122">
        <f t="shared" si="362"/>
        <v>6423.9</v>
      </c>
      <c r="DL287" s="122">
        <f t="shared" si="362"/>
        <v>6423.9</v>
      </c>
      <c r="DM287" s="122">
        <f t="shared" si="362"/>
        <v>6423.9</v>
      </c>
      <c r="DN287" s="122">
        <f t="shared" si="362"/>
        <v>6423.9</v>
      </c>
      <c r="DO287" s="122">
        <f t="shared" si="362"/>
        <v>6423.9</v>
      </c>
      <c r="DP287" s="122">
        <f t="shared" si="362"/>
        <v>6423.9</v>
      </c>
      <c r="DQ287" s="122">
        <f t="shared" si="362"/>
        <v>6423.9</v>
      </c>
      <c r="DR287" s="122">
        <f t="shared" si="362"/>
        <v>6423.9</v>
      </c>
      <c r="DS287" s="122">
        <f t="shared" si="362"/>
        <v>6423.9</v>
      </c>
      <c r="DT287" s="122">
        <f t="shared" si="362"/>
        <v>6423.9</v>
      </c>
      <c r="DU287" s="122">
        <f t="shared" si="362"/>
        <v>6423.9</v>
      </c>
      <c r="DV287" s="122">
        <f t="shared" si="362"/>
        <v>6423.9</v>
      </c>
      <c r="DW287" s="122">
        <f t="shared" si="362"/>
        <v>6423.9</v>
      </c>
      <c r="DX287" s="122">
        <f t="shared" si="362"/>
        <v>6423.9</v>
      </c>
      <c r="DY287" s="122">
        <f t="shared" si="362"/>
        <v>6423.9</v>
      </c>
      <c r="DZ287" s="122">
        <f t="shared" si="362"/>
        <v>6423.9</v>
      </c>
      <c r="EA287" s="122">
        <f t="shared" si="362"/>
        <v>6423.9</v>
      </c>
      <c r="EB287" s="122">
        <f t="shared" si="362"/>
        <v>6423.9</v>
      </c>
      <c r="EC287" s="122">
        <f t="shared" si="362"/>
        <v>6423.9</v>
      </c>
      <c r="ED287" s="122">
        <f t="shared" si="362"/>
        <v>6423.9</v>
      </c>
      <c r="EE287" s="122">
        <f t="shared" si="362"/>
        <v>6423.9</v>
      </c>
      <c r="EF287" s="122">
        <f t="shared" si="362"/>
        <v>6423.9</v>
      </c>
      <c r="EG287" s="122">
        <f t="shared" si="362"/>
        <v>6423.9</v>
      </c>
      <c r="EH287" s="122">
        <f t="shared" si="362"/>
        <v>6423.9</v>
      </c>
      <c r="EI287" s="122">
        <f t="shared" si="362"/>
        <v>6423.9</v>
      </c>
      <c r="EJ287" s="122">
        <f t="shared" si="362"/>
        <v>6423.9</v>
      </c>
      <c r="EK287" s="122">
        <f t="shared" si="362"/>
        <v>6423.9</v>
      </c>
      <c r="EL287" s="122">
        <f t="shared" si="362"/>
        <v>6423.9</v>
      </c>
      <c r="EM287" s="122">
        <f t="shared" si="362"/>
        <v>6423.9</v>
      </c>
      <c r="EN287" s="122">
        <f t="shared" si="362"/>
        <v>6423.9</v>
      </c>
      <c r="EO287" s="122">
        <f t="shared" si="362"/>
        <v>6423.9</v>
      </c>
      <c r="EP287" s="122">
        <f t="shared" si="362"/>
        <v>6423.9</v>
      </c>
      <c r="EQ287" s="122">
        <f t="shared" si="362"/>
        <v>6423.9</v>
      </c>
      <c r="ER287" s="122">
        <f t="shared" si="362"/>
        <v>6423.9</v>
      </c>
      <c r="ES287" s="122">
        <f t="shared" si="362"/>
        <v>6423.9</v>
      </c>
      <c r="ET287" s="122">
        <f t="shared" si="362"/>
        <v>6423.9</v>
      </c>
      <c r="EU287" s="122">
        <f t="shared" si="362"/>
        <v>6423.9</v>
      </c>
      <c r="EV287" s="122">
        <f t="shared" si="362"/>
        <v>6423.9</v>
      </c>
      <c r="EW287" s="122">
        <f t="shared" si="362"/>
        <v>6423.9</v>
      </c>
      <c r="EX287" s="122">
        <f t="shared" si="362"/>
        <v>6423.9</v>
      </c>
      <c r="EY287" s="122">
        <f t="shared" si="362"/>
        <v>6423.9</v>
      </c>
      <c r="EZ287" s="122">
        <f t="shared" si="362"/>
        <v>6423.9</v>
      </c>
      <c r="FA287" s="122">
        <f t="shared" ref="FA287:FX287" si="363">ROUND((FA160+(FA160*$GE$265)),2)</f>
        <v>6423.9</v>
      </c>
      <c r="FB287" s="122">
        <f t="shared" si="363"/>
        <v>6423.9</v>
      </c>
      <c r="FC287" s="122">
        <f t="shared" si="363"/>
        <v>6423.9</v>
      </c>
      <c r="FD287" s="122">
        <f t="shared" si="363"/>
        <v>6423.9</v>
      </c>
      <c r="FE287" s="122">
        <f t="shared" si="363"/>
        <v>6423.9</v>
      </c>
      <c r="FF287" s="122">
        <f t="shared" si="363"/>
        <v>6423.9</v>
      </c>
      <c r="FG287" s="122">
        <f t="shared" si="363"/>
        <v>6423.9</v>
      </c>
      <c r="FH287" s="122">
        <f t="shared" si="363"/>
        <v>6423.9</v>
      </c>
      <c r="FI287" s="122">
        <f t="shared" si="363"/>
        <v>6423.9</v>
      </c>
      <c r="FJ287" s="122">
        <f t="shared" si="363"/>
        <v>6423.9</v>
      </c>
      <c r="FK287" s="122">
        <f t="shared" si="363"/>
        <v>6423.9</v>
      </c>
      <c r="FL287" s="122">
        <f t="shared" si="363"/>
        <v>6423.9</v>
      </c>
      <c r="FM287" s="122">
        <f t="shared" si="363"/>
        <v>6423.9</v>
      </c>
      <c r="FN287" s="122">
        <f t="shared" si="363"/>
        <v>6423.9</v>
      </c>
      <c r="FO287" s="122">
        <f t="shared" si="363"/>
        <v>6423.9</v>
      </c>
      <c r="FP287" s="122">
        <f t="shared" si="363"/>
        <v>6423.9</v>
      </c>
      <c r="FQ287" s="122">
        <f t="shared" si="363"/>
        <v>6423.9</v>
      </c>
      <c r="FR287" s="122">
        <f t="shared" si="363"/>
        <v>6423.9</v>
      </c>
      <c r="FS287" s="122">
        <f t="shared" si="363"/>
        <v>6423.9</v>
      </c>
      <c r="FT287" s="122">
        <f t="shared" si="363"/>
        <v>6423.9</v>
      </c>
      <c r="FU287" s="122">
        <f t="shared" si="363"/>
        <v>6423.9</v>
      </c>
      <c r="FV287" s="122">
        <f t="shared" si="363"/>
        <v>6423.9</v>
      </c>
      <c r="FW287" s="122">
        <f t="shared" si="363"/>
        <v>6423.9</v>
      </c>
      <c r="FX287" s="122">
        <f t="shared" si="363"/>
        <v>6423.9</v>
      </c>
      <c r="FY287" s="53"/>
      <c r="FZ287" s="133"/>
      <c r="GB287" s="2"/>
      <c r="GC287" s="2"/>
      <c r="GD287" s="2"/>
      <c r="GE287" s="24"/>
      <c r="GF287" s="55"/>
      <c r="GG287" s="5"/>
      <c r="GH287" s="53"/>
      <c r="GI287" s="53"/>
      <c r="GJ287" s="53"/>
      <c r="GK287" s="53"/>
      <c r="GL287" s="53"/>
      <c r="GM287" s="53"/>
    </row>
    <row r="288" spans="1:195" x14ac:dyDescent="0.2">
      <c r="A288" s="3"/>
      <c r="B288" s="2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4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  <c r="AL288" s="53"/>
      <c r="AM288" s="53"/>
      <c r="AN288" s="53"/>
      <c r="AO288" s="53"/>
      <c r="AP288" s="53"/>
      <c r="AQ288" s="53"/>
      <c r="AR288" s="53"/>
      <c r="AS288" s="53"/>
      <c r="AT288" s="53"/>
      <c r="AU288" s="53"/>
      <c r="AV288" s="53"/>
      <c r="AW288" s="53"/>
      <c r="AX288" s="53"/>
      <c r="AY288" s="53"/>
      <c r="AZ288" s="53"/>
      <c r="BA288" s="53"/>
      <c r="BB288" s="53"/>
      <c r="BC288" s="53"/>
      <c r="BD288" s="53"/>
      <c r="BE288" s="53"/>
      <c r="BF288" s="53"/>
      <c r="BG288" s="53"/>
      <c r="BH288" s="53"/>
      <c r="BI288" s="53"/>
      <c r="BJ288" s="53"/>
      <c r="BK288" s="53"/>
      <c r="BL288" s="53"/>
      <c r="BM288" s="53"/>
      <c r="BN288" s="53"/>
      <c r="BO288" s="53"/>
      <c r="BP288" s="53"/>
      <c r="BQ288" s="53"/>
      <c r="BR288" s="53"/>
      <c r="BS288" s="53"/>
      <c r="BT288" s="53"/>
      <c r="BU288" s="53"/>
      <c r="BV288" s="53"/>
      <c r="BW288" s="53"/>
      <c r="BX288" s="53"/>
      <c r="BY288" s="53"/>
      <c r="BZ288" s="53"/>
      <c r="CA288" s="53"/>
      <c r="CB288" s="53"/>
      <c r="CC288" s="53"/>
      <c r="CD288" s="53"/>
      <c r="CE288" s="53"/>
      <c r="CF288" s="53"/>
      <c r="CG288" s="53"/>
      <c r="CH288" s="53"/>
      <c r="CI288" s="53"/>
      <c r="CJ288" s="53"/>
      <c r="CK288" s="53"/>
      <c r="CL288" s="53"/>
      <c r="CM288" s="53"/>
      <c r="CN288" s="53"/>
      <c r="CO288" s="53"/>
      <c r="CP288" s="53"/>
      <c r="CQ288" s="53"/>
      <c r="CR288" s="53"/>
      <c r="CS288" s="53"/>
      <c r="CT288" s="53"/>
      <c r="CU288" s="53"/>
      <c r="CV288" s="53"/>
      <c r="CW288" s="53"/>
      <c r="CX288" s="53"/>
      <c r="CY288" s="53"/>
      <c r="CZ288" s="53"/>
      <c r="DA288" s="53"/>
      <c r="DB288" s="53"/>
      <c r="DC288" s="53"/>
      <c r="DD288" s="53"/>
      <c r="DE288" s="53"/>
      <c r="DF288" s="53"/>
      <c r="DG288" s="53"/>
      <c r="DH288" s="53"/>
      <c r="DI288" s="53"/>
      <c r="DJ288" s="53"/>
      <c r="DK288" s="53"/>
      <c r="DL288" s="53"/>
      <c r="DM288" s="53"/>
      <c r="DN288" s="53"/>
      <c r="DO288" s="53"/>
      <c r="DP288" s="53"/>
      <c r="DQ288" s="53"/>
      <c r="DR288" s="53"/>
      <c r="DS288" s="53"/>
      <c r="DT288" s="53"/>
      <c r="DU288" s="53"/>
      <c r="DV288" s="53"/>
      <c r="DW288" s="53"/>
      <c r="DX288" s="53"/>
      <c r="DY288" s="53"/>
      <c r="DZ288" s="53"/>
      <c r="EA288" s="53"/>
      <c r="EB288" s="53"/>
      <c r="EC288" s="53"/>
      <c r="ED288" s="53"/>
      <c r="EE288" s="53"/>
      <c r="EF288" s="53"/>
      <c r="EG288" s="53"/>
      <c r="EH288" s="53"/>
      <c r="EI288" s="53"/>
      <c r="EJ288" s="53"/>
      <c r="EK288" s="53"/>
      <c r="EL288" s="53"/>
      <c r="EM288" s="53"/>
      <c r="EN288" s="53"/>
      <c r="EO288" s="53"/>
      <c r="EP288" s="53"/>
      <c r="EQ288" s="53"/>
      <c r="ER288" s="53"/>
      <c r="ES288" s="53"/>
      <c r="ET288" s="53"/>
      <c r="EU288" s="53"/>
      <c r="EV288" s="53"/>
      <c r="EW288" s="53"/>
      <c r="EX288" s="53"/>
      <c r="EY288" s="53"/>
      <c r="EZ288" s="53"/>
      <c r="FA288" s="53"/>
      <c r="FB288" s="53"/>
      <c r="FC288" s="53"/>
      <c r="FD288" s="53"/>
      <c r="FE288" s="53"/>
      <c r="FF288" s="53"/>
      <c r="FG288" s="53"/>
      <c r="FH288" s="53"/>
      <c r="FI288" s="53"/>
      <c r="FJ288" s="53"/>
      <c r="FK288" s="53"/>
      <c r="FL288" s="53"/>
      <c r="FM288" s="53"/>
      <c r="FN288" s="53"/>
      <c r="FO288" s="53"/>
      <c r="FP288" s="53"/>
      <c r="FQ288" s="53"/>
      <c r="FR288" s="53"/>
      <c r="FS288" s="53"/>
      <c r="FT288" s="54"/>
      <c r="FU288" s="53"/>
      <c r="FV288" s="53"/>
      <c r="FW288" s="53"/>
      <c r="FX288" s="53"/>
      <c r="FY288" s="53"/>
      <c r="FZ288" s="133"/>
      <c r="GB288" s="2"/>
      <c r="GC288" s="2"/>
      <c r="GD288" s="2"/>
      <c r="GE288" s="24"/>
      <c r="GF288" s="5"/>
      <c r="GG288" s="151"/>
      <c r="GH288" s="5"/>
      <c r="GI288" s="5"/>
      <c r="GJ288" s="5"/>
      <c r="GK288" s="5"/>
      <c r="GL288" s="5"/>
      <c r="GM288" s="5"/>
    </row>
    <row r="289" spans="1:195" x14ac:dyDescent="0.2">
      <c r="A289" s="3" t="s">
        <v>678</v>
      </c>
      <c r="B289" s="2" t="s">
        <v>679</v>
      </c>
      <c r="C289" s="53">
        <f t="shared" ref="C289:BN289" si="364">((C286*(C88+C89+C90)+(C287*(C95+C93)))*-1)</f>
        <v>0</v>
      </c>
      <c r="D289" s="53">
        <f t="shared" si="364"/>
        <v>-29240059.340471525</v>
      </c>
      <c r="E289" s="53">
        <f t="shared" si="364"/>
        <v>-6213463.1519999998</v>
      </c>
      <c r="F289" s="53">
        <f t="shared" si="364"/>
        <v>-4865116.0220000008</v>
      </c>
      <c r="G289" s="53">
        <f t="shared" si="364"/>
        <v>0</v>
      </c>
      <c r="H289" s="53">
        <f t="shared" si="364"/>
        <v>0</v>
      </c>
      <c r="I289" s="53">
        <f t="shared" si="364"/>
        <v>-4421702.2849999992</v>
      </c>
      <c r="J289" s="53">
        <f t="shared" si="364"/>
        <v>0</v>
      </c>
      <c r="K289" s="53">
        <f t="shared" si="364"/>
        <v>0</v>
      </c>
      <c r="L289" s="53">
        <f t="shared" si="364"/>
        <v>0</v>
      </c>
      <c r="M289" s="53">
        <f t="shared" si="364"/>
        <v>0</v>
      </c>
      <c r="N289" s="53">
        <f t="shared" si="364"/>
        <v>0</v>
      </c>
      <c r="O289" s="53">
        <f t="shared" si="364"/>
        <v>0</v>
      </c>
      <c r="P289" s="53">
        <f t="shared" si="364"/>
        <v>0</v>
      </c>
      <c r="Q289" s="53">
        <f t="shared" si="364"/>
        <v>-4505915.2184715243</v>
      </c>
      <c r="R289" s="53">
        <f t="shared" si="364"/>
        <v>0</v>
      </c>
      <c r="S289" s="53">
        <f t="shared" si="364"/>
        <v>0</v>
      </c>
      <c r="T289" s="53">
        <f t="shared" si="364"/>
        <v>0</v>
      </c>
      <c r="U289" s="53">
        <f t="shared" si="364"/>
        <v>0</v>
      </c>
      <c r="V289" s="53">
        <f t="shared" si="364"/>
        <v>0</v>
      </c>
      <c r="W289" s="53">
        <f t="shared" si="364"/>
        <v>0</v>
      </c>
      <c r="X289" s="53">
        <f t="shared" si="364"/>
        <v>0</v>
      </c>
      <c r="Y289" s="53">
        <f t="shared" si="364"/>
        <v>0</v>
      </c>
      <c r="Z289" s="53">
        <f t="shared" si="364"/>
        <v>0</v>
      </c>
      <c r="AA289" s="53">
        <f t="shared" si="364"/>
        <v>0</v>
      </c>
      <c r="AB289" s="53">
        <f t="shared" si="364"/>
        <v>0</v>
      </c>
      <c r="AC289" s="53">
        <f t="shared" si="364"/>
        <v>0</v>
      </c>
      <c r="AD289" s="53">
        <f t="shared" si="364"/>
        <v>0</v>
      </c>
      <c r="AE289" s="53">
        <f t="shared" si="364"/>
        <v>0</v>
      </c>
      <c r="AF289" s="53">
        <f t="shared" si="364"/>
        <v>0</v>
      </c>
      <c r="AG289" s="53">
        <f t="shared" si="364"/>
        <v>0</v>
      </c>
      <c r="AH289" s="53">
        <f t="shared" si="364"/>
        <v>0</v>
      </c>
      <c r="AI289" s="53">
        <f t="shared" si="364"/>
        <v>0</v>
      </c>
      <c r="AJ289" s="53">
        <f t="shared" si="364"/>
        <v>0</v>
      </c>
      <c r="AK289" s="53">
        <f t="shared" si="364"/>
        <v>0</v>
      </c>
      <c r="AL289" s="53">
        <f t="shared" si="364"/>
        <v>0</v>
      </c>
      <c r="AM289" s="53">
        <f t="shared" si="364"/>
        <v>0</v>
      </c>
      <c r="AN289" s="53">
        <f t="shared" si="364"/>
        <v>0</v>
      </c>
      <c r="AO289" s="53">
        <f t="shared" si="364"/>
        <v>0</v>
      </c>
      <c r="AP289" s="53">
        <f t="shared" si="364"/>
        <v>0</v>
      </c>
      <c r="AQ289" s="53">
        <f t="shared" si="364"/>
        <v>0</v>
      </c>
      <c r="AR289" s="53">
        <f t="shared" si="364"/>
        <v>-2148990.5499999998</v>
      </c>
      <c r="AS289" s="53">
        <f t="shared" si="364"/>
        <v>-2288954.415</v>
      </c>
      <c r="AT289" s="53">
        <f t="shared" si="364"/>
        <v>0</v>
      </c>
      <c r="AU289" s="53">
        <f t="shared" si="364"/>
        <v>0</v>
      </c>
      <c r="AV289" s="53">
        <f t="shared" si="364"/>
        <v>0</v>
      </c>
      <c r="AW289" s="53">
        <f t="shared" si="364"/>
        <v>0</v>
      </c>
      <c r="AX289" s="53">
        <f t="shared" si="364"/>
        <v>0</v>
      </c>
      <c r="AY289" s="53">
        <f t="shared" si="364"/>
        <v>-424576.53500000003</v>
      </c>
      <c r="AZ289" s="53">
        <f t="shared" si="364"/>
        <v>0</v>
      </c>
      <c r="BA289" s="53">
        <f t="shared" si="364"/>
        <v>0</v>
      </c>
      <c r="BB289" s="53">
        <f t="shared" si="364"/>
        <v>0</v>
      </c>
      <c r="BC289" s="53">
        <f t="shared" si="364"/>
        <v>-17732817.432</v>
      </c>
      <c r="BD289" s="53">
        <f t="shared" si="364"/>
        <v>0</v>
      </c>
      <c r="BE289" s="53">
        <f t="shared" si="364"/>
        <v>0</v>
      </c>
      <c r="BF289" s="53">
        <f t="shared" si="364"/>
        <v>0</v>
      </c>
      <c r="BG289" s="53">
        <f t="shared" si="364"/>
        <v>0</v>
      </c>
      <c r="BH289" s="53">
        <f t="shared" si="364"/>
        <v>0</v>
      </c>
      <c r="BI289" s="53">
        <f t="shared" si="364"/>
        <v>0</v>
      </c>
      <c r="BJ289" s="53">
        <f t="shared" si="364"/>
        <v>0</v>
      </c>
      <c r="BK289" s="53">
        <f t="shared" si="364"/>
        <v>0</v>
      </c>
      <c r="BL289" s="53">
        <f t="shared" si="364"/>
        <v>0</v>
      </c>
      <c r="BM289" s="53">
        <f t="shared" si="364"/>
        <v>0</v>
      </c>
      <c r="BN289" s="53">
        <f t="shared" si="364"/>
        <v>0</v>
      </c>
      <c r="BO289" s="53">
        <f t="shared" ref="BO289:DZ289" si="365">((BO286*(BO88+BO89+BO90)+(BO287*(BO95+BO93)))*-1)</f>
        <v>0</v>
      </c>
      <c r="BP289" s="53">
        <f t="shared" si="365"/>
        <v>0</v>
      </c>
      <c r="BQ289" s="53">
        <f t="shared" si="365"/>
        <v>-2763804.48</v>
      </c>
      <c r="BR289" s="53">
        <f t="shared" si="365"/>
        <v>0</v>
      </c>
      <c r="BS289" s="53">
        <f t="shared" si="365"/>
        <v>0</v>
      </c>
      <c r="BT289" s="53">
        <f t="shared" si="365"/>
        <v>0</v>
      </c>
      <c r="BU289" s="53">
        <f t="shared" si="365"/>
        <v>0</v>
      </c>
      <c r="BV289" s="53">
        <f t="shared" si="365"/>
        <v>0</v>
      </c>
      <c r="BW289" s="53">
        <f t="shared" si="365"/>
        <v>0</v>
      </c>
      <c r="BX289" s="53">
        <f t="shared" si="365"/>
        <v>0</v>
      </c>
      <c r="BY289" s="53">
        <f t="shared" si="365"/>
        <v>0</v>
      </c>
      <c r="BZ289" s="53">
        <f t="shared" si="365"/>
        <v>0</v>
      </c>
      <c r="CA289" s="53">
        <f t="shared" si="365"/>
        <v>0</v>
      </c>
      <c r="CB289" s="53">
        <f t="shared" si="365"/>
        <v>0</v>
      </c>
      <c r="CC289" s="53">
        <f t="shared" si="365"/>
        <v>0</v>
      </c>
      <c r="CD289" s="53">
        <f t="shared" si="365"/>
        <v>0</v>
      </c>
      <c r="CE289" s="53">
        <f t="shared" si="365"/>
        <v>0</v>
      </c>
      <c r="CF289" s="53">
        <f t="shared" si="365"/>
        <v>0</v>
      </c>
      <c r="CG289" s="53">
        <f t="shared" si="365"/>
        <v>0</v>
      </c>
      <c r="CH289" s="53">
        <f t="shared" si="365"/>
        <v>0</v>
      </c>
      <c r="CI289" s="53">
        <f t="shared" si="365"/>
        <v>0</v>
      </c>
      <c r="CJ289" s="53">
        <f t="shared" si="365"/>
        <v>0</v>
      </c>
      <c r="CK289" s="53">
        <f t="shared" si="365"/>
        <v>-3352590.79</v>
      </c>
      <c r="CL289" s="53">
        <f t="shared" si="365"/>
        <v>0</v>
      </c>
      <c r="CM289" s="53">
        <f t="shared" si="365"/>
        <v>0</v>
      </c>
      <c r="CN289" s="53">
        <f t="shared" si="365"/>
        <v>-9851960.2290000003</v>
      </c>
      <c r="CO289" s="53">
        <f t="shared" si="365"/>
        <v>0</v>
      </c>
      <c r="CP289" s="53">
        <f t="shared" si="365"/>
        <v>0</v>
      </c>
      <c r="CQ289" s="53">
        <f t="shared" si="365"/>
        <v>0</v>
      </c>
      <c r="CR289" s="53">
        <f t="shared" si="365"/>
        <v>0</v>
      </c>
      <c r="CS289" s="53">
        <f t="shared" si="365"/>
        <v>0</v>
      </c>
      <c r="CT289" s="53">
        <f t="shared" si="365"/>
        <v>0</v>
      </c>
      <c r="CU289" s="53">
        <f t="shared" si="365"/>
        <v>0</v>
      </c>
      <c r="CV289" s="53">
        <f t="shared" si="365"/>
        <v>0</v>
      </c>
      <c r="CW289" s="53">
        <f t="shared" si="365"/>
        <v>0</v>
      </c>
      <c r="CX289" s="53">
        <f t="shared" si="365"/>
        <v>0</v>
      </c>
      <c r="CY289" s="53">
        <f t="shared" si="365"/>
        <v>0</v>
      </c>
      <c r="CZ289" s="53">
        <f t="shared" si="365"/>
        <v>0</v>
      </c>
      <c r="DA289" s="53">
        <f t="shared" si="365"/>
        <v>0</v>
      </c>
      <c r="DB289" s="53">
        <f t="shared" si="365"/>
        <v>0</v>
      </c>
      <c r="DC289" s="53">
        <f t="shared" si="365"/>
        <v>0</v>
      </c>
      <c r="DD289" s="53">
        <f t="shared" si="365"/>
        <v>0</v>
      </c>
      <c r="DE289" s="53">
        <f t="shared" si="365"/>
        <v>0</v>
      </c>
      <c r="DF289" s="53">
        <f t="shared" si="365"/>
        <v>-4374330.2370000007</v>
      </c>
      <c r="DG289" s="53">
        <f t="shared" si="365"/>
        <v>0</v>
      </c>
      <c r="DH289" s="53">
        <f t="shared" si="365"/>
        <v>0</v>
      </c>
      <c r="DI289" s="53">
        <f t="shared" si="365"/>
        <v>0</v>
      </c>
      <c r="DJ289" s="53">
        <f t="shared" si="365"/>
        <v>0</v>
      </c>
      <c r="DK289" s="53">
        <f t="shared" si="365"/>
        <v>0</v>
      </c>
      <c r="DL289" s="53">
        <f t="shared" si="365"/>
        <v>0</v>
      </c>
      <c r="DM289" s="53">
        <f t="shared" si="365"/>
        <v>0</v>
      </c>
      <c r="DN289" s="53">
        <f t="shared" si="365"/>
        <v>0</v>
      </c>
      <c r="DO289" s="53">
        <f t="shared" si="365"/>
        <v>0</v>
      </c>
      <c r="DP289" s="53">
        <f t="shared" si="365"/>
        <v>0</v>
      </c>
      <c r="DQ289" s="53">
        <f t="shared" si="365"/>
        <v>0</v>
      </c>
      <c r="DR289" s="53">
        <f t="shared" si="365"/>
        <v>0</v>
      </c>
      <c r="DS289" s="53">
        <f t="shared" si="365"/>
        <v>0</v>
      </c>
      <c r="DT289" s="53">
        <f t="shared" si="365"/>
        <v>0</v>
      </c>
      <c r="DU289" s="53">
        <f t="shared" si="365"/>
        <v>0</v>
      </c>
      <c r="DV289" s="53">
        <f t="shared" si="365"/>
        <v>0</v>
      </c>
      <c r="DW289" s="53">
        <f t="shared" si="365"/>
        <v>0</v>
      </c>
      <c r="DX289" s="53">
        <f t="shared" si="365"/>
        <v>0</v>
      </c>
      <c r="DY289" s="53">
        <f t="shared" si="365"/>
        <v>0</v>
      </c>
      <c r="DZ289" s="53">
        <f t="shared" si="365"/>
        <v>0</v>
      </c>
      <c r="EA289" s="53">
        <f t="shared" ref="EA289:FX289" si="366">((EA286*(EA88+EA89+EA90)+(EA287*(EA95+EA93)))*-1)</f>
        <v>0</v>
      </c>
      <c r="EB289" s="53">
        <f t="shared" si="366"/>
        <v>0</v>
      </c>
      <c r="EC289" s="53">
        <f t="shared" si="366"/>
        <v>0</v>
      </c>
      <c r="ED289" s="53">
        <f t="shared" si="366"/>
        <v>0</v>
      </c>
      <c r="EE289" s="53">
        <f t="shared" si="366"/>
        <v>0</v>
      </c>
      <c r="EF289" s="53">
        <f t="shared" si="366"/>
        <v>0</v>
      </c>
      <c r="EG289" s="53">
        <f t="shared" si="366"/>
        <v>0</v>
      </c>
      <c r="EH289" s="53">
        <f t="shared" si="366"/>
        <v>0</v>
      </c>
      <c r="EI289" s="53">
        <f t="shared" si="366"/>
        <v>-1003355.2100000001</v>
      </c>
      <c r="EJ289" s="53">
        <f t="shared" si="366"/>
        <v>0</v>
      </c>
      <c r="EK289" s="53">
        <f t="shared" si="366"/>
        <v>0</v>
      </c>
      <c r="EL289" s="53">
        <f t="shared" si="366"/>
        <v>0</v>
      </c>
      <c r="EM289" s="53">
        <f t="shared" si="366"/>
        <v>0</v>
      </c>
      <c r="EN289" s="53">
        <f t="shared" si="366"/>
        <v>0</v>
      </c>
      <c r="EO289" s="53">
        <f t="shared" si="366"/>
        <v>0</v>
      </c>
      <c r="EP289" s="53">
        <f t="shared" si="366"/>
        <v>0</v>
      </c>
      <c r="EQ289" s="53">
        <f t="shared" si="366"/>
        <v>0</v>
      </c>
      <c r="ER289" s="53">
        <f t="shared" si="366"/>
        <v>0</v>
      </c>
      <c r="ES289" s="53">
        <f t="shared" si="366"/>
        <v>0</v>
      </c>
      <c r="ET289" s="53">
        <f t="shared" si="366"/>
        <v>0</v>
      </c>
      <c r="EU289" s="53">
        <f t="shared" si="366"/>
        <v>0</v>
      </c>
      <c r="EV289" s="53">
        <f t="shared" si="366"/>
        <v>0</v>
      </c>
      <c r="EW289" s="53">
        <f t="shared" si="366"/>
        <v>0</v>
      </c>
      <c r="EX289" s="53">
        <f t="shared" si="366"/>
        <v>0</v>
      </c>
      <c r="EY289" s="53">
        <f t="shared" si="366"/>
        <v>0</v>
      </c>
      <c r="EZ289" s="53">
        <f t="shared" si="366"/>
        <v>0</v>
      </c>
      <c r="FA289" s="53">
        <f t="shared" si="366"/>
        <v>0</v>
      </c>
      <c r="FB289" s="53">
        <f t="shared" si="366"/>
        <v>0</v>
      </c>
      <c r="FC289" s="53">
        <f t="shared" si="366"/>
        <v>0</v>
      </c>
      <c r="FD289" s="53">
        <f t="shared" si="366"/>
        <v>0</v>
      </c>
      <c r="FE289" s="53">
        <f t="shared" si="366"/>
        <v>0</v>
      </c>
      <c r="FF289" s="53">
        <f t="shared" si="366"/>
        <v>0</v>
      </c>
      <c r="FG289" s="53">
        <f t="shared" si="366"/>
        <v>0</v>
      </c>
      <c r="FH289" s="53">
        <f t="shared" si="366"/>
        <v>0</v>
      </c>
      <c r="FI289" s="53">
        <f t="shared" si="366"/>
        <v>0</v>
      </c>
      <c r="FJ289" s="53">
        <f t="shared" si="366"/>
        <v>0</v>
      </c>
      <c r="FK289" s="53">
        <f t="shared" si="366"/>
        <v>0</v>
      </c>
      <c r="FL289" s="53">
        <f t="shared" si="366"/>
        <v>0</v>
      </c>
      <c r="FM289" s="53">
        <f t="shared" si="366"/>
        <v>0</v>
      </c>
      <c r="FN289" s="53">
        <f t="shared" si="366"/>
        <v>0</v>
      </c>
      <c r="FO289" s="53">
        <f t="shared" si="366"/>
        <v>0</v>
      </c>
      <c r="FP289" s="53">
        <f t="shared" si="366"/>
        <v>0</v>
      </c>
      <c r="FQ289" s="53">
        <f t="shared" si="366"/>
        <v>0</v>
      </c>
      <c r="FR289" s="53">
        <f t="shared" si="366"/>
        <v>0</v>
      </c>
      <c r="FS289" s="53">
        <f t="shared" si="366"/>
        <v>0</v>
      </c>
      <c r="FT289" s="54">
        <f t="shared" si="366"/>
        <v>0</v>
      </c>
      <c r="FU289" s="53">
        <f t="shared" si="366"/>
        <v>0</v>
      </c>
      <c r="FV289" s="53">
        <f t="shared" si="366"/>
        <v>0</v>
      </c>
      <c r="FW289" s="53">
        <f t="shared" si="366"/>
        <v>0</v>
      </c>
      <c r="FX289" s="53">
        <f t="shared" si="366"/>
        <v>0</v>
      </c>
      <c r="FY289" s="53">
        <f>SUM(C289:FX289)</f>
        <v>-93187635.895943046</v>
      </c>
      <c r="FZ289" s="53"/>
      <c r="GB289" s="2"/>
      <c r="GC289" s="2"/>
      <c r="GD289" s="2"/>
      <c r="GE289" s="24"/>
      <c r="GF289" s="5"/>
      <c r="GG289" s="151"/>
      <c r="GH289" s="5"/>
      <c r="GI289" s="5"/>
      <c r="GJ289" s="5"/>
      <c r="GK289" s="5"/>
      <c r="GL289" s="5"/>
      <c r="GM289" s="5"/>
    </row>
    <row r="290" spans="1:195" x14ac:dyDescent="0.2">
      <c r="A290" s="3"/>
      <c r="B290" s="2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4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  <c r="AN290" s="53"/>
      <c r="AO290" s="53"/>
      <c r="AP290" s="53"/>
      <c r="AQ290" s="53"/>
      <c r="AR290" s="53"/>
      <c r="AS290" s="53"/>
      <c r="AT290" s="53"/>
      <c r="AU290" s="53"/>
      <c r="AV290" s="53"/>
      <c r="AW290" s="53"/>
      <c r="AX290" s="53"/>
      <c r="AY290" s="53"/>
      <c r="AZ290" s="53"/>
      <c r="BA290" s="53"/>
      <c r="BB290" s="53"/>
      <c r="BC290" s="53"/>
      <c r="BD290" s="53"/>
      <c r="BE290" s="53"/>
      <c r="BF290" s="53"/>
      <c r="BG290" s="53"/>
      <c r="BH290" s="53"/>
      <c r="BI290" s="53"/>
      <c r="BJ290" s="53"/>
      <c r="BK290" s="53"/>
      <c r="BL290" s="53"/>
      <c r="BM290" s="53"/>
      <c r="BN290" s="53"/>
      <c r="BO290" s="53"/>
      <c r="BP290" s="53"/>
      <c r="BQ290" s="53"/>
      <c r="BR290" s="53"/>
      <c r="BS290" s="53"/>
      <c r="BT290" s="53"/>
      <c r="BU290" s="53"/>
      <c r="BV290" s="53"/>
      <c r="BW290" s="53"/>
      <c r="BX290" s="53"/>
      <c r="BY290" s="53"/>
      <c r="BZ290" s="53"/>
      <c r="CA290" s="53"/>
      <c r="CB290" s="53"/>
      <c r="CC290" s="53"/>
      <c r="CD290" s="53"/>
      <c r="CE290" s="53"/>
      <c r="CF290" s="53"/>
      <c r="CG290" s="53"/>
      <c r="CH290" s="53"/>
      <c r="CI290" s="53"/>
      <c r="CJ290" s="53"/>
      <c r="CK290" s="53"/>
      <c r="CL290" s="53"/>
      <c r="CM290" s="53"/>
      <c r="CN290" s="53"/>
      <c r="CO290" s="53"/>
      <c r="CP290" s="53"/>
      <c r="CQ290" s="53"/>
      <c r="CR290" s="53"/>
      <c r="CS290" s="53"/>
      <c r="CT290" s="53"/>
      <c r="CU290" s="53"/>
      <c r="CV290" s="53"/>
      <c r="CW290" s="53"/>
      <c r="CX290" s="53"/>
      <c r="CY290" s="53"/>
      <c r="CZ290" s="53"/>
      <c r="DA290" s="53"/>
      <c r="DB290" s="53"/>
      <c r="DC290" s="53"/>
      <c r="DD290" s="53"/>
      <c r="DE290" s="53"/>
      <c r="DF290" s="53"/>
      <c r="DG290" s="53"/>
      <c r="DH290" s="53"/>
      <c r="DI290" s="53"/>
      <c r="DJ290" s="53"/>
      <c r="DK290" s="53"/>
      <c r="DL290" s="53"/>
      <c r="DM290" s="53"/>
      <c r="DN290" s="53"/>
      <c r="DO290" s="53"/>
      <c r="DP290" s="53"/>
      <c r="DQ290" s="53"/>
      <c r="DR290" s="53"/>
      <c r="DS290" s="53"/>
      <c r="DT290" s="53"/>
      <c r="DU290" s="53"/>
      <c r="DV290" s="53"/>
      <c r="DW290" s="53"/>
      <c r="DX290" s="53"/>
      <c r="DY290" s="53"/>
      <c r="DZ290" s="53"/>
      <c r="EA290" s="53"/>
      <c r="EB290" s="53"/>
      <c r="EC290" s="53"/>
      <c r="ED290" s="53"/>
      <c r="EE290" s="53"/>
      <c r="EF290" s="53"/>
      <c r="EG290" s="53"/>
      <c r="EH290" s="53"/>
      <c r="EI290" s="53"/>
      <c r="EJ290" s="53"/>
      <c r="EK290" s="53"/>
      <c r="EL290" s="53"/>
      <c r="EM290" s="53"/>
      <c r="EN290" s="53"/>
      <c r="EO290" s="53"/>
      <c r="EP290" s="53"/>
      <c r="EQ290" s="53"/>
      <c r="ER290" s="53"/>
      <c r="ES290" s="53"/>
      <c r="ET290" s="53"/>
      <c r="EU290" s="53"/>
      <c r="EV290" s="53"/>
      <c r="EW290" s="53"/>
      <c r="EX290" s="53"/>
      <c r="EY290" s="53"/>
      <c r="EZ290" s="53"/>
      <c r="FA290" s="53"/>
      <c r="FB290" s="53"/>
      <c r="FC290" s="53"/>
      <c r="FD290" s="53"/>
      <c r="FE290" s="53"/>
      <c r="FF290" s="53"/>
      <c r="FG290" s="53"/>
      <c r="FH290" s="53"/>
      <c r="FI290" s="53"/>
      <c r="FJ290" s="53"/>
      <c r="FK290" s="53"/>
      <c r="FL290" s="53"/>
      <c r="FM290" s="53"/>
      <c r="FN290" s="53"/>
      <c r="FO290" s="53"/>
      <c r="FP290" s="53"/>
      <c r="FQ290" s="53"/>
      <c r="FR290" s="53"/>
      <c r="FS290" s="53"/>
      <c r="FT290" s="54"/>
      <c r="FU290" s="53"/>
      <c r="FV290" s="53"/>
      <c r="FW290" s="53"/>
      <c r="FX290" s="53"/>
      <c r="FY290" s="53"/>
      <c r="FZ290" s="53"/>
      <c r="GA290" s="53"/>
      <c r="GB290" s="2"/>
      <c r="GC290" s="2"/>
      <c r="GD290" s="2"/>
      <c r="GE290" s="24"/>
      <c r="GF290" s="5"/>
      <c r="GG290" s="151"/>
      <c r="GH290" s="5"/>
      <c r="GI290" s="5"/>
      <c r="GJ290" s="5"/>
      <c r="GK290" s="5"/>
      <c r="GL290" s="5"/>
      <c r="GM290" s="5"/>
    </row>
    <row r="291" spans="1:195" x14ac:dyDescent="0.2">
      <c r="A291" s="3" t="s">
        <v>680</v>
      </c>
      <c r="B291" s="2" t="s">
        <v>681</v>
      </c>
      <c r="C291" s="53">
        <f t="shared" ref="C291:BN291" si="367">C277+C289</f>
        <v>57424611.642161191</v>
      </c>
      <c r="D291" s="53">
        <f t="shared" si="367"/>
        <v>253191874.19107482</v>
      </c>
      <c r="E291" s="53">
        <f t="shared" si="367"/>
        <v>52019367.651435703</v>
      </c>
      <c r="F291" s="53">
        <f t="shared" si="367"/>
        <v>111246034.51005618</v>
      </c>
      <c r="G291" s="53">
        <f t="shared" si="367"/>
        <v>7295895.7521901987</v>
      </c>
      <c r="H291" s="53">
        <f t="shared" si="367"/>
        <v>7080333.9755555261</v>
      </c>
      <c r="I291" s="53">
        <f t="shared" si="367"/>
        <v>72107894.414846152</v>
      </c>
      <c r="J291" s="53">
        <f t="shared" si="367"/>
        <v>14739761.902070656</v>
      </c>
      <c r="K291" s="53">
        <f t="shared" si="367"/>
        <v>2893386.7702527093</v>
      </c>
      <c r="L291" s="53">
        <f t="shared" si="367"/>
        <v>19856538.489215069</v>
      </c>
      <c r="M291" s="53">
        <f t="shared" si="367"/>
        <v>12002132.728757909</v>
      </c>
      <c r="N291" s="53">
        <f t="shared" si="367"/>
        <v>359120042.93316412</v>
      </c>
      <c r="O291" s="53">
        <f t="shared" si="367"/>
        <v>100124418.51730269</v>
      </c>
      <c r="P291" s="53">
        <f t="shared" si="367"/>
        <v>2133146.2975993357</v>
      </c>
      <c r="Q291" s="53">
        <f t="shared" si="367"/>
        <v>286515219.75501192</v>
      </c>
      <c r="R291" s="53">
        <f t="shared" si="367"/>
        <v>13542544.643709304</v>
      </c>
      <c r="S291" s="53">
        <f t="shared" si="367"/>
        <v>9814416.1316644084</v>
      </c>
      <c r="T291" s="53">
        <f t="shared" si="367"/>
        <v>1677008.1132730595</v>
      </c>
      <c r="U291" s="53">
        <f t="shared" si="367"/>
        <v>714530.93195418478</v>
      </c>
      <c r="V291" s="53">
        <f t="shared" si="367"/>
        <v>2540874.8760017734</v>
      </c>
      <c r="W291" s="53">
        <f t="shared" si="367"/>
        <v>1050828.2833074171</v>
      </c>
      <c r="X291" s="53">
        <f t="shared" si="367"/>
        <v>713479.05230472202</v>
      </c>
      <c r="Y291" s="53">
        <f t="shared" si="367"/>
        <v>3629050.0305096065</v>
      </c>
      <c r="Z291" s="53">
        <f t="shared" si="367"/>
        <v>2479423.0503358673</v>
      </c>
      <c r="AA291" s="53">
        <f t="shared" si="367"/>
        <v>197200253.67279351</v>
      </c>
      <c r="AB291" s="53">
        <f t="shared" si="367"/>
        <v>204087106.49310699</v>
      </c>
      <c r="AC291" s="53">
        <f t="shared" si="367"/>
        <v>6497244.5616629673</v>
      </c>
      <c r="AD291" s="53">
        <f t="shared" si="367"/>
        <v>7740713.0360968588</v>
      </c>
      <c r="AE291" s="53">
        <f t="shared" si="367"/>
        <v>1372002.2841740879</v>
      </c>
      <c r="AF291" s="53">
        <f t="shared" si="367"/>
        <v>2010804.2782852261</v>
      </c>
      <c r="AG291" s="53">
        <f t="shared" si="367"/>
        <v>7404271.5600000005</v>
      </c>
      <c r="AH291" s="53">
        <f t="shared" si="367"/>
        <v>6998363.9344443111</v>
      </c>
      <c r="AI291" s="53">
        <f t="shared" si="367"/>
        <v>3131781.6460444634</v>
      </c>
      <c r="AJ291" s="53">
        <f t="shared" si="367"/>
        <v>2440286.7217542906</v>
      </c>
      <c r="AK291" s="53">
        <f t="shared" si="367"/>
        <v>2422455.9604661795</v>
      </c>
      <c r="AL291" s="53">
        <f t="shared" si="367"/>
        <v>2599077.9549210947</v>
      </c>
      <c r="AM291" s="53">
        <f t="shared" si="367"/>
        <v>3620934.8738798639</v>
      </c>
      <c r="AN291" s="53">
        <f t="shared" si="367"/>
        <v>3294074.2302516303</v>
      </c>
      <c r="AO291" s="53">
        <f t="shared" si="367"/>
        <v>33102604.700497143</v>
      </c>
      <c r="AP291" s="53">
        <f t="shared" si="367"/>
        <v>618144599.54856837</v>
      </c>
      <c r="AQ291" s="53">
        <f t="shared" si="367"/>
        <v>2622288.6898384788</v>
      </c>
      <c r="AR291" s="53">
        <f t="shared" si="367"/>
        <v>426353110.21551669</v>
      </c>
      <c r="AS291" s="53">
        <f t="shared" si="367"/>
        <v>46789889.848615333</v>
      </c>
      <c r="AT291" s="53">
        <f t="shared" si="367"/>
        <v>16874524.766192004</v>
      </c>
      <c r="AU291" s="53">
        <f t="shared" si="367"/>
        <v>3038058.3076516055</v>
      </c>
      <c r="AV291" s="53">
        <f t="shared" si="367"/>
        <v>2846023.7958943639</v>
      </c>
      <c r="AW291" s="53">
        <f t="shared" si="367"/>
        <v>2406967.5939900568</v>
      </c>
      <c r="AX291" s="53">
        <f t="shared" si="367"/>
        <v>734425.79164793435</v>
      </c>
      <c r="AY291" s="53">
        <f t="shared" si="367"/>
        <v>3801349.0950909117</v>
      </c>
      <c r="AZ291" s="53">
        <f t="shared" si="367"/>
        <v>79425946.722818121</v>
      </c>
      <c r="BA291" s="53">
        <f t="shared" si="367"/>
        <v>57959427.254528999</v>
      </c>
      <c r="BB291" s="53">
        <f t="shared" si="367"/>
        <v>50931866.745918393</v>
      </c>
      <c r="BC291" s="53">
        <f t="shared" si="367"/>
        <v>191106248.45924336</v>
      </c>
      <c r="BD291" s="53">
        <f t="shared" si="367"/>
        <v>32517135.36668672</v>
      </c>
      <c r="BE291" s="53">
        <f t="shared" si="367"/>
        <v>10172102.723742764</v>
      </c>
      <c r="BF291" s="53">
        <f t="shared" si="367"/>
        <v>155292433.48551044</v>
      </c>
      <c r="BG291" s="53">
        <f t="shared" si="367"/>
        <v>7518036.3197514806</v>
      </c>
      <c r="BH291" s="53">
        <f t="shared" si="367"/>
        <v>4747618.3884739261</v>
      </c>
      <c r="BI291" s="53">
        <f t="shared" si="367"/>
        <v>2622278.4460659535</v>
      </c>
      <c r="BJ291" s="53">
        <f t="shared" si="367"/>
        <v>39026296.208664954</v>
      </c>
      <c r="BK291" s="53">
        <f t="shared" si="367"/>
        <v>135258646.96721619</v>
      </c>
      <c r="BL291" s="53">
        <f t="shared" si="367"/>
        <v>2315287.6401722427</v>
      </c>
      <c r="BM291" s="53">
        <f t="shared" si="367"/>
        <v>2726126.9398425212</v>
      </c>
      <c r="BN291" s="53">
        <f t="shared" si="367"/>
        <v>24772547.397781756</v>
      </c>
      <c r="BO291" s="53">
        <f t="shared" ref="BO291:DZ291" si="368">BO277+BO289</f>
        <v>10329605.530536685</v>
      </c>
      <c r="BP291" s="53">
        <f t="shared" si="368"/>
        <v>2305618.2412813655</v>
      </c>
      <c r="BQ291" s="53">
        <f t="shared" si="368"/>
        <v>39545627.646429382</v>
      </c>
      <c r="BR291" s="53">
        <f t="shared" si="368"/>
        <v>31749212.383179732</v>
      </c>
      <c r="BS291" s="53">
        <f t="shared" si="368"/>
        <v>7547102.4020070052</v>
      </c>
      <c r="BT291" s="53">
        <f t="shared" si="368"/>
        <v>3451666.9333296749</v>
      </c>
      <c r="BU291" s="53">
        <f t="shared" si="368"/>
        <v>3664086.5437091365</v>
      </c>
      <c r="BV291" s="53">
        <f t="shared" si="368"/>
        <v>8619633.4098480344</v>
      </c>
      <c r="BW291" s="53">
        <f t="shared" si="368"/>
        <v>12702797.213281434</v>
      </c>
      <c r="BX291" s="53">
        <f t="shared" si="368"/>
        <v>1270603.2356785489</v>
      </c>
      <c r="BY291" s="53">
        <f t="shared" si="368"/>
        <v>3914776.9317598762</v>
      </c>
      <c r="BZ291" s="53">
        <f t="shared" si="368"/>
        <v>2186152.72029015</v>
      </c>
      <c r="CA291" s="53">
        <f t="shared" si="368"/>
        <v>2174599.5377592938</v>
      </c>
      <c r="CB291" s="53">
        <f t="shared" si="368"/>
        <v>555739148.9135077</v>
      </c>
      <c r="CC291" s="53">
        <f t="shared" si="368"/>
        <v>1847877.5723565649</v>
      </c>
      <c r="CD291" s="53">
        <f t="shared" si="368"/>
        <v>920589.9777046598</v>
      </c>
      <c r="CE291" s="53">
        <f t="shared" si="368"/>
        <v>1947929.421160728</v>
      </c>
      <c r="CF291" s="53">
        <f t="shared" si="368"/>
        <v>1369938.7514823098</v>
      </c>
      <c r="CG291" s="53">
        <f t="shared" si="368"/>
        <v>1987497.1805391242</v>
      </c>
      <c r="CH291" s="53">
        <f t="shared" si="368"/>
        <v>1532357.054715924</v>
      </c>
      <c r="CI291" s="53">
        <f t="shared" si="368"/>
        <v>5118475.8697361629</v>
      </c>
      <c r="CJ291" s="53">
        <f t="shared" si="368"/>
        <v>7740745.6212152392</v>
      </c>
      <c r="CK291" s="53">
        <f t="shared" si="368"/>
        <v>29964021.383947652</v>
      </c>
      <c r="CL291" s="53">
        <f t="shared" si="368"/>
        <v>9407261.3263694569</v>
      </c>
      <c r="CM291" s="53">
        <f t="shared" si="368"/>
        <v>5933750.5533594182</v>
      </c>
      <c r="CN291" s="53">
        <f t="shared" si="368"/>
        <v>182896286.17877194</v>
      </c>
      <c r="CO291" s="53">
        <f t="shared" si="368"/>
        <v>100819946.8822028</v>
      </c>
      <c r="CP291" s="53">
        <f t="shared" si="368"/>
        <v>7896952.0903455149</v>
      </c>
      <c r="CQ291" s="53">
        <f t="shared" si="368"/>
        <v>8809341.0273530744</v>
      </c>
      <c r="CR291" s="53">
        <f t="shared" si="368"/>
        <v>2119281.7300793533</v>
      </c>
      <c r="CS291" s="53">
        <f t="shared" si="368"/>
        <v>3040720.9400252504</v>
      </c>
      <c r="CT291" s="53">
        <f t="shared" si="368"/>
        <v>1512419.2616917857</v>
      </c>
      <c r="CU291" s="53">
        <f t="shared" si="368"/>
        <v>2834061.7240882185</v>
      </c>
      <c r="CV291" s="53">
        <f t="shared" si="368"/>
        <v>676983.78934375884</v>
      </c>
      <c r="CW291" s="53">
        <f t="shared" si="368"/>
        <v>2186134.15</v>
      </c>
      <c r="CX291" s="53">
        <f t="shared" si="368"/>
        <v>3618554.6719753956</v>
      </c>
      <c r="CY291" s="53">
        <f t="shared" si="368"/>
        <v>714200.78134502773</v>
      </c>
      <c r="CZ291" s="53">
        <f t="shared" si="368"/>
        <v>14633068.972892165</v>
      </c>
      <c r="DA291" s="53">
        <f t="shared" si="368"/>
        <v>2121505.08999174</v>
      </c>
      <c r="DB291" s="53">
        <f t="shared" si="368"/>
        <v>2834744.7408938655</v>
      </c>
      <c r="DC291" s="53">
        <f t="shared" si="368"/>
        <v>2055882.2560302296</v>
      </c>
      <c r="DD291" s="53">
        <f t="shared" si="368"/>
        <v>1755855.8142240611</v>
      </c>
      <c r="DE291" s="53">
        <f t="shared" si="368"/>
        <v>3491227.3384278803</v>
      </c>
      <c r="DF291" s="53">
        <f t="shared" si="368"/>
        <v>140148632.79416266</v>
      </c>
      <c r="DG291" s="53">
        <f t="shared" si="368"/>
        <v>1157272.4724529632</v>
      </c>
      <c r="DH291" s="53">
        <f t="shared" si="368"/>
        <v>14297752.151615614</v>
      </c>
      <c r="DI291" s="53">
        <f t="shared" si="368"/>
        <v>18460223.381193161</v>
      </c>
      <c r="DJ291" s="53">
        <f t="shared" si="368"/>
        <v>5424386.3275182787</v>
      </c>
      <c r="DK291" s="53">
        <f t="shared" si="368"/>
        <v>3441912.3466346534</v>
      </c>
      <c r="DL291" s="53">
        <f t="shared" si="368"/>
        <v>40915649.458263524</v>
      </c>
      <c r="DM291" s="53">
        <f t="shared" si="368"/>
        <v>3007877.116343562</v>
      </c>
      <c r="DN291" s="53">
        <f t="shared" si="368"/>
        <v>10387327.474169049</v>
      </c>
      <c r="DO291" s="53">
        <f t="shared" si="368"/>
        <v>21020358.142244756</v>
      </c>
      <c r="DP291" s="53">
        <f t="shared" si="368"/>
        <v>2415785.8981356001</v>
      </c>
      <c r="DQ291" s="53">
        <f t="shared" si="368"/>
        <v>4070490.9165128171</v>
      </c>
      <c r="DR291" s="53">
        <f t="shared" si="368"/>
        <v>9743279.9200419616</v>
      </c>
      <c r="DS291" s="53">
        <f t="shared" si="368"/>
        <v>6180176.0942399837</v>
      </c>
      <c r="DT291" s="53">
        <f t="shared" si="368"/>
        <v>1846233.5382507874</v>
      </c>
      <c r="DU291" s="53">
        <f t="shared" si="368"/>
        <v>3321209.818308854</v>
      </c>
      <c r="DV291" s="53">
        <f t="shared" si="368"/>
        <v>2286702.2058194252</v>
      </c>
      <c r="DW291" s="53">
        <f t="shared" si="368"/>
        <v>3028345.4880460906</v>
      </c>
      <c r="DX291" s="53">
        <f t="shared" si="368"/>
        <v>2356043.4769879081</v>
      </c>
      <c r="DY291" s="53">
        <f t="shared" si="368"/>
        <v>3278639.1018014522</v>
      </c>
      <c r="DZ291" s="53">
        <f t="shared" si="368"/>
        <v>7382226.0546416789</v>
      </c>
      <c r="EA291" s="53">
        <f t="shared" ref="EA291:FX291" si="369">EA277+EA289</f>
        <v>4612284.2281493656</v>
      </c>
      <c r="EB291" s="53">
        <f t="shared" si="369"/>
        <v>4368276.0609255666</v>
      </c>
      <c r="EC291" s="53">
        <f t="shared" si="369"/>
        <v>2661248.071827691</v>
      </c>
      <c r="ED291" s="53">
        <f t="shared" si="369"/>
        <v>15219852.95086677</v>
      </c>
      <c r="EE291" s="53">
        <f t="shared" si="369"/>
        <v>2202313.3811184368</v>
      </c>
      <c r="EF291" s="53">
        <f t="shared" si="369"/>
        <v>10830627.4873912</v>
      </c>
      <c r="EG291" s="53">
        <f t="shared" si="369"/>
        <v>2518966.1706998032</v>
      </c>
      <c r="EH291" s="53">
        <f t="shared" si="369"/>
        <v>2339695.8607835663</v>
      </c>
      <c r="EI291" s="53">
        <f t="shared" si="369"/>
        <v>119828645.78426267</v>
      </c>
      <c r="EJ291" s="53">
        <f t="shared" si="369"/>
        <v>59468325.530557811</v>
      </c>
      <c r="EK291" s="53">
        <f t="shared" si="369"/>
        <v>4698302.3435825892</v>
      </c>
      <c r="EL291" s="53">
        <f t="shared" si="369"/>
        <v>3659385.5920753242</v>
      </c>
      <c r="EM291" s="53">
        <f t="shared" si="369"/>
        <v>3811820.9255766701</v>
      </c>
      <c r="EN291" s="53">
        <f t="shared" si="369"/>
        <v>7797060.7389153028</v>
      </c>
      <c r="EO291" s="53">
        <f t="shared" si="369"/>
        <v>3395675.8130126223</v>
      </c>
      <c r="EP291" s="53">
        <f t="shared" si="369"/>
        <v>3455459.7836675667</v>
      </c>
      <c r="EQ291" s="53">
        <f t="shared" si="369"/>
        <v>16930278.843698092</v>
      </c>
      <c r="ER291" s="53">
        <f t="shared" si="369"/>
        <v>3416987.4987190757</v>
      </c>
      <c r="ES291" s="53">
        <f t="shared" si="369"/>
        <v>1637019.8109138426</v>
      </c>
      <c r="ET291" s="53">
        <f t="shared" si="369"/>
        <v>2461686.275878259</v>
      </c>
      <c r="EU291" s="53">
        <f t="shared" si="369"/>
        <v>5195792.3834416801</v>
      </c>
      <c r="EV291" s="53">
        <f t="shared" si="369"/>
        <v>979252.44238881336</v>
      </c>
      <c r="EW291" s="53">
        <f t="shared" si="369"/>
        <v>8164862.0163192982</v>
      </c>
      <c r="EX291" s="53">
        <f t="shared" si="369"/>
        <v>2774748.4099588706</v>
      </c>
      <c r="EY291" s="53">
        <f t="shared" si="369"/>
        <v>5224097.1540932236</v>
      </c>
      <c r="EZ291" s="53">
        <f t="shared" si="369"/>
        <v>1518911.9074523314</v>
      </c>
      <c r="FA291" s="53">
        <f t="shared" si="369"/>
        <v>22990080.358289022</v>
      </c>
      <c r="FB291" s="53">
        <f t="shared" si="369"/>
        <v>3406906.04</v>
      </c>
      <c r="FC291" s="53">
        <f t="shared" si="369"/>
        <v>16742774.890559794</v>
      </c>
      <c r="FD291" s="53">
        <f t="shared" si="369"/>
        <v>3048443.5608619256</v>
      </c>
      <c r="FE291" s="53">
        <f t="shared" si="369"/>
        <v>1433902.1204045787</v>
      </c>
      <c r="FF291" s="53">
        <f t="shared" si="369"/>
        <v>2313413.7347666007</v>
      </c>
      <c r="FG291" s="53">
        <f t="shared" si="369"/>
        <v>1447600.3158297478</v>
      </c>
      <c r="FH291" s="53">
        <f t="shared" si="369"/>
        <v>1232424.2777185224</v>
      </c>
      <c r="FI291" s="53">
        <f t="shared" si="369"/>
        <v>13040962.30811087</v>
      </c>
      <c r="FJ291" s="53">
        <f t="shared" si="369"/>
        <v>12743744.679139975</v>
      </c>
      <c r="FK291" s="53">
        <f t="shared" si="369"/>
        <v>15351261.953436334</v>
      </c>
      <c r="FL291" s="53">
        <f t="shared" si="369"/>
        <v>32316453.4625149</v>
      </c>
      <c r="FM291" s="53">
        <f t="shared" si="369"/>
        <v>23416444.439001482</v>
      </c>
      <c r="FN291" s="53">
        <f t="shared" si="369"/>
        <v>141273901.31772932</v>
      </c>
      <c r="FO291" s="53">
        <f t="shared" si="369"/>
        <v>9278213.0800000001</v>
      </c>
      <c r="FP291" s="53">
        <f t="shared" si="369"/>
        <v>16146916.723005474</v>
      </c>
      <c r="FQ291" s="53">
        <f t="shared" si="369"/>
        <v>5817882.8332701847</v>
      </c>
      <c r="FR291" s="53">
        <f t="shared" si="369"/>
        <v>2142558.06</v>
      </c>
      <c r="FS291" s="53">
        <f t="shared" si="369"/>
        <v>2416896.16</v>
      </c>
      <c r="FT291" s="54">
        <f t="shared" si="369"/>
        <v>1296267.23</v>
      </c>
      <c r="FU291" s="53">
        <f t="shared" si="369"/>
        <v>6018560.7652603742</v>
      </c>
      <c r="FV291" s="53">
        <f t="shared" si="369"/>
        <v>4940222.7046383359</v>
      </c>
      <c r="FW291" s="53">
        <f t="shared" si="369"/>
        <v>2091775.6690696336</v>
      </c>
      <c r="FX291" s="53">
        <f t="shared" si="369"/>
        <v>1060821.035537831</v>
      </c>
      <c r="FY291" s="53">
        <f>-(FY277+FY289)</f>
        <v>93187635.895943046</v>
      </c>
      <c r="FZ291" s="53">
        <f>SUM(C291:FY291)</f>
        <v>5933324436.3251686</v>
      </c>
      <c r="GA291" s="53"/>
      <c r="GB291" s="54"/>
      <c r="GC291" s="54"/>
      <c r="GD291" s="54"/>
      <c r="GE291" s="24"/>
      <c r="GF291" s="5"/>
      <c r="GG291" s="151"/>
      <c r="GH291" s="5"/>
      <c r="GI291" s="5"/>
      <c r="GJ291" s="5"/>
      <c r="GK291" s="5"/>
      <c r="GL291" s="5"/>
      <c r="GM291" s="5"/>
    </row>
    <row r="292" spans="1:195" x14ac:dyDescent="0.2">
      <c r="A292" s="3" t="s">
        <v>682</v>
      </c>
      <c r="B292" s="2" t="s">
        <v>683</v>
      </c>
      <c r="C292" s="53">
        <f>C278</f>
        <v>12023326.75</v>
      </c>
      <c r="D292" s="53">
        <f t="shared" ref="D292:BO293" si="370">D278</f>
        <v>48351424.609999999</v>
      </c>
      <c r="E292" s="53">
        <f t="shared" si="370"/>
        <v>15114488.59</v>
      </c>
      <c r="F292" s="53">
        <f t="shared" si="370"/>
        <v>22045423.68</v>
      </c>
      <c r="G292" s="53">
        <f t="shared" si="370"/>
        <v>2632987.17</v>
      </c>
      <c r="H292" s="53">
        <f t="shared" si="370"/>
        <v>2415365.5699999998</v>
      </c>
      <c r="I292" s="53">
        <f t="shared" si="370"/>
        <v>14235224.039999999</v>
      </c>
      <c r="J292" s="53">
        <f t="shared" si="370"/>
        <v>3441121.27</v>
      </c>
      <c r="K292" s="53">
        <f t="shared" si="370"/>
        <v>847011.3</v>
      </c>
      <c r="L292" s="53">
        <f t="shared" si="370"/>
        <v>8896522.5299999993</v>
      </c>
      <c r="M292" s="53">
        <f t="shared" si="370"/>
        <v>3056693.34</v>
      </c>
      <c r="N292" s="53">
        <f t="shared" si="370"/>
        <v>113685359.90000001</v>
      </c>
      <c r="O292" s="53">
        <f t="shared" si="370"/>
        <v>32698772.030000001</v>
      </c>
      <c r="P292" s="53">
        <f t="shared" si="370"/>
        <v>858800.37</v>
      </c>
      <c r="Q292" s="53">
        <f t="shared" si="370"/>
        <v>46526375.960000001</v>
      </c>
      <c r="R292" s="53">
        <f t="shared" si="370"/>
        <v>1166246.42</v>
      </c>
      <c r="S292" s="53">
        <f t="shared" si="370"/>
        <v>5603723.5499999998</v>
      </c>
      <c r="T292" s="53">
        <f t="shared" si="370"/>
        <v>560073.1</v>
      </c>
      <c r="U292" s="53">
        <f t="shared" si="370"/>
        <v>215653.45</v>
      </c>
      <c r="V292" s="53">
        <f t="shared" si="370"/>
        <v>643473.67000000004</v>
      </c>
      <c r="W292" s="53">
        <f t="shared" si="370"/>
        <v>174991.08</v>
      </c>
      <c r="X292" s="53">
        <f t="shared" si="370"/>
        <v>129061.62</v>
      </c>
      <c r="Y292" s="53">
        <f t="shared" si="370"/>
        <v>1077357.51</v>
      </c>
      <c r="Z292" s="53">
        <f t="shared" si="370"/>
        <v>375480.72</v>
      </c>
      <c r="AA292" s="53">
        <f t="shared" si="370"/>
        <v>59712081.469999999</v>
      </c>
      <c r="AB292" s="53">
        <f t="shared" si="370"/>
        <v>123288759.95</v>
      </c>
      <c r="AC292" s="53">
        <f t="shared" si="370"/>
        <v>2675835.89</v>
      </c>
      <c r="AD292" s="53">
        <f t="shared" si="370"/>
        <v>2887493.5</v>
      </c>
      <c r="AE292" s="53">
        <f t="shared" si="370"/>
        <v>490036.47999999998</v>
      </c>
      <c r="AF292" s="53">
        <f t="shared" si="370"/>
        <v>724498.65</v>
      </c>
      <c r="AG292" s="53">
        <f t="shared" si="370"/>
        <v>7153612.4900000002</v>
      </c>
      <c r="AH292" s="53">
        <f t="shared" si="370"/>
        <v>478547.82</v>
      </c>
      <c r="AI292" s="53">
        <f t="shared" si="370"/>
        <v>205241.63</v>
      </c>
      <c r="AJ292" s="53">
        <f t="shared" si="370"/>
        <v>519753.54</v>
      </c>
      <c r="AK292" s="53">
        <f t="shared" si="370"/>
        <v>948366.51</v>
      </c>
      <c r="AL292" s="53">
        <f t="shared" si="370"/>
        <v>1746976.82</v>
      </c>
      <c r="AM292" s="53">
        <f t="shared" si="370"/>
        <v>626067.32999999996</v>
      </c>
      <c r="AN292" s="53">
        <f t="shared" si="370"/>
        <v>2234422.86</v>
      </c>
      <c r="AO292" s="53">
        <f t="shared" si="370"/>
        <v>8792452.0600000005</v>
      </c>
      <c r="AP292" s="53">
        <f t="shared" si="370"/>
        <v>268624572.91000003</v>
      </c>
      <c r="AQ292" s="53">
        <f t="shared" si="370"/>
        <v>1922506.57</v>
      </c>
      <c r="AR292" s="53">
        <f t="shared" si="370"/>
        <v>122240330.68000001</v>
      </c>
      <c r="AS292" s="53">
        <f t="shared" si="370"/>
        <v>27884138.149999999</v>
      </c>
      <c r="AT292" s="53">
        <f t="shared" si="370"/>
        <v>4045495.71</v>
      </c>
      <c r="AU292" s="53">
        <f t="shared" si="370"/>
        <v>535220.59</v>
      </c>
      <c r="AV292" s="53">
        <f t="shared" si="370"/>
        <v>374490.93</v>
      </c>
      <c r="AW292" s="53">
        <f t="shared" si="370"/>
        <v>365472.29</v>
      </c>
      <c r="AX292" s="53">
        <f t="shared" si="370"/>
        <v>227223.94</v>
      </c>
      <c r="AY292" s="53">
        <f t="shared" si="370"/>
        <v>583514.42000000004</v>
      </c>
      <c r="AZ292" s="53">
        <f t="shared" si="370"/>
        <v>9796959.6600000001</v>
      </c>
      <c r="BA292" s="53">
        <f t="shared" si="370"/>
        <v>7061449.2699999996</v>
      </c>
      <c r="BB292" s="53">
        <f t="shared" si="370"/>
        <v>2611747.92</v>
      </c>
      <c r="BC292" s="53">
        <f t="shared" si="370"/>
        <v>55836067.93</v>
      </c>
      <c r="BD292" s="53">
        <f t="shared" si="370"/>
        <v>9840662.7300000004</v>
      </c>
      <c r="BE292" s="53">
        <f t="shared" si="370"/>
        <v>2491848.5299999998</v>
      </c>
      <c r="BF292" s="53">
        <f t="shared" si="370"/>
        <v>35981712.93</v>
      </c>
      <c r="BG292" s="53">
        <f t="shared" si="370"/>
        <v>765077.4</v>
      </c>
      <c r="BH292" s="53">
        <f t="shared" si="370"/>
        <v>812655.04</v>
      </c>
      <c r="BI292" s="53">
        <f t="shared" si="370"/>
        <v>318732.32</v>
      </c>
      <c r="BJ292" s="53">
        <f t="shared" si="370"/>
        <v>9914154.7100000009</v>
      </c>
      <c r="BK292" s="53">
        <f t="shared" si="370"/>
        <v>16869973.010000002</v>
      </c>
      <c r="BL292" s="53">
        <f t="shared" si="370"/>
        <v>87890.240000000005</v>
      </c>
      <c r="BM292" s="53">
        <f t="shared" si="370"/>
        <v>318229</v>
      </c>
      <c r="BN292" s="53">
        <f t="shared" si="370"/>
        <v>5986941.5</v>
      </c>
      <c r="BO292" s="53">
        <f t="shared" si="370"/>
        <v>2204927.2000000002</v>
      </c>
      <c r="BP292" s="53">
        <f t="shared" ref="BP292:EA293" si="371">BP278</f>
        <v>1167494.94</v>
      </c>
      <c r="BQ292" s="53">
        <f t="shared" si="371"/>
        <v>18761168.57</v>
      </c>
      <c r="BR292" s="53">
        <f t="shared" si="371"/>
        <v>5644145.3099999996</v>
      </c>
      <c r="BS292" s="53">
        <f t="shared" si="371"/>
        <v>2496056.94</v>
      </c>
      <c r="BT292" s="53">
        <f t="shared" si="371"/>
        <v>1189651.3999999999</v>
      </c>
      <c r="BU292" s="53">
        <f t="shared" si="371"/>
        <v>2531785.0099999998</v>
      </c>
      <c r="BV292" s="53">
        <f t="shared" si="371"/>
        <v>6017524.8499999996</v>
      </c>
      <c r="BW292" s="53">
        <f t="shared" si="371"/>
        <v>7185123.7000000002</v>
      </c>
      <c r="BX292" s="53">
        <f t="shared" si="371"/>
        <v>1014678.28</v>
      </c>
      <c r="BY292" s="53">
        <f t="shared" si="371"/>
        <v>2021262.6</v>
      </c>
      <c r="BZ292" s="53">
        <f t="shared" si="371"/>
        <v>962183.53</v>
      </c>
      <c r="CA292" s="53">
        <f t="shared" si="371"/>
        <v>996048.14</v>
      </c>
      <c r="CB292" s="53">
        <f t="shared" si="371"/>
        <v>185382959.81999999</v>
      </c>
      <c r="CC292" s="53">
        <f t="shared" si="371"/>
        <v>474727.83</v>
      </c>
      <c r="CD292" s="53">
        <f t="shared" si="371"/>
        <v>356180.46</v>
      </c>
      <c r="CE292" s="53">
        <f t="shared" si="371"/>
        <v>611171.41</v>
      </c>
      <c r="CF292" s="53">
        <f t="shared" si="371"/>
        <v>349296.1</v>
      </c>
      <c r="CG292" s="53">
        <f t="shared" si="371"/>
        <v>431036.75</v>
      </c>
      <c r="CH292" s="53">
        <f t="shared" si="371"/>
        <v>336400.81</v>
      </c>
      <c r="CI292" s="53">
        <f t="shared" si="371"/>
        <v>1864201.4</v>
      </c>
      <c r="CJ292" s="53">
        <f t="shared" si="371"/>
        <v>5328688.29</v>
      </c>
      <c r="CK292" s="53">
        <f t="shared" si="371"/>
        <v>8960793.8000000007</v>
      </c>
      <c r="CL292" s="53">
        <f t="shared" si="371"/>
        <v>2092118.77</v>
      </c>
      <c r="CM292" s="53">
        <f t="shared" si="371"/>
        <v>973093.48</v>
      </c>
      <c r="CN292" s="53">
        <f t="shared" si="371"/>
        <v>66834137.369999997</v>
      </c>
      <c r="CO292" s="53">
        <f t="shared" si="371"/>
        <v>29700652.32</v>
      </c>
      <c r="CP292" s="53">
        <f t="shared" si="371"/>
        <v>6741276.29</v>
      </c>
      <c r="CQ292" s="53">
        <f t="shared" si="371"/>
        <v>1410082.37</v>
      </c>
      <c r="CR292" s="53">
        <f t="shared" si="371"/>
        <v>318097.90000000002</v>
      </c>
      <c r="CS292" s="53">
        <f t="shared" si="371"/>
        <v>954905.78</v>
      </c>
      <c r="CT292" s="53">
        <f t="shared" si="371"/>
        <v>287295.42</v>
      </c>
      <c r="CU292" s="53">
        <f t="shared" si="371"/>
        <v>269151.71999999997</v>
      </c>
      <c r="CV292" s="53">
        <f t="shared" si="371"/>
        <v>160578.09</v>
      </c>
      <c r="CW292" s="53">
        <f t="shared" si="371"/>
        <v>2090575.07</v>
      </c>
      <c r="CX292" s="53">
        <f t="shared" si="371"/>
        <v>1525601.44</v>
      </c>
      <c r="CY292" s="53">
        <f t="shared" si="371"/>
        <v>174409.79</v>
      </c>
      <c r="CZ292" s="53">
        <f t="shared" si="371"/>
        <v>4629405.83</v>
      </c>
      <c r="DA292" s="53">
        <f t="shared" si="371"/>
        <v>365391</v>
      </c>
      <c r="DB292" s="53">
        <f t="shared" si="371"/>
        <v>484006.56</v>
      </c>
      <c r="DC292" s="53">
        <f t="shared" si="371"/>
        <v>976683.87</v>
      </c>
      <c r="DD292" s="53">
        <f t="shared" si="371"/>
        <v>1387418.67</v>
      </c>
      <c r="DE292" s="53">
        <f t="shared" si="371"/>
        <v>1694430.2</v>
      </c>
      <c r="DF292" s="53">
        <f t="shared" si="371"/>
        <v>38363190.43</v>
      </c>
      <c r="DG292" s="53">
        <f t="shared" si="371"/>
        <v>796278.45</v>
      </c>
      <c r="DH292" s="53">
        <f t="shared" si="371"/>
        <v>9661423.4800000004</v>
      </c>
      <c r="DI292" s="53">
        <f t="shared" si="371"/>
        <v>11296626.58</v>
      </c>
      <c r="DJ292" s="53">
        <f t="shared" si="371"/>
        <v>1153335.51</v>
      </c>
      <c r="DK292" s="53">
        <f t="shared" si="371"/>
        <v>737995.67</v>
      </c>
      <c r="DL292" s="53">
        <f t="shared" si="371"/>
        <v>9984938.1500000004</v>
      </c>
      <c r="DM292" s="53">
        <f t="shared" si="371"/>
        <v>829651.12</v>
      </c>
      <c r="DN292" s="53">
        <f t="shared" si="371"/>
        <v>5393910.2300000004</v>
      </c>
      <c r="DO292" s="53">
        <f t="shared" si="371"/>
        <v>5990486.2199999997</v>
      </c>
      <c r="DP292" s="53">
        <f t="shared" si="371"/>
        <v>435039.12</v>
      </c>
      <c r="DQ292" s="53">
        <f t="shared" si="371"/>
        <v>3330704.23</v>
      </c>
      <c r="DR292" s="53">
        <f t="shared" si="371"/>
        <v>1422959.79</v>
      </c>
      <c r="DS292" s="53">
        <f t="shared" si="371"/>
        <v>869387.63</v>
      </c>
      <c r="DT292" s="53">
        <f t="shared" si="371"/>
        <v>187480.14</v>
      </c>
      <c r="DU292" s="53">
        <f t="shared" si="371"/>
        <v>559125.64</v>
      </c>
      <c r="DV292" s="53">
        <f t="shared" si="371"/>
        <v>137776.17000000001</v>
      </c>
      <c r="DW292" s="53">
        <f t="shared" si="371"/>
        <v>351562.7</v>
      </c>
      <c r="DX292" s="53">
        <f t="shared" si="371"/>
        <v>988346.62</v>
      </c>
      <c r="DY292" s="53">
        <f t="shared" si="371"/>
        <v>1246267.99</v>
      </c>
      <c r="DZ292" s="53">
        <f t="shared" si="371"/>
        <v>1935880.51</v>
      </c>
      <c r="EA292" s="53">
        <f t="shared" si="371"/>
        <v>3485574.85</v>
      </c>
      <c r="EB292" s="53">
        <f t="shared" ref="EB292:FY293" si="372">EB278</f>
        <v>1718019.64</v>
      </c>
      <c r="EC292" s="53">
        <f t="shared" si="372"/>
        <v>671814.21</v>
      </c>
      <c r="ED292" s="53">
        <f t="shared" si="372"/>
        <v>10671452.380000001</v>
      </c>
      <c r="EE292" s="53">
        <f t="shared" si="372"/>
        <v>330968.89</v>
      </c>
      <c r="EF292" s="53">
        <f t="shared" si="372"/>
        <v>1597978.38</v>
      </c>
      <c r="EG292" s="53">
        <f t="shared" si="372"/>
        <v>512388.98</v>
      </c>
      <c r="EH292" s="53">
        <f t="shared" si="372"/>
        <v>290543.02</v>
      </c>
      <c r="EI292" s="53">
        <f t="shared" si="372"/>
        <v>26557593.530000001</v>
      </c>
      <c r="EJ292" s="53">
        <f t="shared" si="372"/>
        <v>17328829.18</v>
      </c>
      <c r="EK292" s="53">
        <f t="shared" si="372"/>
        <v>4221625.37</v>
      </c>
      <c r="EL292" s="53">
        <f t="shared" si="372"/>
        <v>944200.19</v>
      </c>
      <c r="EM292" s="53">
        <f t="shared" si="372"/>
        <v>1437803.9</v>
      </c>
      <c r="EN292" s="53">
        <f t="shared" si="372"/>
        <v>1375793.56</v>
      </c>
      <c r="EO292" s="53">
        <f t="shared" si="372"/>
        <v>903506.64</v>
      </c>
      <c r="EP292" s="53">
        <f t="shared" si="372"/>
        <v>2130763.2999999998</v>
      </c>
      <c r="EQ292" s="53">
        <f t="shared" si="372"/>
        <v>7804355.9500000002</v>
      </c>
      <c r="ER292" s="53">
        <f t="shared" si="372"/>
        <v>2138471.04</v>
      </c>
      <c r="ES292" s="53">
        <f t="shared" si="372"/>
        <v>406262.23</v>
      </c>
      <c r="ET292" s="53">
        <f t="shared" si="372"/>
        <v>682920.53</v>
      </c>
      <c r="EU292" s="53">
        <f t="shared" si="372"/>
        <v>760195.18</v>
      </c>
      <c r="EV292" s="53">
        <f t="shared" si="372"/>
        <v>480799.98</v>
      </c>
      <c r="EW292" s="53">
        <f t="shared" si="372"/>
        <v>4065507.44</v>
      </c>
      <c r="EX292" s="53">
        <f t="shared" si="372"/>
        <v>204031.82</v>
      </c>
      <c r="EY292" s="53">
        <f t="shared" si="372"/>
        <v>819568.26</v>
      </c>
      <c r="EZ292" s="53">
        <f t="shared" si="372"/>
        <v>526985.31000000006</v>
      </c>
      <c r="FA292" s="53">
        <f t="shared" si="372"/>
        <v>16560624.42</v>
      </c>
      <c r="FB292" s="53">
        <f t="shared" si="372"/>
        <v>3256991.96</v>
      </c>
      <c r="FC292" s="53">
        <f t="shared" si="372"/>
        <v>5204096.4400000004</v>
      </c>
      <c r="FD292" s="53">
        <f t="shared" si="372"/>
        <v>1023364.12</v>
      </c>
      <c r="FE292" s="53">
        <f t="shared" si="372"/>
        <v>487434.62</v>
      </c>
      <c r="FF292" s="53">
        <f t="shared" si="372"/>
        <v>443508.35</v>
      </c>
      <c r="FG292" s="53">
        <f t="shared" si="372"/>
        <v>186266.14</v>
      </c>
      <c r="FH292" s="53">
        <f t="shared" si="372"/>
        <v>535755.06000000006</v>
      </c>
      <c r="FI292" s="53">
        <f t="shared" si="372"/>
        <v>8503755.5099999998</v>
      </c>
      <c r="FJ292" s="53">
        <f t="shared" si="372"/>
        <v>9621093.3200000003</v>
      </c>
      <c r="FK292" s="53">
        <f t="shared" si="372"/>
        <v>14109965.439999999</v>
      </c>
      <c r="FL292" s="53">
        <f t="shared" si="372"/>
        <v>14124959.82</v>
      </c>
      <c r="FM292" s="53">
        <f t="shared" si="372"/>
        <v>6104871.75</v>
      </c>
      <c r="FN292" s="53">
        <f t="shared" si="372"/>
        <v>26329697.73</v>
      </c>
      <c r="FO292" s="53">
        <f t="shared" si="372"/>
        <v>8837227.0800000001</v>
      </c>
      <c r="FP292" s="53">
        <f t="shared" si="372"/>
        <v>7492797.8399999999</v>
      </c>
      <c r="FQ292" s="53">
        <f t="shared" si="372"/>
        <v>3040134.25</v>
      </c>
      <c r="FR292" s="53">
        <f t="shared" si="372"/>
        <v>2054080.93</v>
      </c>
      <c r="FS292" s="53">
        <f t="shared" si="372"/>
        <v>2307513.98</v>
      </c>
      <c r="FT292" s="54">
        <f t="shared" si="372"/>
        <v>1198537.78</v>
      </c>
      <c r="FU292" s="53">
        <f t="shared" si="372"/>
        <v>2050429.09</v>
      </c>
      <c r="FV292" s="53">
        <f t="shared" si="372"/>
        <v>1443326.19</v>
      </c>
      <c r="FW292" s="53">
        <f t="shared" si="372"/>
        <v>352815.97</v>
      </c>
      <c r="FX292" s="53">
        <f t="shared" si="372"/>
        <v>390309.11</v>
      </c>
      <c r="FY292" s="53">
        <f t="shared" si="372"/>
        <v>0</v>
      </c>
      <c r="FZ292" s="53">
        <f>SUM(C292:FY292)</f>
        <v>1837512869.7299998</v>
      </c>
      <c r="GA292" s="53"/>
      <c r="GB292" s="54"/>
      <c r="GC292" s="54"/>
      <c r="GD292" s="54"/>
      <c r="GE292" s="24"/>
      <c r="GF292" s="5"/>
      <c r="GG292" s="151"/>
      <c r="GH292" s="5"/>
      <c r="GI292" s="5"/>
      <c r="GJ292" s="5"/>
      <c r="GK292" s="5"/>
      <c r="GL292" s="5"/>
      <c r="GM292" s="5"/>
    </row>
    <row r="293" spans="1:195" x14ac:dyDescent="0.2">
      <c r="A293" s="3" t="s">
        <v>684</v>
      </c>
      <c r="B293" s="2" t="s">
        <v>685</v>
      </c>
      <c r="C293" s="53">
        <f>C279</f>
        <v>925066.85</v>
      </c>
      <c r="D293" s="53">
        <f t="shared" si="370"/>
        <v>3696942.98</v>
      </c>
      <c r="E293" s="53">
        <f t="shared" si="370"/>
        <v>1187362.1100000001</v>
      </c>
      <c r="F293" s="53">
        <f t="shared" si="370"/>
        <v>1740807</v>
      </c>
      <c r="G293" s="53">
        <f t="shared" si="370"/>
        <v>164715.79</v>
      </c>
      <c r="H293" s="53">
        <f t="shared" si="370"/>
        <v>185262.77</v>
      </c>
      <c r="I293" s="53">
        <f t="shared" si="370"/>
        <v>1144435.99</v>
      </c>
      <c r="J293" s="53">
        <f t="shared" si="370"/>
        <v>395922.69</v>
      </c>
      <c r="K293" s="53">
        <f t="shared" si="370"/>
        <v>60520.65</v>
      </c>
      <c r="L293" s="53">
        <f t="shared" si="370"/>
        <v>633736.71</v>
      </c>
      <c r="M293" s="53">
        <f t="shared" si="370"/>
        <v>254523.79</v>
      </c>
      <c r="N293" s="53">
        <f t="shared" si="370"/>
        <v>8713196.3300000001</v>
      </c>
      <c r="O293" s="53">
        <f t="shared" si="370"/>
        <v>2584833.4500000002</v>
      </c>
      <c r="P293" s="53">
        <f t="shared" si="370"/>
        <v>52902.12</v>
      </c>
      <c r="Q293" s="53">
        <f t="shared" si="370"/>
        <v>3410927.83</v>
      </c>
      <c r="R293" s="53">
        <f t="shared" si="370"/>
        <v>83608.5</v>
      </c>
      <c r="S293" s="53">
        <f t="shared" si="370"/>
        <v>500081.05</v>
      </c>
      <c r="T293" s="53">
        <f t="shared" si="370"/>
        <v>68284.570000000007</v>
      </c>
      <c r="U293" s="53">
        <f t="shared" si="370"/>
        <v>35446.36</v>
      </c>
      <c r="V293" s="53">
        <f t="shared" si="370"/>
        <v>98025.09</v>
      </c>
      <c r="W293" s="53">
        <f t="shared" si="370"/>
        <v>24878.69</v>
      </c>
      <c r="X293" s="53">
        <f t="shared" si="370"/>
        <v>22939.64</v>
      </c>
      <c r="Y293" s="53">
        <f t="shared" si="370"/>
        <v>108215.2</v>
      </c>
      <c r="Z293" s="53">
        <f t="shared" si="370"/>
        <v>50822.67</v>
      </c>
      <c r="AA293" s="53">
        <f t="shared" si="370"/>
        <v>3882506.57</v>
      </c>
      <c r="AB293" s="53">
        <f t="shared" si="370"/>
        <v>6894141.3700000001</v>
      </c>
      <c r="AC293" s="53">
        <f t="shared" si="370"/>
        <v>309731.98</v>
      </c>
      <c r="AD293" s="53">
        <f t="shared" si="370"/>
        <v>277213.5</v>
      </c>
      <c r="AE293" s="53">
        <f t="shared" si="370"/>
        <v>63921.72</v>
      </c>
      <c r="AF293" s="53">
        <f t="shared" si="370"/>
        <v>74828.14</v>
      </c>
      <c r="AG293" s="53">
        <f t="shared" si="370"/>
        <v>258142.26</v>
      </c>
      <c r="AH293" s="53">
        <f t="shared" si="370"/>
        <v>132983.09</v>
      </c>
      <c r="AI293" s="53">
        <f t="shared" si="370"/>
        <v>39959.29</v>
      </c>
      <c r="AJ293" s="53">
        <f t="shared" si="370"/>
        <v>57472.9</v>
      </c>
      <c r="AK293" s="53">
        <f t="shared" si="370"/>
        <v>62421.06</v>
      </c>
      <c r="AL293" s="53">
        <f t="shared" si="370"/>
        <v>109888.54</v>
      </c>
      <c r="AM293" s="53">
        <f t="shared" si="370"/>
        <v>92912.92</v>
      </c>
      <c r="AN293" s="53">
        <f t="shared" si="370"/>
        <v>285871.84999999998</v>
      </c>
      <c r="AO293" s="53">
        <f t="shared" si="370"/>
        <v>1146077.33</v>
      </c>
      <c r="AP293" s="53">
        <f t="shared" si="370"/>
        <v>17888206.75</v>
      </c>
      <c r="AQ293" s="53">
        <f t="shared" si="370"/>
        <v>103282.92</v>
      </c>
      <c r="AR293" s="53">
        <f t="shared" si="370"/>
        <v>10637034.68</v>
      </c>
      <c r="AS293" s="53">
        <f t="shared" si="370"/>
        <v>1487510.87</v>
      </c>
      <c r="AT293" s="53">
        <f t="shared" si="370"/>
        <v>659804.09</v>
      </c>
      <c r="AU293" s="53">
        <f t="shared" si="370"/>
        <v>89773.49</v>
      </c>
      <c r="AV293" s="53">
        <f t="shared" si="370"/>
        <v>52787.35</v>
      </c>
      <c r="AW293" s="53">
        <f t="shared" si="370"/>
        <v>58813.86</v>
      </c>
      <c r="AX293" s="53">
        <f t="shared" si="370"/>
        <v>35962.67</v>
      </c>
      <c r="AY293" s="53">
        <f t="shared" si="370"/>
        <v>64439.72</v>
      </c>
      <c r="AZ293" s="53">
        <f t="shared" si="370"/>
        <v>1047571.95</v>
      </c>
      <c r="BA293" s="53">
        <f t="shared" si="370"/>
        <v>579154.39</v>
      </c>
      <c r="BB293" s="53">
        <f t="shared" si="370"/>
        <v>266944.33</v>
      </c>
      <c r="BC293" s="53">
        <f t="shared" si="370"/>
        <v>5876995.5899999999</v>
      </c>
      <c r="BD293" s="53">
        <f t="shared" si="370"/>
        <v>1031463.8</v>
      </c>
      <c r="BE293" s="53">
        <f t="shared" si="370"/>
        <v>263255.02</v>
      </c>
      <c r="BF293" s="53">
        <f t="shared" si="370"/>
        <v>3683387.91</v>
      </c>
      <c r="BG293" s="53">
        <f t="shared" si="370"/>
        <v>80216.800000000003</v>
      </c>
      <c r="BH293" s="53">
        <f t="shared" si="370"/>
        <v>88958.77</v>
      </c>
      <c r="BI293" s="53">
        <f t="shared" si="370"/>
        <v>29408.9</v>
      </c>
      <c r="BJ293" s="53">
        <f t="shared" si="370"/>
        <v>857161.41</v>
      </c>
      <c r="BK293" s="53">
        <f t="shared" si="370"/>
        <v>1324344.69</v>
      </c>
      <c r="BL293" s="53">
        <f t="shared" si="370"/>
        <v>5856.02</v>
      </c>
      <c r="BM293" s="53">
        <f t="shared" si="370"/>
        <v>34697.75</v>
      </c>
      <c r="BN293" s="53">
        <f t="shared" si="370"/>
        <v>849895.38</v>
      </c>
      <c r="BO293" s="53">
        <f t="shared" si="370"/>
        <v>331993.49</v>
      </c>
      <c r="BP293" s="53">
        <f t="shared" si="371"/>
        <v>170633.82</v>
      </c>
      <c r="BQ293" s="53">
        <f t="shared" si="371"/>
        <v>936219.68</v>
      </c>
      <c r="BR293" s="53">
        <f t="shared" si="371"/>
        <v>318123.21999999997</v>
      </c>
      <c r="BS293" s="53">
        <f t="shared" si="371"/>
        <v>115615.79</v>
      </c>
      <c r="BT293" s="53">
        <f t="shared" si="371"/>
        <v>98086.37</v>
      </c>
      <c r="BU293" s="53">
        <f t="shared" si="371"/>
        <v>132986.64000000001</v>
      </c>
      <c r="BV293" s="53">
        <f t="shared" si="371"/>
        <v>382365.75</v>
      </c>
      <c r="BW293" s="53">
        <f t="shared" si="371"/>
        <v>475771.34</v>
      </c>
      <c r="BX293" s="53">
        <f t="shared" si="371"/>
        <v>64461.82</v>
      </c>
      <c r="BY293" s="53">
        <f t="shared" si="371"/>
        <v>189109.67</v>
      </c>
      <c r="BZ293" s="53">
        <f t="shared" si="371"/>
        <v>109852.75</v>
      </c>
      <c r="CA293" s="53">
        <f t="shared" si="371"/>
        <v>308770.40999999997</v>
      </c>
      <c r="CB293" s="53">
        <f t="shared" si="371"/>
        <v>14583302.140000001</v>
      </c>
      <c r="CC293" s="53">
        <f t="shared" si="371"/>
        <v>90884.43</v>
      </c>
      <c r="CD293" s="53">
        <f t="shared" si="371"/>
        <v>77042.53</v>
      </c>
      <c r="CE293" s="53">
        <f t="shared" si="371"/>
        <v>76173.45</v>
      </c>
      <c r="CF293" s="53">
        <f t="shared" si="371"/>
        <v>72469.89</v>
      </c>
      <c r="CG293" s="53">
        <f t="shared" si="371"/>
        <v>64451.6</v>
      </c>
      <c r="CH293" s="53">
        <f t="shared" si="371"/>
        <v>49827.01</v>
      </c>
      <c r="CI293" s="53">
        <f t="shared" si="371"/>
        <v>214433.29</v>
      </c>
      <c r="CJ293" s="53">
        <f t="shared" si="371"/>
        <v>261909.44</v>
      </c>
      <c r="CK293" s="53">
        <f t="shared" si="371"/>
        <v>998260.48</v>
      </c>
      <c r="CL293" s="53">
        <f t="shared" si="371"/>
        <v>194180.82</v>
      </c>
      <c r="CM293" s="53">
        <f t="shared" si="371"/>
        <v>79378.05</v>
      </c>
      <c r="CN293" s="53">
        <f t="shared" si="371"/>
        <v>5303660.57</v>
      </c>
      <c r="CO293" s="53">
        <f t="shared" si="371"/>
        <v>2472615.92</v>
      </c>
      <c r="CP293" s="53">
        <f t="shared" si="371"/>
        <v>546227.56000000006</v>
      </c>
      <c r="CQ293" s="53">
        <f t="shared" si="371"/>
        <v>242106.85</v>
      </c>
      <c r="CR293" s="53">
        <f t="shared" si="371"/>
        <v>68030.820000000007</v>
      </c>
      <c r="CS293" s="53">
        <f t="shared" si="371"/>
        <v>175617.88</v>
      </c>
      <c r="CT293" s="53">
        <f t="shared" si="371"/>
        <v>54414.98</v>
      </c>
      <c r="CU293" s="53">
        <f t="shared" si="371"/>
        <v>25835.17</v>
      </c>
      <c r="CV293" s="53">
        <f t="shared" si="371"/>
        <v>13156.93</v>
      </c>
      <c r="CW293" s="53">
        <f t="shared" si="371"/>
        <v>95559.08</v>
      </c>
      <c r="CX293" s="53">
        <f t="shared" si="371"/>
        <v>120049.1</v>
      </c>
      <c r="CY293" s="53">
        <f t="shared" si="371"/>
        <v>21353.25</v>
      </c>
      <c r="CZ293" s="53">
        <f t="shared" si="371"/>
        <v>571128.78</v>
      </c>
      <c r="DA293" s="53">
        <f t="shared" si="371"/>
        <v>33058.74</v>
      </c>
      <c r="DB293" s="53">
        <f t="shared" si="371"/>
        <v>56348.05</v>
      </c>
      <c r="DC293" s="53">
        <f t="shared" si="371"/>
        <v>132700.43</v>
      </c>
      <c r="DD293" s="53">
        <f t="shared" si="371"/>
        <v>97376.91</v>
      </c>
      <c r="DE293" s="53">
        <f t="shared" si="371"/>
        <v>259495.41</v>
      </c>
      <c r="DF293" s="53">
        <f t="shared" si="371"/>
        <v>5247047.04</v>
      </c>
      <c r="DG293" s="53">
        <f t="shared" si="371"/>
        <v>88883.73</v>
      </c>
      <c r="DH293" s="53">
        <f t="shared" si="371"/>
        <v>797627.46</v>
      </c>
      <c r="DI293" s="53">
        <f t="shared" si="371"/>
        <v>907861.61</v>
      </c>
      <c r="DJ293" s="53">
        <f t="shared" si="371"/>
        <v>106969.83</v>
      </c>
      <c r="DK293" s="53">
        <f t="shared" si="371"/>
        <v>66724.259999999995</v>
      </c>
      <c r="DL293" s="53">
        <f t="shared" si="371"/>
        <v>1300035.22</v>
      </c>
      <c r="DM293" s="53">
        <f t="shared" si="371"/>
        <v>103002.35</v>
      </c>
      <c r="DN293" s="53">
        <f t="shared" si="371"/>
        <v>607364.61</v>
      </c>
      <c r="DO293" s="53">
        <f t="shared" si="371"/>
        <v>606869.12</v>
      </c>
      <c r="DP293" s="53">
        <f t="shared" si="371"/>
        <v>49188.72</v>
      </c>
      <c r="DQ293" s="53">
        <f t="shared" si="371"/>
        <v>171650.79</v>
      </c>
      <c r="DR293" s="53">
        <f t="shared" si="371"/>
        <v>270075.56</v>
      </c>
      <c r="DS293" s="53">
        <f t="shared" si="371"/>
        <v>183462.32</v>
      </c>
      <c r="DT293" s="53">
        <f t="shared" si="371"/>
        <v>37379.61</v>
      </c>
      <c r="DU293" s="53">
        <f t="shared" si="371"/>
        <v>91315.74</v>
      </c>
      <c r="DV293" s="53">
        <f t="shared" si="371"/>
        <v>28320.7</v>
      </c>
      <c r="DW293" s="53">
        <f t="shared" si="371"/>
        <v>78745.210000000006</v>
      </c>
      <c r="DX293" s="53">
        <f t="shared" si="371"/>
        <v>44375.88</v>
      </c>
      <c r="DY293" s="53">
        <f t="shared" si="371"/>
        <v>105406.12</v>
      </c>
      <c r="DZ293" s="53">
        <f t="shared" si="371"/>
        <v>218148.35</v>
      </c>
      <c r="EA293" s="53">
        <f t="shared" si="371"/>
        <v>461975.43</v>
      </c>
      <c r="EB293" s="53">
        <f t="shared" si="372"/>
        <v>226525.26</v>
      </c>
      <c r="EC293" s="53">
        <f t="shared" si="372"/>
        <v>74621.11</v>
      </c>
      <c r="ED293" s="53">
        <f t="shared" si="372"/>
        <v>379657.58</v>
      </c>
      <c r="EE293" s="53">
        <f t="shared" si="372"/>
        <v>52169.5</v>
      </c>
      <c r="EF293" s="53">
        <f t="shared" si="372"/>
        <v>293564.23</v>
      </c>
      <c r="EG293" s="53">
        <f t="shared" si="372"/>
        <v>82534.77</v>
      </c>
      <c r="EH293" s="53">
        <f t="shared" si="372"/>
        <v>43251.11</v>
      </c>
      <c r="EI293" s="53">
        <f t="shared" si="372"/>
        <v>2093123.94</v>
      </c>
      <c r="EJ293" s="53">
        <f t="shared" si="372"/>
        <v>1351219.16</v>
      </c>
      <c r="EK293" s="53">
        <f t="shared" si="372"/>
        <v>138310.24</v>
      </c>
      <c r="EL293" s="53">
        <f t="shared" si="372"/>
        <v>53729.74</v>
      </c>
      <c r="EM293" s="53">
        <f t="shared" si="372"/>
        <v>188358.38</v>
      </c>
      <c r="EN293" s="53">
        <f t="shared" si="372"/>
        <v>171756.03</v>
      </c>
      <c r="EO293" s="53">
        <f t="shared" si="372"/>
        <v>99720.39</v>
      </c>
      <c r="EP293" s="53">
        <f t="shared" si="372"/>
        <v>133116.26</v>
      </c>
      <c r="EQ293" s="53">
        <f t="shared" si="372"/>
        <v>577766.81999999995</v>
      </c>
      <c r="ER293" s="53">
        <f t="shared" si="372"/>
        <v>154621.37</v>
      </c>
      <c r="ES293" s="53">
        <f t="shared" si="372"/>
        <v>34699.31</v>
      </c>
      <c r="ET293" s="53">
        <f t="shared" si="372"/>
        <v>45575.35</v>
      </c>
      <c r="EU293" s="53">
        <f t="shared" si="372"/>
        <v>98246.29</v>
      </c>
      <c r="EV293" s="53">
        <f t="shared" si="372"/>
        <v>38988.400000000001</v>
      </c>
      <c r="EW293" s="53">
        <f t="shared" si="372"/>
        <v>169014.05</v>
      </c>
      <c r="EX293" s="53">
        <f t="shared" si="372"/>
        <v>10347.41</v>
      </c>
      <c r="EY293" s="53">
        <f t="shared" si="372"/>
        <v>107845.49</v>
      </c>
      <c r="EZ293" s="53">
        <f t="shared" si="372"/>
        <v>79553.52</v>
      </c>
      <c r="FA293" s="53">
        <f t="shared" si="372"/>
        <v>1004087.08</v>
      </c>
      <c r="FB293" s="53">
        <f t="shared" si="372"/>
        <v>149914.07999999999</v>
      </c>
      <c r="FC293" s="53">
        <f t="shared" si="372"/>
        <v>476511.19</v>
      </c>
      <c r="FD293" s="53">
        <f t="shared" si="372"/>
        <v>140967.49</v>
      </c>
      <c r="FE293" s="53">
        <f t="shared" si="372"/>
        <v>71841.440000000002</v>
      </c>
      <c r="FF293" s="53">
        <f t="shared" si="372"/>
        <v>60387.14</v>
      </c>
      <c r="FG293" s="53">
        <f t="shared" si="372"/>
        <v>23932.77</v>
      </c>
      <c r="FH293" s="53">
        <f t="shared" si="372"/>
        <v>83198.3</v>
      </c>
      <c r="FI293" s="53">
        <f t="shared" si="372"/>
        <v>550672.27</v>
      </c>
      <c r="FJ293" s="53">
        <f t="shared" si="372"/>
        <v>621677.11</v>
      </c>
      <c r="FK293" s="53">
        <f t="shared" si="372"/>
        <v>560475.53</v>
      </c>
      <c r="FL293" s="53">
        <f t="shared" si="372"/>
        <v>1058473.05</v>
      </c>
      <c r="FM293" s="53">
        <f t="shared" si="372"/>
        <v>461564.94</v>
      </c>
      <c r="FN293" s="53">
        <f t="shared" si="372"/>
        <v>2163561.2999999998</v>
      </c>
      <c r="FO293" s="53">
        <f t="shared" si="372"/>
        <v>440986</v>
      </c>
      <c r="FP293" s="53">
        <f t="shared" si="372"/>
        <v>526686.98</v>
      </c>
      <c r="FQ293" s="53">
        <f t="shared" si="372"/>
        <v>223102.94</v>
      </c>
      <c r="FR293" s="53">
        <f t="shared" si="372"/>
        <v>88477.13</v>
      </c>
      <c r="FS293" s="53">
        <f t="shared" si="372"/>
        <v>109382.18</v>
      </c>
      <c r="FT293" s="54">
        <f t="shared" si="372"/>
        <v>97729.45</v>
      </c>
      <c r="FU293" s="53">
        <f t="shared" si="372"/>
        <v>257428.03</v>
      </c>
      <c r="FV293" s="53">
        <f t="shared" si="372"/>
        <v>176363.66</v>
      </c>
      <c r="FW293" s="53">
        <f t="shared" si="372"/>
        <v>43975.42</v>
      </c>
      <c r="FX293" s="53">
        <f t="shared" si="372"/>
        <v>43395.46</v>
      </c>
      <c r="FY293" s="53">
        <f t="shared" si="372"/>
        <v>0</v>
      </c>
      <c r="FZ293" s="53">
        <f>SUM(C293:FY293)</f>
        <v>145319037.07999998</v>
      </c>
      <c r="GA293" s="53"/>
      <c r="GB293" s="54"/>
      <c r="GC293" s="54"/>
      <c r="GD293" s="54"/>
      <c r="GE293" s="148"/>
      <c r="GF293" s="13"/>
      <c r="GG293" s="152"/>
      <c r="GH293" s="5"/>
      <c r="GI293" s="5"/>
      <c r="GJ293" s="5"/>
      <c r="GK293" s="5"/>
      <c r="GL293" s="5"/>
      <c r="GM293" s="5"/>
    </row>
    <row r="294" spans="1:195" x14ac:dyDescent="0.2">
      <c r="A294" s="3" t="s">
        <v>686</v>
      </c>
      <c r="B294" s="2" t="s">
        <v>687</v>
      </c>
      <c r="C294" s="53">
        <f t="shared" ref="C294:BN294" si="373">C280+C289</f>
        <v>44476218.042161189</v>
      </c>
      <c r="D294" s="53">
        <f t="shared" si="373"/>
        <v>201143506.60107481</v>
      </c>
      <c r="E294" s="53">
        <f t="shared" si="373"/>
        <v>35717516.951435708</v>
      </c>
      <c r="F294" s="53">
        <f t="shared" si="373"/>
        <v>87459803.830056176</v>
      </c>
      <c r="G294" s="53">
        <f t="shared" si="373"/>
        <v>4498192.7921901988</v>
      </c>
      <c r="H294" s="53">
        <f t="shared" si="373"/>
        <v>4479705.6355555262</v>
      </c>
      <c r="I294" s="53">
        <f t="shared" si="373"/>
        <v>56728234.384846151</v>
      </c>
      <c r="J294" s="53">
        <f t="shared" si="373"/>
        <v>10902717.942070657</v>
      </c>
      <c r="K294" s="53">
        <f t="shared" si="373"/>
        <v>1985854.8202527093</v>
      </c>
      <c r="L294" s="53">
        <f t="shared" si="373"/>
        <v>10326279.24921507</v>
      </c>
      <c r="M294" s="53">
        <f t="shared" si="373"/>
        <v>8690915.5987579096</v>
      </c>
      <c r="N294" s="53">
        <f t="shared" si="373"/>
        <v>236721486.7031641</v>
      </c>
      <c r="O294" s="53">
        <f t="shared" si="373"/>
        <v>64840813.037302688</v>
      </c>
      <c r="P294" s="53">
        <f t="shared" si="373"/>
        <v>1221443.8075993354</v>
      </c>
      <c r="Q294" s="53">
        <f t="shared" si="373"/>
        <v>236577915.96501189</v>
      </c>
      <c r="R294" s="53">
        <f t="shared" si="373"/>
        <v>12292689.723709304</v>
      </c>
      <c r="S294" s="53">
        <f t="shared" si="373"/>
        <v>3710611.5316644087</v>
      </c>
      <c r="T294" s="53">
        <f t="shared" si="373"/>
        <v>1048650.4432730593</v>
      </c>
      <c r="U294" s="53">
        <f t="shared" si="373"/>
        <v>463431.12195418478</v>
      </c>
      <c r="V294" s="53">
        <f t="shared" si="373"/>
        <v>1799376.1160017734</v>
      </c>
      <c r="W294" s="53">
        <f t="shared" si="373"/>
        <v>850958.51330741716</v>
      </c>
      <c r="X294" s="53">
        <f t="shared" si="373"/>
        <v>561477.79230472201</v>
      </c>
      <c r="Y294" s="53">
        <f t="shared" si="373"/>
        <v>2443477.320509606</v>
      </c>
      <c r="Z294" s="53">
        <f t="shared" si="373"/>
        <v>2053119.6603358677</v>
      </c>
      <c r="AA294" s="53">
        <f t="shared" si="373"/>
        <v>133605665.63279352</v>
      </c>
      <c r="AB294" s="53">
        <f t="shared" si="373"/>
        <v>73904205.173106983</v>
      </c>
      <c r="AC294" s="53">
        <f t="shared" si="373"/>
        <v>3511676.6916629672</v>
      </c>
      <c r="AD294" s="53">
        <f t="shared" si="373"/>
        <v>4576006.0360968588</v>
      </c>
      <c r="AE294" s="53">
        <f t="shared" si="373"/>
        <v>818044.08417408797</v>
      </c>
      <c r="AF294" s="53">
        <f t="shared" si="373"/>
        <v>1211477.488285226</v>
      </c>
      <c r="AG294" s="53">
        <f t="shared" si="373"/>
        <v>-7483.1899999997113</v>
      </c>
      <c r="AH294" s="53">
        <f t="shared" si="373"/>
        <v>6386833.0244443109</v>
      </c>
      <c r="AI294" s="53">
        <f t="shared" si="373"/>
        <v>2886580.7260444635</v>
      </c>
      <c r="AJ294" s="53">
        <f t="shared" si="373"/>
        <v>1863060.2817542907</v>
      </c>
      <c r="AK294" s="53">
        <f t="shared" si="373"/>
        <v>1411668.3904661795</v>
      </c>
      <c r="AL294" s="53">
        <f t="shared" si="373"/>
        <v>742212.5949210946</v>
      </c>
      <c r="AM294" s="53">
        <f t="shared" si="373"/>
        <v>2901954.6238798639</v>
      </c>
      <c r="AN294" s="53">
        <f t="shared" si="373"/>
        <v>773779.52025163046</v>
      </c>
      <c r="AO294" s="53">
        <f t="shared" si="373"/>
        <v>23164075.310497142</v>
      </c>
      <c r="AP294" s="53">
        <f t="shared" si="373"/>
        <v>331631819.88856834</v>
      </c>
      <c r="AQ294" s="53">
        <f t="shared" si="373"/>
        <v>596499.1998384787</v>
      </c>
      <c r="AR294" s="53">
        <f t="shared" si="373"/>
        <v>293475744.85551667</v>
      </c>
      <c r="AS294" s="53">
        <f t="shared" si="373"/>
        <v>17418240.828615334</v>
      </c>
      <c r="AT294" s="53">
        <f t="shared" si="373"/>
        <v>12169224.966192003</v>
      </c>
      <c r="AU294" s="53">
        <f t="shared" si="373"/>
        <v>2413064.2276516054</v>
      </c>
      <c r="AV294" s="53">
        <f t="shared" si="373"/>
        <v>2418745.5158943636</v>
      </c>
      <c r="AW294" s="53">
        <f t="shared" si="373"/>
        <v>1982681.4439900566</v>
      </c>
      <c r="AX294" s="53">
        <f t="shared" si="373"/>
        <v>471239.18164793437</v>
      </c>
      <c r="AY294" s="53">
        <f t="shared" si="373"/>
        <v>3153394.9550909116</v>
      </c>
      <c r="AZ294" s="53">
        <f t="shared" si="373"/>
        <v>68581415.112818122</v>
      </c>
      <c r="BA294" s="53">
        <f t="shared" si="373"/>
        <v>50318823.594529003</v>
      </c>
      <c r="BB294" s="53">
        <f t="shared" si="373"/>
        <v>48053174.495918393</v>
      </c>
      <c r="BC294" s="53">
        <f t="shared" si="373"/>
        <v>129393184.93924336</v>
      </c>
      <c r="BD294" s="53">
        <f t="shared" si="373"/>
        <v>21645008.836686719</v>
      </c>
      <c r="BE294" s="53">
        <f t="shared" si="373"/>
        <v>7416999.1737427656</v>
      </c>
      <c r="BF294" s="53">
        <f t="shared" si="373"/>
        <v>115627332.64551044</v>
      </c>
      <c r="BG294" s="53">
        <f t="shared" si="373"/>
        <v>6672742.1197514804</v>
      </c>
      <c r="BH294" s="53">
        <f t="shared" si="373"/>
        <v>3846004.5784739261</v>
      </c>
      <c r="BI294" s="53">
        <f t="shared" si="373"/>
        <v>2274137.2260659537</v>
      </c>
      <c r="BJ294" s="53">
        <f t="shared" si="373"/>
        <v>28254980.088664953</v>
      </c>
      <c r="BK294" s="53">
        <f t="shared" si="373"/>
        <v>117064329.26721619</v>
      </c>
      <c r="BL294" s="53">
        <f t="shared" si="373"/>
        <v>2221541.3801722424</v>
      </c>
      <c r="BM294" s="53">
        <f t="shared" si="373"/>
        <v>2373200.1898425212</v>
      </c>
      <c r="BN294" s="53">
        <f t="shared" si="373"/>
        <v>17935710.517781757</v>
      </c>
      <c r="BO294" s="53">
        <f t="shared" ref="BO294:DZ294" si="374">BO280+BO289</f>
        <v>7792684.8405366847</v>
      </c>
      <c r="BP294" s="53">
        <f t="shared" si="374"/>
        <v>967489.4812813655</v>
      </c>
      <c r="BQ294" s="53">
        <f t="shared" si="374"/>
        <v>19848239.396429379</v>
      </c>
      <c r="BR294" s="53">
        <f t="shared" si="374"/>
        <v>25786943.853179734</v>
      </c>
      <c r="BS294" s="53">
        <f t="shared" si="374"/>
        <v>4935429.6720070047</v>
      </c>
      <c r="BT294" s="53">
        <f t="shared" si="374"/>
        <v>2163929.1633296749</v>
      </c>
      <c r="BU294" s="53">
        <f t="shared" si="374"/>
        <v>999314.89370913676</v>
      </c>
      <c r="BV294" s="53">
        <f t="shared" si="374"/>
        <v>2219742.8098480348</v>
      </c>
      <c r="BW294" s="53">
        <f t="shared" si="374"/>
        <v>5041902.173281434</v>
      </c>
      <c r="BX294" s="53">
        <f t="shared" si="374"/>
        <v>191463.13567854889</v>
      </c>
      <c r="BY294" s="53">
        <f t="shared" si="374"/>
        <v>1704404.6617598762</v>
      </c>
      <c r="BZ294" s="53">
        <f t="shared" si="374"/>
        <v>1114116.44029015</v>
      </c>
      <c r="CA294" s="53">
        <f t="shared" si="374"/>
        <v>869780.98775929376</v>
      </c>
      <c r="CB294" s="53">
        <f t="shared" si="374"/>
        <v>355772886.95350772</v>
      </c>
      <c r="CC294" s="53">
        <f t="shared" si="374"/>
        <v>1282265.3123565649</v>
      </c>
      <c r="CD294" s="53">
        <f t="shared" si="374"/>
        <v>487366.98770465981</v>
      </c>
      <c r="CE294" s="53">
        <f t="shared" si="374"/>
        <v>1260584.5611607281</v>
      </c>
      <c r="CF294" s="53">
        <f t="shared" si="374"/>
        <v>948172.76148230978</v>
      </c>
      <c r="CG294" s="53">
        <f t="shared" si="374"/>
        <v>1492008.8305391241</v>
      </c>
      <c r="CH294" s="53">
        <f t="shared" si="374"/>
        <v>1146129.2347159239</v>
      </c>
      <c r="CI294" s="53">
        <f t="shared" si="374"/>
        <v>3039841.179736163</v>
      </c>
      <c r="CJ294" s="53">
        <f t="shared" si="374"/>
        <v>2150147.8912152392</v>
      </c>
      <c r="CK294" s="53">
        <f t="shared" si="374"/>
        <v>20004967.103947651</v>
      </c>
      <c r="CL294" s="53">
        <f t="shared" si="374"/>
        <v>7120961.7363694571</v>
      </c>
      <c r="CM294" s="53">
        <f t="shared" si="374"/>
        <v>4881279.0233594188</v>
      </c>
      <c r="CN294" s="53">
        <f t="shared" si="374"/>
        <v>110758488.23877195</v>
      </c>
      <c r="CO294" s="53">
        <f t="shared" si="374"/>
        <v>68646678.642202809</v>
      </c>
      <c r="CP294" s="53">
        <f t="shared" si="374"/>
        <v>609448.24034551485</v>
      </c>
      <c r="CQ294" s="53">
        <f t="shared" si="374"/>
        <v>7157151.8073530747</v>
      </c>
      <c r="CR294" s="53">
        <f t="shared" si="374"/>
        <v>1733153.0100793533</v>
      </c>
      <c r="CS294" s="53">
        <f t="shared" si="374"/>
        <v>1910197.2800252503</v>
      </c>
      <c r="CT294" s="53">
        <f t="shared" si="374"/>
        <v>1170708.8616917857</v>
      </c>
      <c r="CU294" s="53">
        <f t="shared" si="374"/>
        <v>2539074.8340882184</v>
      </c>
      <c r="CV294" s="53">
        <f t="shared" si="374"/>
        <v>503248.76934375888</v>
      </c>
      <c r="CW294" s="53">
        <f t="shared" si="374"/>
        <v>-1.6007106751203537E-10</v>
      </c>
      <c r="CX294" s="53">
        <f t="shared" si="374"/>
        <v>1972904.1319753956</v>
      </c>
      <c r="CY294" s="53">
        <f t="shared" si="374"/>
        <v>518437.74134502769</v>
      </c>
      <c r="CZ294" s="53">
        <f t="shared" si="374"/>
        <v>9432534.3628921658</v>
      </c>
      <c r="DA294" s="53">
        <f t="shared" si="374"/>
        <v>1723055.34999174</v>
      </c>
      <c r="DB294" s="53">
        <f t="shared" si="374"/>
        <v>2294390.1308938656</v>
      </c>
      <c r="DC294" s="53">
        <f t="shared" si="374"/>
        <v>946497.95603022981</v>
      </c>
      <c r="DD294" s="53">
        <f t="shared" si="374"/>
        <v>271060.23422406113</v>
      </c>
      <c r="DE294" s="53">
        <f t="shared" si="374"/>
        <v>1537301.7284278804</v>
      </c>
      <c r="DF294" s="53">
        <f t="shared" si="374"/>
        <v>96538395.324162632</v>
      </c>
      <c r="DG294" s="53">
        <f t="shared" si="374"/>
        <v>272110.2924529633</v>
      </c>
      <c r="DH294" s="53">
        <f t="shared" si="374"/>
        <v>3838701.2116156137</v>
      </c>
      <c r="DI294" s="53">
        <f t="shared" si="374"/>
        <v>6255735.1911931606</v>
      </c>
      <c r="DJ294" s="53">
        <f t="shared" si="374"/>
        <v>4164080.9875182789</v>
      </c>
      <c r="DK294" s="53">
        <f t="shared" si="374"/>
        <v>2637192.4166346537</v>
      </c>
      <c r="DL294" s="53">
        <f t="shared" si="374"/>
        <v>29630676.088263527</v>
      </c>
      <c r="DM294" s="53">
        <f t="shared" si="374"/>
        <v>2075223.6463435618</v>
      </c>
      <c r="DN294" s="53">
        <f t="shared" si="374"/>
        <v>4386052.6341690486</v>
      </c>
      <c r="DO294" s="53">
        <f t="shared" si="374"/>
        <v>14423002.802244758</v>
      </c>
      <c r="DP294" s="53">
        <f t="shared" si="374"/>
        <v>1931558.0581356001</v>
      </c>
      <c r="DQ294" s="53">
        <f t="shared" si="374"/>
        <v>568135.89651281713</v>
      </c>
      <c r="DR294" s="53">
        <f t="shared" si="374"/>
        <v>8050244.570041962</v>
      </c>
      <c r="DS294" s="53">
        <f t="shared" si="374"/>
        <v>5127326.1442399835</v>
      </c>
      <c r="DT294" s="53">
        <f t="shared" si="374"/>
        <v>1621373.7882507874</v>
      </c>
      <c r="DU294" s="53">
        <f t="shared" si="374"/>
        <v>2670768.4383088537</v>
      </c>
      <c r="DV294" s="53">
        <f t="shared" si="374"/>
        <v>2120605.3358194251</v>
      </c>
      <c r="DW294" s="53">
        <f t="shared" si="374"/>
        <v>2598037.5780460904</v>
      </c>
      <c r="DX294" s="53">
        <f t="shared" si="374"/>
        <v>1323320.9769879081</v>
      </c>
      <c r="DY294" s="53">
        <f t="shared" si="374"/>
        <v>1926964.9918014524</v>
      </c>
      <c r="DZ294" s="53">
        <f t="shared" si="374"/>
        <v>5228197.1946416795</v>
      </c>
      <c r="EA294" s="53">
        <f t="shared" ref="EA294:FX294" si="375">EA280+EA289</f>
        <v>664733.94814936561</v>
      </c>
      <c r="EB294" s="53">
        <f t="shared" si="375"/>
        <v>2423731.1609255672</v>
      </c>
      <c r="EC294" s="53">
        <f t="shared" si="375"/>
        <v>1914812.751827691</v>
      </c>
      <c r="ED294" s="53">
        <f t="shared" si="375"/>
        <v>4168742.9908667691</v>
      </c>
      <c r="EE294" s="53">
        <f t="shared" si="375"/>
        <v>1819174.9911184367</v>
      </c>
      <c r="EF294" s="53">
        <f t="shared" si="375"/>
        <v>8939084.8773912005</v>
      </c>
      <c r="EG294" s="53">
        <f t="shared" si="375"/>
        <v>1924042.4206998032</v>
      </c>
      <c r="EH294" s="53">
        <f t="shared" si="375"/>
        <v>2005901.7307835661</v>
      </c>
      <c r="EI294" s="53">
        <f t="shared" si="375"/>
        <v>91177928.314262673</v>
      </c>
      <c r="EJ294" s="53">
        <f t="shared" si="375"/>
        <v>40788277.190557815</v>
      </c>
      <c r="EK294" s="53">
        <f t="shared" si="375"/>
        <v>338366.73358258908</v>
      </c>
      <c r="EL294" s="53">
        <f t="shared" si="375"/>
        <v>2661455.662075324</v>
      </c>
      <c r="EM294" s="53">
        <f t="shared" si="375"/>
        <v>2185658.6455766703</v>
      </c>
      <c r="EN294" s="53">
        <f t="shared" si="375"/>
        <v>6249511.1489153029</v>
      </c>
      <c r="EO294" s="53">
        <f t="shared" si="375"/>
        <v>2392448.783012622</v>
      </c>
      <c r="EP294" s="53">
        <f t="shared" si="375"/>
        <v>1191580.2236675669</v>
      </c>
      <c r="EQ294" s="53">
        <f t="shared" si="375"/>
        <v>8548156.0736980923</v>
      </c>
      <c r="ER294" s="53">
        <f t="shared" si="375"/>
        <v>1123895.0887190755</v>
      </c>
      <c r="ES294" s="53">
        <f t="shared" si="375"/>
        <v>1196058.2709138426</v>
      </c>
      <c r="ET294" s="53">
        <f t="shared" si="375"/>
        <v>1733190.3958782589</v>
      </c>
      <c r="EU294" s="53">
        <f t="shared" si="375"/>
        <v>4337350.9134416804</v>
      </c>
      <c r="EV294" s="53">
        <f t="shared" si="375"/>
        <v>459464.06238881336</v>
      </c>
      <c r="EW294" s="53">
        <f t="shared" si="375"/>
        <v>3930340.5263192984</v>
      </c>
      <c r="EX294" s="53">
        <f t="shared" si="375"/>
        <v>2560369.1799588706</v>
      </c>
      <c r="EY294" s="53">
        <f t="shared" si="375"/>
        <v>4296683.4040932236</v>
      </c>
      <c r="EZ294" s="53">
        <f t="shared" si="375"/>
        <v>912373.07745233132</v>
      </c>
      <c r="FA294" s="53">
        <f t="shared" si="375"/>
        <v>5425368.858289022</v>
      </c>
      <c r="FB294" s="53">
        <f t="shared" si="375"/>
        <v>0</v>
      </c>
      <c r="FC294" s="53">
        <f t="shared" si="375"/>
        <v>11062167.260559795</v>
      </c>
      <c r="FD294" s="53">
        <f t="shared" si="375"/>
        <v>1884111.9508619255</v>
      </c>
      <c r="FE294" s="53">
        <f t="shared" si="375"/>
        <v>874626.06040457869</v>
      </c>
      <c r="FF294" s="53">
        <f t="shared" si="375"/>
        <v>1809518.2447666007</v>
      </c>
      <c r="FG294" s="53">
        <f t="shared" si="375"/>
        <v>1237401.4058297477</v>
      </c>
      <c r="FH294" s="53">
        <f t="shared" si="375"/>
        <v>613470.91771852225</v>
      </c>
      <c r="FI294" s="53">
        <f t="shared" si="375"/>
        <v>3986534.5281108706</v>
      </c>
      <c r="FJ294" s="53">
        <f t="shared" si="375"/>
        <v>2500974.2491399753</v>
      </c>
      <c r="FK294" s="53">
        <f t="shared" si="375"/>
        <v>680820.98343633418</v>
      </c>
      <c r="FL294" s="53">
        <f t="shared" si="375"/>
        <v>17133020.592514899</v>
      </c>
      <c r="FM294" s="53">
        <f t="shared" si="375"/>
        <v>16850007.749001481</v>
      </c>
      <c r="FN294" s="53">
        <f t="shared" si="375"/>
        <v>112780642.28772932</v>
      </c>
      <c r="FO294" s="53">
        <f t="shared" si="375"/>
        <v>0</v>
      </c>
      <c r="FP294" s="53">
        <f t="shared" si="375"/>
        <v>8127431.9030054733</v>
      </c>
      <c r="FQ294" s="53">
        <f t="shared" si="375"/>
        <v>2554645.6432701848</v>
      </c>
      <c r="FR294" s="53">
        <f t="shared" si="375"/>
        <v>1.1641532182693481E-10</v>
      </c>
      <c r="FS294" s="53">
        <f t="shared" si="375"/>
        <v>1.7462298274040222E-10</v>
      </c>
      <c r="FT294" s="54">
        <f t="shared" si="375"/>
        <v>0</v>
      </c>
      <c r="FU294" s="53">
        <f t="shared" si="375"/>
        <v>3710703.6452603745</v>
      </c>
      <c r="FV294" s="53">
        <f t="shared" si="375"/>
        <v>3320532.8546383358</v>
      </c>
      <c r="FW294" s="53">
        <f t="shared" si="375"/>
        <v>1694984.2790696337</v>
      </c>
      <c r="FX294" s="53">
        <f t="shared" si="375"/>
        <v>627116.46553783107</v>
      </c>
      <c r="FY294" s="53">
        <f>FY280-FY289</f>
        <v>93187635.895943046</v>
      </c>
      <c r="FZ294" s="53">
        <f>SUM(C294:FY294)</f>
        <v>3950492529.515173</v>
      </c>
      <c r="GA294" s="53"/>
      <c r="GB294" s="54"/>
      <c r="GC294" s="54"/>
      <c r="GD294" s="54"/>
      <c r="GE294" s="2"/>
      <c r="GF294" s="55"/>
      <c r="GG294" s="151"/>
      <c r="GH294" s="5"/>
      <c r="GI294" s="5"/>
      <c r="GJ294" s="5"/>
      <c r="GK294" s="5"/>
      <c r="GL294" s="5"/>
      <c r="GM294" s="5"/>
    </row>
    <row r="295" spans="1:195" x14ac:dyDescent="0.2">
      <c r="A295" s="55"/>
      <c r="B295" s="2" t="s">
        <v>688</v>
      </c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4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53"/>
      <c r="AL295" s="53"/>
      <c r="AM295" s="53"/>
      <c r="AN295" s="53"/>
      <c r="AO295" s="53"/>
      <c r="AP295" s="53"/>
      <c r="AQ295" s="53"/>
      <c r="AR295" s="53"/>
      <c r="AS295" s="53"/>
      <c r="AT295" s="53"/>
      <c r="AU295" s="53"/>
      <c r="AV295" s="53"/>
      <c r="AW295" s="53"/>
      <c r="AX295" s="53"/>
      <c r="AY295" s="53"/>
      <c r="AZ295" s="53"/>
      <c r="BA295" s="53"/>
      <c r="BB295" s="53"/>
      <c r="BC295" s="53"/>
      <c r="BD295" s="53"/>
      <c r="BE295" s="53"/>
      <c r="BF295" s="53"/>
      <c r="BG295" s="53"/>
      <c r="BH295" s="53"/>
      <c r="BI295" s="53"/>
      <c r="BJ295" s="53"/>
      <c r="BK295" s="53"/>
      <c r="BL295" s="53"/>
      <c r="BM295" s="53"/>
      <c r="BN295" s="53"/>
      <c r="BO295" s="53"/>
      <c r="BP295" s="53"/>
      <c r="BQ295" s="53"/>
      <c r="BR295" s="53"/>
      <c r="BS295" s="53"/>
      <c r="BT295" s="53"/>
      <c r="BU295" s="53"/>
      <c r="BV295" s="53"/>
      <c r="BW295" s="53"/>
      <c r="BX295" s="53"/>
      <c r="BY295" s="53"/>
      <c r="BZ295" s="53"/>
      <c r="CA295" s="53"/>
      <c r="CB295" s="53"/>
      <c r="CC295" s="53"/>
      <c r="CD295" s="53"/>
      <c r="CE295" s="53"/>
      <c r="CF295" s="53"/>
      <c r="CG295" s="53"/>
      <c r="CH295" s="53"/>
      <c r="CI295" s="53"/>
      <c r="CJ295" s="53"/>
      <c r="CK295" s="53"/>
      <c r="CL295" s="53"/>
      <c r="CM295" s="53"/>
      <c r="CN295" s="53"/>
      <c r="CO295" s="53"/>
      <c r="CP295" s="53"/>
      <c r="CQ295" s="53"/>
      <c r="CR295" s="53"/>
      <c r="CS295" s="53"/>
      <c r="CT295" s="53"/>
      <c r="CU295" s="53"/>
      <c r="CV295" s="53"/>
      <c r="CW295" s="53"/>
      <c r="CX295" s="53"/>
      <c r="CY295" s="53"/>
      <c r="CZ295" s="53"/>
      <c r="DA295" s="53"/>
      <c r="DB295" s="53"/>
      <c r="DC295" s="53"/>
      <c r="DD295" s="53"/>
      <c r="DE295" s="53"/>
      <c r="DF295" s="53"/>
      <c r="DG295" s="53"/>
      <c r="DH295" s="53"/>
      <c r="DI295" s="53"/>
      <c r="DJ295" s="53"/>
      <c r="DK295" s="53"/>
      <c r="DL295" s="53"/>
      <c r="DM295" s="53"/>
      <c r="DN295" s="53"/>
      <c r="DO295" s="53"/>
      <c r="DP295" s="53"/>
      <c r="DQ295" s="53"/>
      <c r="DR295" s="53"/>
      <c r="DS295" s="53"/>
      <c r="DT295" s="53"/>
      <c r="DU295" s="53"/>
      <c r="DV295" s="53"/>
      <c r="DW295" s="53"/>
      <c r="DX295" s="53"/>
      <c r="DY295" s="53"/>
      <c r="DZ295" s="53"/>
      <c r="EA295" s="53"/>
      <c r="EB295" s="53"/>
      <c r="EC295" s="53"/>
      <c r="ED295" s="53"/>
      <c r="EE295" s="53"/>
      <c r="EF295" s="53"/>
      <c r="EG295" s="53"/>
      <c r="EH295" s="53"/>
      <c r="EI295" s="53"/>
      <c r="EJ295" s="53"/>
      <c r="EK295" s="53"/>
      <c r="EL295" s="53"/>
      <c r="EM295" s="53"/>
      <c r="EN295" s="53"/>
      <c r="EO295" s="53"/>
      <c r="EP295" s="53"/>
      <c r="EQ295" s="53"/>
      <c r="ER295" s="53"/>
      <c r="ES295" s="53"/>
      <c r="ET295" s="53"/>
      <c r="EU295" s="53"/>
      <c r="EV295" s="53"/>
      <c r="EW295" s="53"/>
      <c r="EX295" s="53"/>
      <c r="EY295" s="53"/>
      <c r="EZ295" s="53"/>
      <c r="FA295" s="53"/>
      <c r="FB295" s="53"/>
      <c r="FC295" s="53"/>
      <c r="FD295" s="53"/>
      <c r="FE295" s="53"/>
      <c r="FF295" s="53"/>
      <c r="FG295" s="53"/>
      <c r="FH295" s="53"/>
      <c r="FI295" s="53"/>
      <c r="FJ295" s="53"/>
      <c r="FK295" s="53"/>
      <c r="FL295" s="53"/>
      <c r="FM295" s="53"/>
      <c r="FN295" s="53"/>
      <c r="FO295" s="53"/>
      <c r="FP295" s="53"/>
      <c r="FQ295" s="53"/>
      <c r="FR295" s="53"/>
      <c r="FS295" s="53"/>
      <c r="FT295" s="54"/>
      <c r="FU295" s="53"/>
      <c r="FV295" s="53"/>
      <c r="FW295" s="53"/>
      <c r="FX295" s="53"/>
      <c r="FY295" s="53"/>
      <c r="FZ295" s="53"/>
      <c r="GA295" s="53"/>
      <c r="GB295" s="54"/>
      <c r="GC295" s="54"/>
      <c r="GD295" s="54"/>
      <c r="GE295" s="2"/>
      <c r="GF295" s="55"/>
      <c r="GG295" s="151"/>
      <c r="GH295" s="5"/>
      <c r="GI295" s="5"/>
      <c r="GJ295" s="5"/>
      <c r="GK295" s="5"/>
      <c r="GL295" s="5"/>
      <c r="GM295" s="5"/>
    </row>
    <row r="296" spans="1:195" x14ac:dyDescent="0.2">
      <c r="A296" s="55"/>
      <c r="B296" s="2" t="s">
        <v>689</v>
      </c>
      <c r="C296" s="53">
        <f>-C281</f>
        <v>0</v>
      </c>
      <c r="D296" s="53">
        <f t="shared" ref="D296:BO296" si="376">-D281</f>
        <v>0</v>
      </c>
      <c r="E296" s="53">
        <f t="shared" si="376"/>
        <v>0</v>
      </c>
      <c r="F296" s="53">
        <f t="shared" si="376"/>
        <v>0</v>
      </c>
      <c r="G296" s="53">
        <f t="shared" si="376"/>
        <v>0</v>
      </c>
      <c r="H296" s="53">
        <f t="shared" si="376"/>
        <v>0</v>
      </c>
      <c r="I296" s="53">
        <f t="shared" si="376"/>
        <v>0</v>
      </c>
      <c r="J296" s="53">
        <f t="shared" si="376"/>
        <v>0</v>
      </c>
      <c r="K296" s="53">
        <f t="shared" si="376"/>
        <v>0</v>
      </c>
      <c r="L296" s="53">
        <f t="shared" si="376"/>
        <v>0</v>
      </c>
      <c r="M296" s="53">
        <f t="shared" si="376"/>
        <v>0</v>
      </c>
      <c r="N296" s="53">
        <f t="shared" si="376"/>
        <v>0</v>
      </c>
      <c r="O296" s="53">
        <f t="shared" si="376"/>
        <v>0</v>
      </c>
      <c r="P296" s="53">
        <f t="shared" si="376"/>
        <v>0</v>
      </c>
      <c r="Q296" s="53">
        <f t="shared" si="376"/>
        <v>0</v>
      </c>
      <c r="R296" s="53">
        <f t="shared" si="376"/>
        <v>0</v>
      </c>
      <c r="S296" s="53">
        <f t="shared" si="376"/>
        <v>0</v>
      </c>
      <c r="T296" s="53">
        <f t="shared" si="376"/>
        <v>0</v>
      </c>
      <c r="U296" s="53">
        <f t="shared" si="376"/>
        <v>0</v>
      </c>
      <c r="V296" s="53">
        <f t="shared" si="376"/>
        <v>0</v>
      </c>
      <c r="W296" s="53">
        <f t="shared" si="376"/>
        <v>0</v>
      </c>
      <c r="X296" s="53">
        <f t="shared" si="376"/>
        <v>0</v>
      </c>
      <c r="Y296" s="53">
        <f t="shared" si="376"/>
        <v>0</v>
      </c>
      <c r="Z296" s="53">
        <f t="shared" si="376"/>
        <v>0</v>
      </c>
      <c r="AA296" s="53">
        <f t="shared" si="376"/>
        <v>0</v>
      </c>
      <c r="AB296" s="53">
        <f t="shared" si="376"/>
        <v>0</v>
      </c>
      <c r="AC296" s="53">
        <f t="shared" si="376"/>
        <v>0</v>
      </c>
      <c r="AD296" s="53">
        <f t="shared" si="376"/>
        <v>0</v>
      </c>
      <c r="AE296" s="53">
        <f t="shared" si="376"/>
        <v>0</v>
      </c>
      <c r="AF296" s="53">
        <f t="shared" si="376"/>
        <v>0</v>
      </c>
      <c r="AG296" s="53">
        <f t="shared" si="376"/>
        <v>-116622.94999999998</v>
      </c>
      <c r="AH296" s="53">
        <f t="shared" si="376"/>
        <v>0</v>
      </c>
      <c r="AI296" s="53">
        <f t="shared" si="376"/>
        <v>0</v>
      </c>
      <c r="AJ296" s="53">
        <f t="shared" si="376"/>
        <v>0</v>
      </c>
      <c r="AK296" s="53">
        <f t="shared" si="376"/>
        <v>0</v>
      </c>
      <c r="AL296" s="53">
        <f t="shared" si="376"/>
        <v>0</v>
      </c>
      <c r="AM296" s="53">
        <f t="shared" si="376"/>
        <v>0</v>
      </c>
      <c r="AN296" s="53">
        <f t="shared" si="376"/>
        <v>0</v>
      </c>
      <c r="AO296" s="53">
        <f t="shared" si="376"/>
        <v>0</v>
      </c>
      <c r="AP296" s="53">
        <f t="shared" si="376"/>
        <v>0</v>
      </c>
      <c r="AQ296" s="53">
        <f t="shared" si="376"/>
        <v>0</v>
      </c>
      <c r="AR296" s="53">
        <f t="shared" si="376"/>
        <v>0</v>
      </c>
      <c r="AS296" s="53">
        <f t="shared" si="376"/>
        <v>0</v>
      </c>
      <c r="AT296" s="53">
        <f t="shared" si="376"/>
        <v>0</v>
      </c>
      <c r="AU296" s="53">
        <f t="shared" si="376"/>
        <v>0</v>
      </c>
      <c r="AV296" s="53">
        <f t="shared" si="376"/>
        <v>0</v>
      </c>
      <c r="AW296" s="53">
        <f t="shared" si="376"/>
        <v>0</v>
      </c>
      <c r="AX296" s="53">
        <f t="shared" si="376"/>
        <v>0</v>
      </c>
      <c r="AY296" s="53">
        <f t="shared" si="376"/>
        <v>0</v>
      </c>
      <c r="AZ296" s="53">
        <f t="shared" si="376"/>
        <v>0</v>
      </c>
      <c r="BA296" s="53">
        <f t="shared" si="376"/>
        <v>0</v>
      </c>
      <c r="BB296" s="53">
        <f t="shared" si="376"/>
        <v>0</v>
      </c>
      <c r="BC296" s="53">
        <f t="shared" si="376"/>
        <v>0</v>
      </c>
      <c r="BD296" s="53">
        <f t="shared" si="376"/>
        <v>0</v>
      </c>
      <c r="BE296" s="53">
        <f t="shared" si="376"/>
        <v>0</v>
      </c>
      <c r="BF296" s="53">
        <f t="shared" si="376"/>
        <v>0</v>
      </c>
      <c r="BG296" s="53">
        <f t="shared" si="376"/>
        <v>0</v>
      </c>
      <c r="BH296" s="53">
        <f t="shared" si="376"/>
        <v>0</v>
      </c>
      <c r="BI296" s="53">
        <f t="shared" si="376"/>
        <v>0</v>
      </c>
      <c r="BJ296" s="53">
        <f t="shared" si="376"/>
        <v>0</v>
      </c>
      <c r="BK296" s="53">
        <f t="shared" si="376"/>
        <v>0</v>
      </c>
      <c r="BL296" s="53">
        <f t="shared" si="376"/>
        <v>0</v>
      </c>
      <c r="BM296" s="53">
        <f t="shared" si="376"/>
        <v>0</v>
      </c>
      <c r="BN296" s="53">
        <f t="shared" si="376"/>
        <v>0</v>
      </c>
      <c r="BO296" s="53">
        <f t="shared" si="376"/>
        <v>0</v>
      </c>
      <c r="BP296" s="53">
        <f t="shared" ref="BP296:EA296" si="377">-BP281</f>
        <v>0</v>
      </c>
      <c r="BQ296" s="53">
        <f t="shared" si="377"/>
        <v>0</v>
      </c>
      <c r="BR296" s="53">
        <f t="shared" si="377"/>
        <v>0</v>
      </c>
      <c r="BS296" s="53">
        <f t="shared" si="377"/>
        <v>0</v>
      </c>
      <c r="BT296" s="53">
        <f t="shared" si="377"/>
        <v>0</v>
      </c>
      <c r="BU296" s="53">
        <f t="shared" si="377"/>
        <v>0</v>
      </c>
      <c r="BV296" s="53">
        <f t="shared" si="377"/>
        <v>0</v>
      </c>
      <c r="BW296" s="53">
        <f t="shared" si="377"/>
        <v>0</v>
      </c>
      <c r="BX296" s="53">
        <f t="shared" si="377"/>
        <v>0</v>
      </c>
      <c r="BY296" s="53">
        <f t="shared" si="377"/>
        <v>0</v>
      </c>
      <c r="BZ296" s="53">
        <f t="shared" si="377"/>
        <v>0</v>
      </c>
      <c r="CA296" s="53">
        <f t="shared" si="377"/>
        <v>0</v>
      </c>
      <c r="CB296" s="53">
        <f t="shared" si="377"/>
        <v>0</v>
      </c>
      <c r="CC296" s="53">
        <f t="shared" si="377"/>
        <v>0</v>
      </c>
      <c r="CD296" s="53">
        <f t="shared" si="377"/>
        <v>0</v>
      </c>
      <c r="CE296" s="53">
        <f t="shared" si="377"/>
        <v>0</v>
      </c>
      <c r="CF296" s="53">
        <f t="shared" si="377"/>
        <v>0</v>
      </c>
      <c r="CG296" s="53">
        <f t="shared" si="377"/>
        <v>0</v>
      </c>
      <c r="CH296" s="53">
        <f t="shared" si="377"/>
        <v>0</v>
      </c>
      <c r="CI296" s="53">
        <f t="shared" si="377"/>
        <v>0</v>
      </c>
      <c r="CJ296" s="53">
        <f t="shared" si="377"/>
        <v>0</v>
      </c>
      <c r="CK296" s="53">
        <f t="shared" si="377"/>
        <v>0</v>
      </c>
      <c r="CL296" s="53">
        <f t="shared" si="377"/>
        <v>0</v>
      </c>
      <c r="CM296" s="53">
        <f t="shared" si="377"/>
        <v>0</v>
      </c>
      <c r="CN296" s="53">
        <f t="shared" si="377"/>
        <v>0</v>
      </c>
      <c r="CO296" s="53">
        <f t="shared" si="377"/>
        <v>0</v>
      </c>
      <c r="CP296" s="53">
        <f t="shared" si="377"/>
        <v>0</v>
      </c>
      <c r="CQ296" s="53">
        <f t="shared" si="377"/>
        <v>0</v>
      </c>
      <c r="CR296" s="53">
        <f t="shared" si="377"/>
        <v>0</v>
      </c>
      <c r="CS296" s="53">
        <f t="shared" si="377"/>
        <v>0</v>
      </c>
      <c r="CT296" s="53">
        <f t="shared" si="377"/>
        <v>0</v>
      </c>
      <c r="CU296" s="53">
        <f t="shared" si="377"/>
        <v>0</v>
      </c>
      <c r="CV296" s="53">
        <f t="shared" si="377"/>
        <v>0</v>
      </c>
      <c r="CW296" s="53">
        <f t="shared" si="377"/>
        <v>0</v>
      </c>
      <c r="CX296" s="53">
        <f t="shared" si="377"/>
        <v>0</v>
      </c>
      <c r="CY296" s="53">
        <f t="shared" si="377"/>
        <v>0</v>
      </c>
      <c r="CZ296" s="53">
        <f t="shared" si="377"/>
        <v>0</v>
      </c>
      <c r="DA296" s="53">
        <f t="shared" si="377"/>
        <v>0</v>
      </c>
      <c r="DB296" s="53">
        <f t="shared" si="377"/>
        <v>0</v>
      </c>
      <c r="DC296" s="53">
        <f t="shared" si="377"/>
        <v>0</v>
      </c>
      <c r="DD296" s="53">
        <f t="shared" si="377"/>
        <v>0</v>
      </c>
      <c r="DE296" s="53">
        <f t="shared" si="377"/>
        <v>0</v>
      </c>
      <c r="DF296" s="53">
        <f t="shared" si="377"/>
        <v>0</v>
      </c>
      <c r="DG296" s="53">
        <f t="shared" si="377"/>
        <v>0</v>
      </c>
      <c r="DH296" s="53">
        <f t="shared" si="377"/>
        <v>0</v>
      </c>
      <c r="DI296" s="53">
        <f t="shared" si="377"/>
        <v>0</v>
      </c>
      <c r="DJ296" s="53">
        <f t="shared" si="377"/>
        <v>0</v>
      </c>
      <c r="DK296" s="53">
        <f t="shared" si="377"/>
        <v>0</v>
      </c>
      <c r="DL296" s="53">
        <f t="shared" si="377"/>
        <v>0</v>
      </c>
      <c r="DM296" s="53">
        <f t="shared" si="377"/>
        <v>0</v>
      </c>
      <c r="DN296" s="53">
        <f t="shared" si="377"/>
        <v>0</v>
      </c>
      <c r="DO296" s="53">
        <f t="shared" si="377"/>
        <v>0</v>
      </c>
      <c r="DP296" s="53">
        <f t="shared" si="377"/>
        <v>0</v>
      </c>
      <c r="DQ296" s="53">
        <f t="shared" si="377"/>
        <v>0</v>
      </c>
      <c r="DR296" s="53">
        <f t="shared" si="377"/>
        <v>0</v>
      </c>
      <c r="DS296" s="53">
        <f t="shared" si="377"/>
        <v>0</v>
      </c>
      <c r="DT296" s="53">
        <f t="shared" si="377"/>
        <v>0</v>
      </c>
      <c r="DU296" s="53">
        <f t="shared" si="377"/>
        <v>0</v>
      </c>
      <c r="DV296" s="53">
        <f t="shared" si="377"/>
        <v>0</v>
      </c>
      <c r="DW296" s="53">
        <f t="shared" si="377"/>
        <v>0</v>
      </c>
      <c r="DX296" s="53">
        <f t="shared" si="377"/>
        <v>0</v>
      </c>
      <c r="DY296" s="53">
        <f t="shared" si="377"/>
        <v>0</v>
      </c>
      <c r="DZ296" s="53">
        <f t="shared" si="377"/>
        <v>0</v>
      </c>
      <c r="EA296" s="53">
        <f t="shared" si="377"/>
        <v>0</v>
      </c>
      <c r="EB296" s="53">
        <f t="shared" ref="EB296:FY296" si="378">-EB281</f>
        <v>0</v>
      </c>
      <c r="EC296" s="53">
        <f t="shared" si="378"/>
        <v>0</v>
      </c>
      <c r="ED296" s="53">
        <f t="shared" si="378"/>
        <v>0</v>
      </c>
      <c r="EE296" s="53">
        <f t="shared" si="378"/>
        <v>0</v>
      </c>
      <c r="EF296" s="53">
        <f t="shared" si="378"/>
        <v>0</v>
      </c>
      <c r="EG296" s="53">
        <f t="shared" si="378"/>
        <v>0</v>
      </c>
      <c r="EH296" s="53">
        <f t="shared" si="378"/>
        <v>0</v>
      </c>
      <c r="EI296" s="53">
        <f t="shared" si="378"/>
        <v>0</v>
      </c>
      <c r="EJ296" s="53">
        <f t="shared" si="378"/>
        <v>0</v>
      </c>
      <c r="EK296" s="53">
        <f t="shared" si="378"/>
        <v>0</v>
      </c>
      <c r="EL296" s="53">
        <f t="shared" si="378"/>
        <v>0</v>
      </c>
      <c r="EM296" s="53">
        <f t="shared" si="378"/>
        <v>0</v>
      </c>
      <c r="EN296" s="53">
        <f t="shared" si="378"/>
        <v>0</v>
      </c>
      <c r="EO296" s="53">
        <f t="shared" si="378"/>
        <v>0</v>
      </c>
      <c r="EP296" s="53">
        <f t="shared" si="378"/>
        <v>0</v>
      </c>
      <c r="EQ296" s="53">
        <f t="shared" si="378"/>
        <v>0</v>
      </c>
      <c r="ER296" s="53">
        <f t="shared" si="378"/>
        <v>0</v>
      </c>
      <c r="ES296" s="53">
        <f t="shared" si="378"/>
        <v>0</v>
      </c>
      <c r="ET296" s="53">
        <f t="shared" si="378"/>
        <v>0</v>
      </c>
      <c r="EU296" s="53">
        <f t="shared" si="378"/>
        <v>0</v>
      </c>
      <c r="EV296" s="53">
        <f t="shared" si="378"/>
        <v>0</v>
      </c>
      <c r="EW296" s="53">
        <f t="shared" si="378"/>
        <v>0</v>
      </c>
      <c r="EX296" s="53">
        <f t="shared" si="378"/>
        <v>0</v>
      </c>
      <c r="EY296" s="53">
        <f t="shared" si="378"/>
        <v>0</v>
      </c>
      <c r="EZ296" s="53">
        <f t="shared" si="378"/>
        <v>0</v>
      </c>
      <c r="FA296" s="53">
        <f t="shared" si="378"/>
        <v>0</v>
      </c>
      <c r="FB296" s="53">
        <f t="shared" si="378"/>
        <v>-13406.919999999998</v>
      </c>
      <c r="FC296" s="53">
        <f t="shared" si="378"/>
        <v>0</v>
      </c>
      <c r="FD296" s="53">
        <f t="shared" si="378"/>
        <v>0</v>
      </c>
      <c r="FE296" s="53">
        <f t="shared" si="378"/>
        <v>0</v>
      </c>
      <c r="FF296" s="53">
        <f t="shared" si="378"/>
        <v>0</v>
      </c>
      <c r="FG296" s="53">
        <f t="shared" si="378"/>
        <v>0</v>
      </c>
      <c r="FH296" s="53">
        <f t="shared" si="378"/>
        <v>0</v>
      </c>
      <c r="FI296" s="53">
        <f t="shared" si="378"/>
        <v>0</v>
      </c>
      <c r="FJ296" s="53">
        <f t="shared" si="378"/>
        <v>0</v>
      </c>
      <c r="FK296" s="53">
        <f t="shared" si="378"/>
        <v>0</v>
      </c>
      <c r="FL296" s="53">
        <f t="shared" si="378"/>
        <v>0</v>
      </c>
      <c r="FM296" s="53">
        <f t="shared" si="378"/>
        <v>0</v>
      </c>
      <c r="FN296" s="53">
        <f t="shared" si="378"/>
        <v>0</v>
      </c>
      <c r="FO296" s="53">
        <f t="shared" si="378"/>
        <v>-652.28000000002794</v>
      </c>
      <c r="FP296" s="53">
        <f t="shared" si="378"/>
        <v>0</v>
      </c>
      <c r="FQ296" s="53">
        <f t="shared" si="378"/>
        <v>0</v>
      </c>
      <c r="FR296" s="53">
        <f t="shared" si="378"/>
        <v>-113230.68</v>
      </c>
      <c r="FS296" s="53">
        <f t="shared" si="378"/>
        <v>-95.419999999998254</v>
      </c>
      <c r="FT296" s="54">
        <f t="shared" si="378"/>
        <v>0</v>
      </c>
      <c r="FU296" s="53">
        <f t="shared" si="378"/>
        <v>0</v>
      </c>
      <c r="FV296" s="53">
        <f t="shared" si="378"/>
        <v>0</v>
      </c>
      <c r="FW296" s="53">
        <f t="shared" si="378"/>
        <v>0</v>
      </c>
      <c r="FX296" s="53">
        <f t="shared" si="378"/>
        <v>0</v>
      </c>
      <c r="FY296" s="53">
        <f t="shared" si="378"/>
        <v>0</v>
      </c>
      <c r="FZ296" s="53">
        <f>SUM(C296:FY296)</f>
        <v>-244008.25</v>
      </c>
      <c r="GA296" s="53"/>
      <c r="GB296" s="54"/>
      <c r="GC296" s="54"/>
      <c r="GD296" s="54"/>
      <c r="GE296" s="2"/>
      <c r="GF296" s="55"/>
      <c r="GG296" s="151"/>
      <c r="GH296" s="5"/>
      <c r="GI296" s="5"/>
      <c r="GJ296" s="5"/>
      <c r="GK296" s="5"/>
      <c r="GL296" s="5"/>
      <c r="GM296" s="5"/>
    </row>
    <row r="297" spans="1:195" x14ac:dyDescent="0.2">
      <c r="A297" s="55"/>
      <c r="B297" s="2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>
        <f>N294/12</f>
        <v>19726790.55859701</v>
      </c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3"/>
      <c r="AL297" s="53"/>
      <c r="AM297" s="53"/>
      <c r="AN297" s="53"/>
      <c r="AO297" s="53"/>
      <c r="AP297" s="53"/>
      <c r="AQ297" s="53"/>
      <c r="AR297" s="53"/>
      <c r="AS297" s="53"/>
      <c r="AT297" s="53"/>
      <c r="AU297" s="53"/>
      <c r="AV297" s="53"/>
      <c r="AW297" s="53"/>
      <c r="AX297" s="53"/>
      <c r="AY297" s="53"/>
      <c r="AZ297" s="53"/>
      <c r="BA297" s="53"/>
      <c r="BB297" s="53"/>
      <c r="BC297" s="53"/>
      <c r="BD297" s="53"/>
      <c r="BE297" s="53"/>
      <c r="BF297" s="53"/>
      <c r="BG297" s="53"/>
      <c r="BH297" s="53"/>
      <c r="BI297" s="53"/>
      <c r="BJ297" s="53"/>
      <c r="BK297" s="53"/>
      <c r="BL297" s="53"/>
      <c r="BM297" s="53"/>
      <c r="BN297" s="53"/>
      <c r="BO297" s="53"/>
      <c r="BP297" s="53"/>
      <c r="BQ297" s="53"/>
      <c r="BR297" s="53"/>
      <c r="BS297" s="53"/>
      <c r="BT297" s="53"/>
      <c r="BU297" s="53"/>
      <c r="BV297" s="53"/>
      <c r="BW297" s="53"/>
      <c r="BX297" s="53"/>
      <c r="BY297" s="53"/>
      <c r="BZ297" s="53"/>
      <c r="CA297" s="53"/>
      <c r="CB297" s="53"/>
      <c r="CC297" s="53"/>
      <c r="CD297" s="53"/>
      <c r="CE297" s="53"/>
      <c r="CF297" s="53"/>
      <c r="CG297" s="53"/>
      <c r="CH297" s="53"/>
      <c r="CI297" s="53"/>
      <c r="CJ297" s="53"/>
      <c r="CK297" s="53"/>
      <c r="CL297" s="53"/>
      <c r="CM297" s="53"/>
      <c r="CN297" s="53"/>
      <c r="CO297" s="53"/>
      <c r="CP297" s="53"/>
      <c r="CQ297" s="53"/>
      <c r="CR297" s="53"/>
      <c r="CS297" s="53"/>
      <c r="CT297" s="53"/>
      <c r="CU297" s="53"/>
      <c r="CV297" s="53"/>
      <c r="CW297" s="53"/>
      <c r="CX297" s="53"/>
      <c r="CY297" s="53"/>
      <c r="CZ297" s="53"/>
      <c r="DA297" s="53"/>
      <c r="DB297" s="53"/>
      <c r="DC297" s="53"/>
      <c r="DD297" s="53"/>
      <c r="DE297" s="53"/>
      <c r="DF297" s="53"/>
      <c r="DG297" s="53"/>
      <c r="DH297" s="53"/>
      <c r="DI297" s="53"/>
      <c r="DJ297" s="53"/>
      <c r="DK297" s="53"/>
      <c r="DL297" s="53"/>
      <c r="DM297" s="53"/>
      <c r="DN297" s="53"/>
      <c r="DO297" s="53"/>
      <c r="DP297" s="53"/>
      <c r="DQ297" s="53"/>
      <c r="DR297" s="53"/>
      <c r="DS297" s="53"/>
      <c r="DT297" s="53"/>
      <c r="DU297" s="53"/>
      <c r="DV297" s="53"/>
      <c r="DW297" s="53"/>
      <c r="DX297" s="53"/>
      <c r="DY297" s="53"/>
      <c r="DZ297" s="53"/>
      <c r="EA297" s="53"/>
      <c r="EB297" s="53"/>
      <c r="EC297" s="53"/>
      <c r="ED297" s="53"/>
      <c r="EE297" s="53"/>
      <c r="EF297" s="53"/>
      <c r="EG297" s="53"/>
      <c r="EH297" s="53"/>
      <c r="EI297" s="53"/>
      <c r="EJ297" s="53"/>
      <c r="EK297" s="53"/>
      <c r="EL297" s="53"/>
      <c r="EM297" s="53"/>
      <c r="EN297" s="53"/>
      <c r="EO297" s="53"/>
      <c r="EP297" s="53"/>
      <c r="EQ297" s="53"/>
      <c r="ER297" s="53"/>
      <c r="ES297" s="53"/>
      <c r="ET297" s="53"/>
      <c r="EU297" s="53"/>
      <c r="EV297" s="53"/>
      <c r="EW297" s="53"/>
      <c r="EX297" s="53"/>
      <c r="EY297" s="53"/>
      <c r="EZ297" s="53"/>
      <c r="FA297" s="53"/>
      <c r="FB297" s="53"/>
      <c r="FC297" s="53"/>
      <c r="FD297" s="53"/>
      <c r="FE297" s="53"/>
      <c r="FF297" s="53"/>
      <c r="FG297" s="53"/>
      <c r="FH297" s="53"/>
      <c r="FI297" s="53"/>
      <c r="FJ297" s="53"/>
      <c r="FK297" s="53"/>
      <c r="FL297" s="53"/>
      <c r="FM297" s="53"/>
      <c r="FN297" s="53"/>
      <c r="FO297" s="53"/>
      <c r="FP297" s="53"/>
      <c r="FQ297" s="53"/>
      <c r="FR297" s="53"/>
      <c r="FS297" s="53"/>
      <c r="FT297" s="54"/>
      <c r="FU297" s="53"/>
      <c r="FV297" s="53"/>
      <c r="FW297" s="53"/>
      <c r="FX297" s="53"/>
      <c r="FY297" s="53"/>
      <c r="FZ297" s="53"/>
      <c r="GA297" s="53"/>
      <c r="GB297" s="54"/>
      <c r="GC297" s="54"/>
      <c r="GD297" s="54"/>
      <c r="GE297" s="2"/>
      <c r="GF297" s="55"/>
      <c r="GG297" s="153"/>
      <c r="GH297" s="5"/>
      <c r="GI297" s="5"/>
      <c r="GJ297" s="5"/>
      <c r="GK297" s="5"/>
      <c r="GL297" s="5"/>
      <c r="GM297" s="5"/>
    </row>
    <row r="298" spans="1:195" x14ac:dyDescent="0.2">
      <c r="A298" s="55"/>
      <c r="B298" s="2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4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  <c r="AL298" s="53"/>
      <c r="AM298" s="53"/>
      <c r="AN298" s="53"/>
      <c r="AO298" s="53"/>
      <c r="AP298" s="53"/>
      <c r="AQ298" s="53"/>
      <c r="AR298" s="53"/>
      <c r="AS298" s="53"/>
      <c r="AT298" s="53"/>
      <c r="AU298" s="53"/>
      <c r="AV298" s="53"/>
      <c r="AW298" s="53"/>
      <c r="AX298" s="53"/>
      <c r="AY298" s="53"/>
      <c r="AZ298" s="53"/>
      <c r="BA298" s="53"/>
      <c r="BB298" s="53"/>
      <c r="BC298" s="53"/>
      <c r="BD298" s="53"/>
      <c r="BE298" s="53"/>
      <c r="BF298" s="53"/>
      <c r="BG298" s="53"/>
      <c r="BH298" s="53"/>
      <c r="BI298" s="53"/>
      <c r="BJ298" s="53"/>
      <c r="BK298" s="53"/>
      <c r="BL298" s="53"/>
      <c r="BM298" s="53"/>
      <c r="BN298" s="53"/>
      <c r="BO298" s="53"/>
      <c r="BP298" s="53"/>
      <c r="BQ298" s="53"/>
      <c r="BR298" s="53"/>
      <c r="BS298" s="53"/>
      <c r="BT298" s="53"/>
      <c r="BU298" s="53"/>
      <c r="BV298" s="53"/>
      <c r="BW298" s="53"/>
      <c r="BX298" s="53"/>
      <c r="BY298" s="53"/>
      <c r="BZ298" s="53"/>
      <c r="CA298" s="53"/>
      <c r="CB298" s="53"/>
      <c r="CC298" s="53"/>
      <c r="CD298" s="53"/>
      <c r="CE298" s="53"/>
      <c r="CF298" s="53"/>
      <c r="CG298" s="53"/>
      <c r="CH298" s="53"/>
      <c r="CI298" s="53"/>
      <c r="CJ298" s="53"/>
      <c r="CK298" s="53"/>
      <c r="CL298" s="53"/>
      <c r="CM298" s="53"/>
      <c r="CN298" s="53"/>
      <c r="CO298" s="53"/>
      <c r="CP298" s="53"/>
      <c r="CQ298" s="53"/>
      <c r="CR298" s="53"/>
      <c r="CS298" s="53"/>
      <c r="CT298" s="53"/>
      <c r="CU298" s="53"/>
      <c r="CV298" s="53"/>
      <c r="CW298" s="53"/>
      <c r="CX298" s="53"/>
      <c r="CY298" s="53"/>
      <c r="CZ298" s="53"/>
      <c r="DA298" s="53"/>
      <c r="DB298" s="53"/>
      <c r="DC298" s="53"/>
      <c r="DD298" s="53"/>
      <c r="DE298" s="53"/>
      <c r="DF298" s="53"/>
      <c r="DG298" s="53"/>
      <c r="DH298" s="53"/>
      <c r="DI298" s="53"/>
      <c r="DJ298" s="53"/>
      <c r="DK298" s="53"/>
      <c r="DL298" s="53"/>
      <c r="DM298" s="53"/>
      <c r="DN298" s="53"/>
      <c r="DO298" s="53"/>
      <c r="DP298" s="53"/>
      <c r="DQ298" s="53"/>
      <c r="DR298" s="53"/>
      <c r="DS298" s="53"/>
      <c r="DT298" s="53"/>
      <c r="DU298" s="53"/>
      <c r="DV298" s="53"/>
      <c r="DW298" s="53"/>
      <c r="DX298" s="53"/>
      <c r="DY298" s="53"/>
      <c r="DZ298" s="53"/>
      <c r="EA298" s="53"/>
      <c r="EB298" s="53"/>
      <c r="EC298" s="53"/>
      <c r="ED298" s="53"/>
      <c r="EE298" s="53"/>
      <c r="EF298" s="53"/>
      <c r="EG298" s="53"/>
      <c r="EH298" s="53"/>
      <c r="EI298" s="53"/>
      <c r="EJ298" s="53"/>
      <c r="EK298" s="53"/>
      <c r="EL298" s="53"/>
      <c r="EM298" s="53"/>
      <c r="EN298" s="53"/>
      <c r="EO298" s="53"/>
      <c r="EP298" s="53"/>
      <c r="EQ298" s="53"/>
      <c r="ER298" s="53"/>
      <c r="ES298" s="53"/>
      <c r="ET298" s="53"/>
      <c r="EU298" s="53"/>
      <c r="EV298" s="53"/>
      <c r="EW298" s="53"/>
      <c r="EX298" s="53"/>
      <c r="EY298" s="53"/>
      <c r="EZ298" s="53"/>
      <c r="FA298" s="53"/>
      <c r="FB298" s="53"/>
      <c r="FC298" s="53"/>
      <c r="FD298" s="53"/>
      <c r="FE298" s="53"/>
      <c r="FF298" s="53"/>
      <c r="FG298" s="53"/>
      <c r="FH298" s="53"/>
      <c r="FI298" s="53"/>
      <c r="FJ298" s="53"/>
      <c r="FK298" s="53"/>
      <c r="FL298" s="53"/>
      <c r="FM298" s="53"/>
      <c r="FN298" s="53"/>
      <c r="FO298" s="53"/>
      <c r="FP298" s="53"/>
      <c r="FQ298" s="53"/>
      <c r="FR298" s="53"/>
      <c r="FS298" s="53"/>
      <c r="FT298" s="54"/>
      <c r="FU298" s="53"/>
      <c r="FV298" s="53"/>
      <c r="FW298" s="53"/>
      <c r="FX298" s="53"/>
      <c r="FY298" s="53"/>
      <c r="FZ298" s="53"/>
      <c r="GA298" s="53"/>
      <c r="GB298" s="53"/>
      <c r="GC298" s="53"/>
      <c r="GD298" s="53"/>
      <c r="GE298" s="5"/>
      <c r="GF298" s="55"/>
      <c r="GG298" s="151"/>
      <c r="GH298" s="5"/>
      <c r="GI298" s="5"/>
      <c r="GJ298" s="5"/>
      <c r="GK298" s="5"/>
      <c r="GL298" s="5"/>
      <c r="GM298" s="5"/>
    </row>
    <row r="299" spans="1:195" ht="15.75" x14ac:dyDescent="0.25">
      <c r="A299" s="3" t="s">
        <v>414</v>
      </c>
      <c r="B299" s="51" t="s">
        <v>690</v>
      </c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116"/>
      <c r="U299" s="116"/>
      <c r="V299" s="116"/>
      <c r="W299" s="117"/>
      <c r="X299" s="116"/>
      <c r="Y299" s="116"/>
      <c r="Z299" s="116"/>
      <c r="AA299" s="116"/>
      <c r="AB299" s="116"/>
      <c r="AC299" s="116"/>
      <c r="AD299" s="116"/>
      <c r="AE299" s="116"/>
      <c r="AF299" s="116"/>
      <c r="AG299" s="116"/>
      <c r="AH299" s="116"/>
      <c r="AI299" s="116"/>
      <c r="AJ299" s="116"/>
      <c r="AK299" s="116"/>
      <c r="AL299" s="116"/>
      <c r="AM299" s="116"/>
      <c r="AN299" s="116"/>
      <c r="AO299" s="116"/>
      <c r="AP299" s="116"/>
      <c r="AQ299" s="116"/>
      <c r="AR299" s="116"/>
      <c r="AS299" s="116"/>
      <c r="AT299" s="116"/>
      <c r="AU299" s="116"/>
      <c r="AV299" s="116"/>
      <c r="AW299" s="116"/>
      <c r="AX299" s="116"/>
      <c r="AY299" s="116"/>
      <c r="AZ299" s="116"/>
      <c r="BA299" s="116"/>
      <c r="BB299" s="116"/>
      <c r="BC299" s="116"/>
      <c r="BD299" s="116"/>
      <c r="BE299" s="116"/>
      <c r="BF299" s="116"/>
      <c r="BG299" s="116"/>
      <c r="BH299" s="116"/>
      <c r="BI299" s="116"/>
      <c r="BJ299" s="116"/>
      <c r="BK299" s="116"/>
      <c r="BL299" s="116"/>
      <c r="BM299" s="116"/>
      <c r="BN299" s="116"/>
      <c r="BO299" s="116"/>
      <c r="BP299" s="116"/>
      <c r="BQ299" s="116"/>
      <c r="BR299" s="116"/>
      <c r="BS299" s="116"/>
      <c r="BT299" s="116"/>
      <c r="BU299" s="116"/>
      <c r="BV299" s="116"/>
      <c r="BW299" s="116"/>
      <c r="BX299" s="116"/>
      <c r="BY299" s="116"/>
      <c r="BZ299" s="116"/>
      <c r="CA299" s="116"/>
      <c r="CB299" s="116"/>
      <c r="CC299" s="116"/>
      <c r="CD299" s="116"/>
      <c r="CE299" s="116"/>
      <c r="CF299" s="116"/>
      <c r="CG299" s="116"/>
      <c r="CH299" s="116"/>
      <c r="CI299" s="116"/>
      <c r="CJ299" s="116"/>
      <c r="CK299" s="116"/>
      <c r="CL299" s="116"/>
      <c r="CM299" s="116"/>
      <c r="CN299" s="116"/>
      <c r="CO299" s="116"/>
      <c r="CP299" s="116"/>
      <c r="CQ299" s="116"/>
      <c r="CR299" s="116"/>
      <c r="CS299" s="116"/>
      <c r="CT299" s="116"/>
      <c r="CU299" s="116"/>
      <c r="CV299" s="116"/>
      <c r="CW299" s="116"/>
      <c r="CX299" s="116"/>
      <c r="CY299" s="116"/>
      <c r="CZ299" s="116"/>
      <c r="DA299" s="116"/>
      <c r="DB299" s="116"/>
      <c r="DC299" s="116"/>
      <c r="DD299" s="116"/>
      <c r="DE299" s="116"/>
      <c r="DF299" s="116"/>
      <c r="DG299" s="116"/>
      <c r="DH299" s="116"/>
      <c r="DI299" s="116"/>
      <c r="DJ299" s="116"/>
      <c r="DK299" s="116"/>
      <c r="DL299" s="116"/>
      <c r="DM299" s="116"/>
      <c r="DN299" s="116"/>
      <c r="DO299" s="116"/>
      <c r="DP299" s="116"/>
      <c r="DQ299" s="116"/>
      <c r="DR299" s="116"/>
      <c r="DS299" s="116"/>
      <c r="DT299" s="116"/>
      <c r="DU299" s="116"/>
      <c r="DV299" s="116"/>
      <c r="DW299" s="116"/>
      <c r="DX299" s="116"/>
      <c r="DY299" s="116"/>
      <c r="DZ299" s="116"/>
      <c r="EA299" s="116"/>
      <c r="EB299" s="116"/>
      <c r="EC299" s="116"/>
      <c r="ED299" s="116"/>
      <c r="EE299" s="116"/>
      <c r="EF299" s="116"/>
      <c r="EG299" s="116"/>
      <c r="EH299" s="116"/>
      <c r="EI299" s="116"/>
      <c r="EJ299" s="116"/>
      <c r="EK299" s="116"/>
      <c r="EL299" s="116"/>
      <c r="EM299" s="116"/>
      <c r="EN299" s="116"/>
      <c r="EO299" s="116"/>
      <c r="EP299" s="116"/>
      <c r="EQ299" s="116"/>
      <c r="ER299" s="116"/>
      <c r="ES299" s="116"/>
      <c r="ET299" s="116"/>
      <c r="EU299" s="116"/>
      <c r="EV299" s="116"/>
      <c r="EW299" s="116"/>
      <c r="EX299" s="116"/>
      <c r="EY299" s="116"/>
      <c r="EZ299" s="116"/>
      <c r="FA299" s="116"/>
      <c r="FB299" s="116"/>
      <c r="FC299" s="116"/>
      <c r="FD299" s="116"/>
      <c r="FE299" s="116"/>
      <c r="FF299" s="116"/>
      <c r="FG299" s="116"/>
      <c r="FH299" s="116"/>
      <c r="FI299" s="116"/>
      <c r="FJ299" s="116"/>
      <c r="FK299" s="116"/>
      <c r="FL299" s="116"/>
      <c r="FM299" s="116"/>
      <c r="FN299" s="116"/>
      <c r="FO299" s="116"/>
      <c r="FP299" s="116"/>
      <c r="FQ299" s="116"/>
      <c r="FR299" s="116"/>
      <c r="FS299" s="116"/>
      <c r="FT299" s="117"/>
      <c r="FU299" s="116"/>
      <c r="FV299" s="116"/>
      <c r="FW299" s="116"/>
      <c r="FX299" s="116"/>
      <c r="FY299" s="116"/>
      <c r="FZ299" s="53"/>
      <c r="GA299" s="53"/>
      <c r="GB299" s="53"/>
      <c r="GC299" s="53"/>
      <c r="GD299" s="53"/>
      <c r="GE299" s="5"/>
      <c r="GF299" s="55"/>
      <c r="GG299" s="151"/>
      <c r="GH299" s="5"/>
      <c r="GI299" s="5"/>
      <c r="GJ299" s="5"/>
      <c r="GK299" s="5"/>
      <c r="GL299" s="5"/>
      <c r="GM299" s="5"/>
    </row>
    <row r="300" spans="1:195" x14ac:dyDescent="0.2">
      <c r="A300" s="3" t="s">
        <v>691</v>
      </c>
      <c r="B300" s="2" t="s">
        <v>692</v>
      </c>
      <c r="C300" s="72">
        <f t="shared" ref="C300:BN300" si="379">+C249</f>
        <v>2.6079999999999999E-2</v>
      </c>
      <c r="D300" s="72">
        <f t="shared" si="379"/>
        <v>2.7E-2</v>
      </c>
      <c r="E300" s="72">
        <f t="shared" si="379"/>
        <v>2.4687999999999998E-2</v>
      </c>
      <c r="F300" s="72">
        <f t="shared" si="379"/>
        <v>2.6262000000000001E-2</v>
      </c>
      <c r="G300" s="72">
        <f t="shared" si="379"/>
        <v>2.2284999999999999E-2</v>
      </c>
      <c r="H300" s="72">
        <f t="shared" si="379"/>
        <v>2.7E-2</v>
      </c>
      <c r="I300" s="72">
        <f t="shared" si="379"/>
        <v>2.7E-2</v>
      </c>
      <c r="J300" s="72">
        <f t="shared" si="379"/>
        <v>2.7E-2</v>
      </c>
      <c r="K300" s="72">
        <f t="shared" si="379"/>
        <v>2.7E-2</v>
      </c>
      <c r="L300" s="72">
        <f t="shared" si="379"/>
        <v>2.1895000000000001E-2</v>
      </c>
      <c r="M300" s="72">
        <f t="shared" si="379"/>
        <v>2.0947E-2</v>
      </c>
      <c r="N300" s="72">
        <f t="shared" si="379"/>
        <v>2.5711999999999999E-2</v>
      </c>
      <c r="O300" s="72">
        <f t="shared" si="379"/>
        <v>2.5353000000000001E-2</v>
      </c>
      <c r="P300" s="72">
        <f t="shared" si="379"/>
        <v>2.7E-2</v>
      </c>
      <c r="Q300" s="72">
        <f t="shared" si="379"/>
        <v>2.6010000000000002E-2</v>
      </c>
      <c r="R300" s="72">
        <f t="shared" si="379"/>
        <v>2.3909E-2</v>
      </c>
      <c r="S300" s="72">
        <f t="shared" si="379"/>
        <v>2.1013999999999998E-2</v>
      </c>
      <c r="T300" s="72">
        <f t="shared" si="379"/>
        <v>1.9300999999999999E-2</v>
      </c>
      <c r="U300" s="72">
        <f t="shared" si="379"/>
        <v>1.8800999999999998E-2</v>
      </c>
      <c r="V300" s="72">
        <f t="shared" si="379"/>
        <v>2.7E-2</v>
      </c>
      <c r="W300" s="50">
        <f t="shared" si="379"/>
        <v>2.7E-2</v>
      </c>
      <c r="X300" s="72">
        <f t="shared" si="379"/>
        <v>1.0756E-2</v>
      </c>
      <c r="Y300" s="72">
        <f t="shared" si="379"/>
        <v>1.9498000000000001E-2</v>
      </c>
      <c r="Z300" s="72">
        <f t="shared" si="379"/>
        <v>1.8914999999999998E-2</v>
      </c>
      <c r="AA300" s="72">
        <f t="shared" si="379"/>
        <v>2.4995E-2</v>
      </c>
      <c r="AB300" s="72">
        <f t="shared" si="379"/>
        <v>2.5023E-2</v>
      </c>
      <c r="AC300" s="72">
        <f t="shared" si="379"/>
        <v>1.5982E-2</v>
      </c>
      <c r="AD300" s="72">
        <f t="shared" si="379"/>
        <v>1.4692999999999999E-2</v>
      </c>
      <c r="AE300" s="72">
        <f t="shared" si="379"/>
        <v>7.8139999999999998E-3</v>
      </c>
      <c r="AF300" s="72">
        <f t="shared" si="379"/>
        <v>6.6740000000000002E-3</v>
      </c>
      <c r="AG300" s="72">
        <f t="shared" si="379"/>
        <v>1.2130999999999999E-2</v>
      </c>
      <c r="AH300" s="72">
        <f t="shared" si="379"/>
        <v>1.7123000000000003E-2</v>
      </c>
      <c r="AI300" s="72">
        <f t="shared" si="379"/>
        <v>2.7E-2</v>
      </c>
      <c r="AJ300" s="72">
        <f t="shared" si="379"/>
        <v>1.8787999999999999E-2</v>
      </c>
      <c r="AK300" s="72">
        <f t="shared" si="379"/>
        <v>1.6280000000000003E-2</v>
      </c>
      <c r="AL300" s="72">
        <f t="shared" si="379"/>
        <v>2.7E-2</v>
      </c>
      <c r="AM300" s="72">
        <f t="shared" si="379"/>
        <v>1.6449000000000002E-2</v>
      </c>
      <c r="AN300" s="72">
        <f t="shared" si="379"/>
        <v>2.2903E-2</v>
      </c>
      <c r="AO300" s="72">
        <f t="shared" si="379"/>
        <v>2.2655999999999999E-2</v>
      </c>
      <c r="AP300" s="72">
        <f t="shared" si="379"/>
        <v>2.5541000000000001E-2</v>
      </c>
      <c r="AQ300" s="72">
        <f t="shared" si="379"/>
        <v>1.5559E-2</v>
      </c>
      <c r="AR300" s="72">
        <f t="shared" si="379"/>
        <v>2.5440000000000001E-2</v>
      </c>
      <c r="AS300" s="72">
        <f t="shared" si="379"/>
        <v>1.1618E-2</v>
      </c>
      <c r="AT300" s="72">
        <f t="shared" si="379"/>
        <v>2.6713999999999998E-2</v>
      </c>
      <c r="AU300" s="72">
        <f t="shared" si="379"/>
        <v>1.9188E-2</v>
      </c>
      <c r="AV300" s="72">
        <f t="shared" si="379"/>
        <v>2.5359000000000003E-2</v>
      </c>
      <c r="AW300" s="72">
        <f t="shared" si="379"/>
        <v>2.0596E-2</v>
      </c>
      <c r="AX300" s="72">
        <f t="shared" si="379"/>
        <v>1.6797999999999997E-2</v>
      </c>
      <c r="AY300" s="72">
        <f t="shared" si="379"/>
        <v>2.7E-2</v>
      </c>
      <c r="AZ300" s="72">
        <f t="shared" si="379"/>
        <v>1.8092E-2</v>
      </c>
      <c r="BA300" s="72">
        <f t="shared" si="379"/>
        <v>2.1893999999999997E-2</v>
      </c>
      <c r="BB300" s="72">
        <f t="shared" si="379"/>
        <v>1.9684E-2</v>
      </c>
      <c r="BC300" s="72">
        <f t="shared" si="379"/>
        <v>2.4025999999999999E-2</v>
      </c>
      <c r="BD300" s="72">
        <f t="shared" si="379"/>
        <v>2.7E-2</v>
      </c>
      <c r="BE300" s="72">
        <f t="shared" si="379"/>
        <v>2.2815999999999999E-2</v>
      </c>
      <c r="BF300" s="72">
        <f t="shared" si="379"/>
        <v>2.6952E-2</v>
      </c>
      <c r="BG300" s="72">
        <f t="shared" si="379"/>
        <v>2.7E-2</v>
      </c>
      <c r="BH300" s="72">
        <f t="shared" si="379"/>
        <v>2.1419000000000001E-2</v>
      </c>
      <c r="BI300" s="72">
        <f t="shared" si="379"/>
        <v>8.4329999999999995E-3</v>
      </c>
      <c r="BJ300" s="72">
        <f t="shared" si="379"/>
        <v>2.3164000000000001E-2</v>
      </c>
      <c r="BK300" s="72">
        <f t="shared" si="379"/>
        <v>2.4458999999999998E-2</v>
      </c>
      <c r="BL300" s="72">
        <f t="shared" si="379"/>
        <v>2.7E-2</v>
      </c>
      <c r="BM300" s="72">
        <f t="shared" si="379"/>
        <v>2.0833999999999998E-2</v>
      </c>
      <c r="BN300" s="72">
        <f t="shared" si="379"/>
        <v>2.7E-2</v>
      </c>
      <c r="BO300" s="72">
        <f t="shared" ref="BO300:DZ300" si="380">+BO249</f>
        <v>1.5203E-2</v>
      </c>
      <c r="BP300" s="72">
        <f t="shared" si="380"/>
        <v>2.1702000000000003E-2</v>
      </c>
      <c r="BQ300" s="72">
        <f t="shared" si="380"/>
        <v>2.1759000000000001E-2</v>
      </c>
      <c r="BR300" s="72">
        <f t="shared" si="380"/>
        <v>4.7000000000000002E-3</v>
      </c>
      <c r="BS300" s="72">
        <f t="shared" si="380"/>
        <v>2.2309999999999999E-3</v>
      </c>
      <c r="BT300" s="72">
        <f t="shared" si="380"/>
        <v>4.0750000000000005E-3</v>
      </c>
      <c r="BU300" s="72">
        <f t="shared" si="380"/>
        <v>1.3811E-2</v>
      </c>
      <c r="BV300" s="72">
        <f t="shared" si="380"/>
        <v>1.1775000000000001E-2</v>
      </c>
      <c r="BW300" s="72">
        <f t="shared" si="380"/>
        <v>1.55E-2</v>
      </c>
      <c r="BX300" s="72">
        <f t="shared" si="380"/>
        <v>1.6598999999999999E-2</v>
      </c>
      <c r="BY300" s="72">
        <f t="shared" si="380"/>
        <v>2.3781E-2</v>
      </c>
      <c r="BZ300" s="72">
        <f t="shared" si="380"/>
        <v>2.6312000000000002E-2</v>
      </c>
      <c r="CA300" s="72">
        <f t="shared" si="380"/>
        <v>2.3040999999999999E-2</v>
      </c>
      <c r="CB300" s="72">
        <f t="shared" si="380"/>
        <v>2.6251999999999998E-2</v>
      </c>
      <c r="CC300" s="72">
        <f t="shared" si="380"/>
        <v>2.2199E-2</v>
      </c>
      <c r="CD300" s="72">
        <f t="shared" si="380"/>
        <v>1.9519999999999999E-2</v>
      </c>
      <c r="CE300" s="72">
        <f t="shared" si="380"/>
        <v>2.7E-2</v>
      </c>
      <c r="CF300" s="72">
        <f t="shared" si="380"/>
        <v>2.2463E-2</v>
      </c>
      <c r="CG300" s="72">
        <f t="shared" si="380"/>
        <v>2.7E-2</v>
      </c>
      <c r="CH300" s="72">
        <f t="shared" si="380"/>
        <v>2.2187999999999999E-2</v>
      </c>
      <c r="CI300" s="72">
        <f t="shared" si="380"/>
        <v>2.418E-2</v>
      </c>
      <c r="CJ300" s="72">
        <f t="shared" si="380"/>
        <v>2.3469E-2</v>
      </c>
      <c r="CK300" s="72">
        <f t="shared" si="380"/>
        <v>6.6010000000000001E-3</v>
      </c>
      <c r="CL300" s="72">
        <f t="shared" si="380"/>
        <v>8.2289999999999985E-3</v>
      </c>
      <c r="CM300" s="72">
        <f t="shared" si="380"/>
        <v>2.274E-3</v>
      </c>
      <c r="CN300" s="72">
        <f t="shared" si="380"/>
        <v>2.7E-2</v>
      </c>
      <c r="CO300" s="72">
        <f t="shared" si="380"/>
        <v>2.2359999999999998E-2</v>
      </c>
      <c r="CP300" s="72">
        <f t="shared" si="380"/>
        <v>2.0548999999999998E-2</v>
      </c>
      <c r="CQ300" s="72">
        <f t="shared" si="380"/>
        <v>1.2426999999999999E-2</v>
      </c>
      <c r="CR300" s="72">
        <f t="shared" si="380"/>
        <v>1.6799999999999999E-3</v>
      </c>
      <c r="CS300" s="72">
        <f t="shared" si="380"/>
        <v>2.2658000000000001E-2</v>
      </c>
      <c r="CT300" s="72">
        <f t="shared" si="380"/>
        <v>8.5199999999999998E-3</v>
      </c>
      <c r="CU300" s="72">
        <f t="shared" si="380"/>
        <v>1.9615999999999998E-2</v>
      </c>
      <c r="CV300" s="72">
        <f t="shared" si="380"/>
        <v>1.0978999999999999E-2</v>
      </c>
      <c r="CW300" s="72">
        <f t="shared" si="380"/>
        <v>2.2808999999999999E-2</v>
      </c>
      <c r="CX300" s="72">
        <f t="shared" si="380"/>
        <v>2.1824000000000003E-2</v>
      </c>
      <c r="CY300" s="72">
        <f t="shared" si="380"/>
        <v>2.7E-2</v>
      </c>
      <c r="CZ300" s="72">
        <f t="shared" si="380"/>
        <v>2.6651000000000001E-2</v>
      </c>
      <c r="DA300" s="72">
        <f t="shared" si="380"/>
        <v>2.7E-2</v>
      </c>
      <c r="DB300" s="72">
        <f t="shared" si="380"/>
        <v>2.7E-2</v>
      </c>
      <c r="DC300" s="72">
        <f t="shared" si="380"/>
        <v>1.7417999999999999E-2</v>
      </c>
      <c r="DD300" s="72">
        <f t="shared" si="380"/>
        <v>3.4300000000000003E-3</v>
      </c>
      <c r="DE300" s="72">
        <f t="shared" si="380"/>
        <v>1.145E-2</v>
      </c>
      <c r="DF300" s="72">
        <f t="shared" si="380"/>
        <v>2.4213999999999999E-2</v>
      </c>
      <c r="DG300" s="72">
        <f t="shared" si="380"/>
        <v>2.0452999999999999E-2</v>
      </c>
      <c r="DH300" s="72">
        <f t="shared" si="380"/>
        <v>2.0516E-2</v>
      </c>
      <c r="DI300" s="72">
        <f t="shared" si="380"/>
        <v>1.8844999999999997E-2</v>
      </c>
      <c r="DJ300" s="72">
        <f t="shared" si="380"/>
        <v>2.0882999999999999E-2</v>
      </c>
      <c r="DK300" s="72">
        <f t="shared" si="380"/>
        <v>1.5657999999999998E-2</v>
      </c>
      <c r="DL300" s="72">
        <f t="shared" si="380"/>
        <v>2.1967E-2</v>
      </c>
      <c r="DM300" s="72">
        <f t="shared" si="380"/>
        <v>1.9899E-2</v>
      </c>
      <c r="DN300" s="72">
        <f t="shared" si="380"/>
        <v>2.7E-2</v>
      </c>
      <c r="DO300" s="72">
        <f t="shared" si="380"/>
        <v>2.7E-2</v>
      </c>
      <c r="DP300" s="72">
        <f t="shared" si="380"/>
        <v>2.7E-2</v>
      </c>
      <c r="DQ300" s="72">
        <f t="shared" si="380"/>
        <v>2.5885000000000002E-2</v>
      </c>
      <c r="DR300" s="72">
        <f t="shared" si="380"/>
        <v>2.4417000000000001E-2</v>
      </c>
      <c r="DS300" s="72">
        <f t="shared" si="380"/>
        <v>2.5923999999999999E-2</v>
      </c>
      <c r="DT300" s="72">
        <f t="shared" si="380"/>
        <v>2.1728999999999998E-2</v>
      </c>
      <c r="DU300" s="72">
        <f t="shared" si="380"/>
        <v>2.7E-2</v>
      </c>
      <c r="DV300" s="72">
        <f t="shared" si="380"/>
        <v>2.7E-2</v>
      </c>
      <c r="DW300" s="72">
        <f t="shared" si="380"/>
        <v>2.1996999999999999E-2</v>
      </c>
      <c r="DX300" s="72">
        <f t="shared" si="380"/>
        <v>1.8931E-2</v>
      </c>
      <c r="DY300" s="72">
        <f t="shared" si="380"/>
        <v>1.2928E-2</v>
      </c>
      <c r="DZ300" s="72">
        <f t="shared" si="380"/>
        <v>1.7662000000000001E-2</v>
      </c>
      <c r="EA300" s="72">
        <f t="shared" ref="EA300:FX300" si="381">+EA249</f>
        <v>1.2173E-2</v>
      </c>
      <c r="EB300" s="72">
        <f t="shared" si="381"/>
        <v>2.7E-2</v>
      </c>
      <c r="EC300" s="72">
        <f t="shared" si="381"/>
        <v>2.6620999999999999E-2</v>
      </c>
      <c r="ED300" s="72">
        <f t="shared" si="381"/>
        <v>4.4120000000000001E-3</v>
      </c>
      <c r="EE300" s="72">
        <f t="shared" si="381"/>
        <v>2.7E-2</v>
      </c>
      <c r="EF300" s="72">
        <f t="shared" si="381"/>
        <v>1.9594999999999998E-2</v>
      </c>
      <c r="EG300" s="72">
        <f t="shared" si="381"/>
        <v>2.6536000000000001E-2</v>
      </c>
      <c r="EH300" s="72">
        <f t="shared" si="381"/>
        <v>2.5053000000000002E-2</v>
      </c>
      <c r="EI300" s="72">
        <f t="shared" si="381"/>
        <v>2.7E-2</v>
      </c>
      <c r="EJ300" s="72">
        <f t="shared" si="381"/>
        <v>2.7E-2</v>
      </c>
      <c r="EK300" s="72">
        <f t="shared" si="381"/>
        <v>5.7670000000000004E-3</v>
      </c>
      <c r="EL300" s="72">
        <f t="shared" si="381"/>
        <v>2.1160000000000003E-3</v>
      </c>
      <c r="EM300" s="72">
        <f t="shared" si="381"/>
        <v>1.6308E-2</v>
      </c>
      <c r="EN300" s="72">
        <f t="shared" si="381"/>
        <v>2.7E-2</v>
      </c>
      <c r="EO300" s="72">
        <f t="shared" si="381"/>
        <v>2.7E-2</v>
      </c>
      <c r="EP300" s="72">
        <f t="shared" si="381"/>
        <v>2.0586E-2</v>
      </c>
      <c r="EQ300" s="72">
        <f t="shared" si="381"/>
        <v>1.0265E-2</v>
      </c>
      <c r="ER300" s="72">
        <f t="shared" si="381"/>
        <v>2.1283E-2</v>
      </c>
      <c r="ES300" s="72">
        <f t="shared" si="381"/>
        <v>2.3557999999999999E-2</v>
      </c>
      <c r="ET300" s="72">
        <f t="shared" si="381"/>
        <v>2.7E-2</v>
      </c>
      <c r="EU300" s="72">
        <f t="shared" si="381"/>
        <v>2.7E-2</v>
      </c>
      <c r="EV300" s="72">
        <f t="shared" si="381"/>
        <v>1.0964999999999999E-2</v>
      </c>
      <c r="EW300" s="72">
        <f t="shared" si="381"/>
        <v>6.0530000000000002E-3</v>
      </c>
      <c r="EX300" s="72">
        <f t="shared" si="381"/>
        <v>3.9100000000000003E-3</v>
      </c>
      <c r="EY300" s="72">
        <f t="shared" si="381"/>
        <v>2.7E-2</v>
      </c>
      <c r="EZ300" s="72">
        <f t="shared" si="381"/>
        <v>2.2942000000000001E-2</v>
      </c>
      <c r="FA300" s="72">
        <f t="shared" si="381"/>
        <v>1.0666E-2</v>
      </c>
      <c r="FB300" s="72">
        <f t="shared" si="381"/>
        <v>1.1153E-2</v>
      </c>
      <c r="FC300" s="72">
        <f t="shared" si="381"/>
        <v>2.2550000000000001E-2</v>
      </c>
      <c r="FD300" s="72">
        <f t="shared" si="381"/>
        <v>2.4437999999999998E-2</v>
      </c>
      <c r="FE300" s="72">
        <f t="shared" si="381"/>
        <v>1.4180999999999999E-2</v>
      </c>
      <c r="FF300" s="72">
        <f t="shared" si="381"/>
        <v>2.7E-2</v>
      </c>
      <c r="FG300" s="72">
        <f t="shared" si="381"/>
        <v>2.7E-2</v>
      </c>
      <c r="FH300" s="72">
        <f t="shared" si="381"/>
        <v>1.9771999999999998E-2</v>
      </c>
      <c r="FI300" s="72">
        <f t="shared" si="381"/>
        <v>6.1999999999999998E-3</v>
      </c>
      <c r="FJ300" s="72">
        <f t="shared" si="381"/>
        <v>1.9438E-2</v>
      </c>
      <c r="FK300" s="72">
        <f t="shared" si="381"/>
        <v>1.0845E-2</v>
      </c>
      <c r="FL300" s="72">
        <f t="shared" si="381"/>
        <v>2.7E-2</v>
      </c>
      <c r="FM300" s="72">
        <f t="shared" si="381"/>
        <v>1.8414E-2</v>
      </c>
      <c r="FN300" s="72">
        <f t="shared" si="381"/>
        <v>2.7E-2</v>
      </c>
      <c r="FO300" s="72">
        <f t="shared" si="381"/>
        <v>6.1809999999999999E-3</v>
      </c>
      <c r="FP300" s="72">
        <f t="shared" si="381"/>
        <v>1.2143000000000001E-2</v>
      </c>
      <c r="FQ300" s="72">
        <f t="shared" si="381"/>
        <v>1.6879999999999999E-2</v>
      </c>
      <c r="FR300" s="72">
        <f t="shared" si="381"/>
        <v>1.1564999999999999E-2</v>
      </c>
      <c r="FS300" s="72">
        <f t="shared" si="381"/>
        <v>8.5969999999999987E-3</v>
      </c>
      <c r="FT300" s="50">
        <f t="shared" si="381"/>
        <v>4.0049999999999999E-3</v>
      </c>
      <c r="FU300" s="72">
        <f t="shared" si="381"/>
        <v>1.8345E-2</v>
      </c>
      <c r="FV300" s="72">
        <f t="shared" si="381"/>
        <v>1.5032E-2</v>
      </c>
      <c r="FW300" s="72">
        <f t="shared" si="381"/>
        <v>2.1498E-2</v>
      </c>
      <c r="FX300" s="72">
        <f t="shared" si="381"/>
        <v>1.9675000000000002E-2</v>
      </c>
      <c r="FY300" s="72"/>
      <c r="FZ300" s="53"/>
      <c r="GA300" s="53"/>
      <c r="GB300" s="53"/>
      <c r="GC300" s="53"/>
      <c r="GD300" s="53"/>
      <c r="GE300" s="5"/>
      <c r="GF300" s="55"/>
      <c r="GG300" s="151"/>
      <c r="GH300" s="5"/>
      <c r="GI300" s="5"/>
      <c r="GJ300" s="5"/>
      <c r="GK300" s="5"/>
      <c r="GL300" s="5"/>
      <c r="GM300" s="5"/>
    </row>
    <row r="301" spans="1:195" x14ac:dyDescent="0.2">
      <c r="A301" s="3" t="s">
        <v>693</v>
      </c>
      <c r="B301" s="2" t="s">
        <v>694</v>
      </c>
      <c r="C301" s="72">
        <f t="shared" ref="C301:BN301" si="382">+C260</f>
        <v>0</v>
      </c>
      <c r="D301" s="72">
        <f t="shared" si="382"/>
        <v>0</v>
      </c>
      <c r="E301" s="72">
        <f t="shared" si="382"/>
        <v>0</v>
      </c>
      <c r="F301" s="72">
        <f t="shared" si="382"/>
        <v>0</v>
      </c>
      <c r="G301" s="72">
        <f t="shared" si="382"/>
        <v>0</v>
      </c>
      <c r="H301" s="72">
        <f t="shared" si="382"/>
        <v>0</v>
      </c>
      <c r="I301" s="72">
        <f t="shared" si="382"/>
        <v>0</v>
      </c>
      <c r="J301" s="72">
        <f t="shared" si="382"/>
        <v>0</v>
      </c>
      <c r="K301" s="72">
        <f t="shared" si="382"/>
        <v>0</v>
      </c>
      <c r="L301" s="72">
        <f t="shared" si="382"/>
        <v>0</v>
      </c>
      <c r="M301" s="72">
        <f t="shared" si="382"/>
        <v>0</v>
      </c>
      <c r="N301" s="72">
        <f t="shared" si="382"/>
        <v>0</v>
      </c>
      <c r="O301" s="72">
        <f t="shared" si="382"/>
        <v>0</v>
      </c>
      <c r="P301" s="72">
        <f t="shared" si="382"/>
        <v>0</v>
      </c>
      <c r="Q301" s="72">
        <f t="shared" si="382"/>
        <v>0</v>
      </c>
      <c r="R301" s="72">
        <f t="shared" si="382"/>
        <v>0</v>
      </c>
      <c r="S301" s="72">
        <f t="shared" si="382"/>
        <v>0</v>
      </c>
      <c r="T301" s="72">
        <f t="shared" si="382"/>
        <v>0</v>
      </c>
      <c r="U301" s="72">
        <f t="shared" si="382"/>
        <v>0</v>
      </c>
      <c r="V301" s="72">
        <f t="shared" si="382"/>
        <v>0</v>
      </c>
      <c r="W301" s="50">
        <f t="shared" si="382"/>
        <v>0</v>
      </c>
      <c r="X301" s="72">
        <f t="shared" si="382"/>
        <v>0</v>
      </c>
      <c r="Y301" s="72">
        <f t="shared" si="382"/>
        <v>0</v>
      </c>
      <c r="Z301" s="72">
        <f t="shared" si="382"/>
        <v>0</v>
      </c>
      <c r="AA301" s="72">
        <f t="shared" si="382"/>
        <v>0</v>
      </c>
      <c r="AB301" s="72">
        <f t="shared" si="382"/>
        <v>0</v>
      </c>
      <c r="AC301" s="72">
        <f t="shared" si="382"/>
        <v>0</v>
      </c>
      <c r="AD301" s="72">
        <f t="shared" si="382"/>
        <v>0</v>
      </c>
      <c r="AE301" s="72">
        <f t="shared" si="382"/>
        <v>0</v>
      </c>
      <c r="AF301" s="72">
        <f t="shared" si="382"/>
        <v>0</v>
      </c>
      <c r="AG301" s="72">
        <f t="shared" si="382"/>
        <v>3.5E-4</v>
      </c>
      <c r="AH301" s="72">
        <f t="shared" si="382"/>
        <v>0</v>
      </c>
      <c r="AI301" s="72">
        <f t="shared" si="382"/>
        <v>0</v>
      </c>
      <c r="AJ301" s="72">
        <f t="shared" si="382"/>
        <v>0</v>
      </c>
      <c r="AK301" s="72">
        <f t="shared" si="382"/>
        <v>0</v>
      </c>
      <c r="AL301" s="72">
        <f t="shared" si="382"/>
        <v>0</v>
      </c>
      <c r="AM301" s="72">
        <f t="shared" si="382"/>
        <v>0</v>
      </c>
      <c r="AN301" s="72">
        <f t="shared" si="382"/>
        <v>0</v>
      </c>
      <c r="AO301" s="72">
        <f t="shared" si="382"/>
        <v>0</v>
      </c>
      <c r="AP301" s="72">
        <f t="shared" si="382"/>
        <v>0</v>
      </c>
      <c r="AQ301" s="72">
        <f t="shared" si="382"/>
        <v>0</v>
      </c>
      <c r="AR301" s="72">
        <f t="shared" si="382"/>
        <v>0</v>
      </c>
      <c r="AS301" s="72">
        <f t="shared" si="382"/>
        <v>0</v>
      </c>
      <c r="AT301" s="72">
        <f t="shared" si="382"/>
        <v>0</v>
      </c>
      <c r="AU301" s="72">
        <f t="shared" si="382"/>
        <v>0</v>
      </c>
      <c r="AV301" s="72">
        <f t="shared" si="382"/>
        <v>0</v>
      </c>
      <c r="AW301" s="72">
        <f t="shared" si="382"/>
        <v>0</v>
      </c>
      <c r="AX301" s="72">
        <f t="shared" si="382"/>
        <v>0</v>
      </c>
      <c r="AY301" s="72">
        <f t="shared" si="382"/>
        <v>0</v>
      </c>
      <c r="AZ301" s="72">
        <f t="shared" si="382"/>
        <v>0</v>
      </c>
      <c r="BA301" s="72">
        <f t="shared" si="382"/>
        <v>0</v>
      </c>
      <c r="BB301" s="72">
        <f t="shared" si="382"/>
        <v>0</v>
      </c>
      <c r="BC301" s="72">
        <f t="shared" si="382"/>
        <v>0</v>
      </c>
      <c r="BD301" s="72">
        <f t="shared" si="382"/>
        <v>0</v>
      </c>
      <c r="BE301" s="72">
        <f t="shared" si="382"/>
        <v>0</v>
      </c>
      <c r="BF301" s="72">
        <f t="shared" si="382"/>
        <v>0</v>
      </c>
      <c r="BG301" s="72">
        <f t="shared" si="382"/>
        <v>0</v>
      </c>
      <c r="BH301" s="72">
        <f t="shared" si="382"/>
        <v>0</v>
      </c>
      <c r="BI301" s="72">
        <f t="shared" si="382"/>
        <v>0</v>
      </c>
      <c r="BJ301" s="72">
        <f t="shared" si="382"/>
        <v>0</v>
      </c>
      <c r="BK301" s="72">
        <f t="shared" si="382"/>
        <v>0</v>
      </c>
      <c r="BL301" s="72">
        <f t="shared" si="382"/>
        <v>0</v>
      </c>
      <c r="BM301" s="72">
        <f t="shared" si="382"/>
        <v>0</v>
      </c>
      <c r="BN301" s="72">
        <f t="shared" si="382"/>
        <v>0</v>
      </c>
      <c r="BO301" s="72">
        <f t="shared" ref="BO301:DZ301" si="383">+BO260</f>
        <v>0</v>
      </c>
      <c r="BP301" s="72">
        <f t="shared" si="383"/>
        <v>0</v>
      </c>
      <c r="BQ301" s="72">
        <f t="shared" si="383"/>
        <v>0</v>
      </c>
      <c r="BR301" s="72">
        <f t="shared" si="383"/>
        <v>0</v>
      </c>
      <c r="BS301" s="72">
        <f t="shared" si="383"/>
        <v>0</v>
      </c>
      <c r="BT301" s="72">
        <f t="shared" si="383"/>
        <v>0</v>
      </c>
      <c r="BU301" s="72">
        <f t="shared" si="383"/>
        <v>0</v>
      </c>
      <c r="BV301" s="72">
        <f t="shared" si="383"/>
        <v>0</v>
      </c>
      <c r="BW301" s="72">
        <f t="shared" si="383"/>
        <v>0</v>
      </c>
      <c r="BX301" s="72">
        <f t="shared" si="383"/>
        <v>0</v>
      </c>
      <c r="BY301" s="72">
        <f t="shared" si="383"/>
        <v>0</v>
      </c>
      <c r="BZ301" s="72">
        <f t="shared" si="383"/>
        <v>0</v>
      </c>
      <c r="CA301" s="72">
        <f t="shared" si="383"/>
        <v>0</v>
      </c>
      <c r="CB301" s="72">
        <f t="shared" si="383"/>
        <v>0</v>
      </c>
      <c r="CC301" s="72">
        <f t="shared" si="383"/>
        <v>0</v>
      </c>
      <c r="CD301" s="72">
        <f t="shared" si="383"/>
        <v>0</v>
      </c>
      <c r="CE301" s="72">
        <f t="shared" si="383"/>
        <v>0</v>
      </c>
      <c r="CF301" s="72">
        <f t="shared" si="383"/>
        <v>0</v>
      </c>
      <c r="CG301" s="72">
        <f t="shared" si="383"/>
        <v>0</v>
      </c>
      <c r="CH301" s="72">
        <f t="shared" si="383"/>
        <v>0</v>
      </c>
      <c r="CI301" s="72">
        <f t="shared" si="383"/>
        <v>0</v>
      </c>
      <c r="CJ301" s="72">
        <f t="shared" si="383"/>
        <v>0</v>
      </c>
      <c r="CK301" s="72">
        <f t="shared" si="383"/>
        <v>0</v>
      </c>
      <c r="CL301" s="72">
        <f t="shared" si="383"/>
        <v>0</v>
      </c>
      <c r="CM301" s="72">
        <f t="shared" si="383"/>
        <v>0</v>
      </c>
      <c r="CN301" s="72">
        <f t="shared" si="383"/>
        <v>0</v>
      </c>
      <c r="CO301" s="72">
        <f t="shared" si="383"/>
        <v>0</v>
      </c>
      <c r="CP301" s="72">
        <f t="shared" si="383"/>
        <v>0</v>
      </c>
      <c r="CQ301" s="72">
        <f t="shared" si="383"/>
        <v>0</v>
      </c>
      <c r="CR301" s="72">
        <f t="shared" si="383"/>
        <v>0</v>
      </c>
      <c r="CS301" s="72">
        <f t="shared" si="383"/>
        <v>0</v>
      </c>
      <c r="CT301" s="72">
        <f t="shared" si="383"/>
        <v>0</v>
      </c>
      <c r="CU301" s="72">
        <f t="shared" si="383"/>
        <v>0</v>
      </c>
      <c r="CV301" s="72">
        <f t="shared" si="383"/>
        <v>0</v>
      </c>
      <c r="CW301" s="72">
        <f t="shared" si="383"/>
        <v>9.8099999999999988E-4</v>
      </c>
      <c r="CX301" s="72">
        <f t="shared" si="383"/>
        <v>0</v>
      </c>
      <c r="CY301" s="72">
        <f t="shared" si="383"/>
        <v>0</v>
      </c>
      <c r="CZ301" s="72">
        <f t="shared" si="383"/>
        <v>0</v>
      </c>
      <c r="DA301" s="72">
        <f t="shared" si="383"/>
        <v>0</v>
      </c>
      <c r="DB301" s="72">
        <f t="shared" si="383"/>
        <v>0</v>
      </c>
      <c r="DC301" s="72">
        <f t="shared" si="383"/>
        <v>0</v>
      </c>
      <c r="DD301" s="72">
        <f t="shared" si="383"/>
        <v>0</v>
      </c>
      <c r="DE301" s="72">
        <f t="shared" si="383"/>
        <v>0</v>
      </c>
      <c r="DF301" s="72">
        <f t="shared" si="383"/>
        <v>0</v>
      </c>
      <c r="DG301" s="72">
        <f t="shared" si="383"/>
        <v>0</v>
      </c>
      <c r="DH301" s="72">
        <f t="shared" si="383"/>
        <v>0</v>
      </c>
      <c r="DI301" s="72">
        <f t="shared" si="383"/>
        <v>0</v>
      </c>
      <c r="DJ301" s="72">
        <f t="shared" si="383"/>
        <v>0</v>
      </c>
      <c r="DK301" s="72">
        <f t="shared" si="383"/>
        <v>0</v>
      </c>
      <c r="DL301" s="72">
        <f t="shared" si="383"/>
        <v>0</v>
      </c>
      <c r="DM301" s="72">
        <f t="shared" si="383"/>
        <v>0</v>
      </c>
      <c r="DN301" s="72">
        <f t="shared" si="383"/>
        <v>0</v>
      </c>
      <c r="DO301" s="72">
        <f t="shared" si="383"/>
        <v>0</v>
      </c>
      <c r="DP301" s="72">
        <f t="shared" si="383"/>
        <v>0</v>
      </c>
      <c r="DQ301" s="72">
        <f t="shared" si="383"/>
        <v>0</v>
      </c>
      <c r="DR301" s="72">
        <f t="shared" si="383"/>
        <v>0</v>
      </c>
      <c r="DS301" s="72">
        <f t="shared" si="383"/>
        <v>0</v>
      </c>
      <c r="DT301" s="72">
        <f t="shared" si="383"/>
        <v>0</v>
      </c>
      <c r="DU301" s="72">
        <f t="shared" si="383"/>
        <v>0</v>
      </c>
      <c r="DV301" s="72">
        <f t="shared" si="383"/>
        <v>0</v>
      </c>
      <c r="DW301" s="72">
        <f t="shared" si="383"/>
        <v>0</v>
      </c>
      <c r="DX301" s="72">
        <f t="shared" si="383"/>
        <v>0</v>
      </c>
      <c r="DY301" s="72">
        <f t="shared" si="383"/>
        <v>0</v>
      </c>
      <c r="DZ301" s="72">
        <f t="shared" si="383"/>
        <v>0</v>
      </c>
      <c r="EA301" s="72">
        <f t="shared" ref="EA301:FX301" si="384">+EA260</f>
        <v>0</v>
      </c>
      <c r="EB301" s="72">
        <f t="shared" si="384"/>
        <v>0</v>
      </c>
      <c r="EC301" s="72">
        <f t="shared" si="384"/>
        <v>0</v>
      </c>
      <c r="ED301" s="72">
        <f t="shared" si="384"/>
        <v>0</v>
      </c>
      <c r="EE301" s="72">
        <f t="shared" si="384"/>
        <v>0</v>
      </c>
      <c r="EF301" s="72">
        <f t="shared" si="384"/>
        <v>0</v>
      </c>
      <c r="EG301" s="72">
        <f t="shared" si="384"/>
        <v>0</v>
      </c>
      <c r="EH301" s="72">
        <f t="shared" si="384"/>
        <v>0</v>
      </c>
      <c r="EI301" s="72">
        <f t="shared" si="384"/>
        <v>0</v>
      </c>
      <c r="EJ301" s="72">
        <f t="shared" si="384"/>
        <v>0</v>
      </c>
      <c r="EK301" s="72">
        <f t="shared" si="384"/>
        <v>0</v>
      </c>
      <c r="EL301" s="72">
        <f t="shared" si="384"/>
        <v>0</v>
      </c>
      <c r="EM301" s="72">
        <f t="shared" si="384"/>
        <v>0</v>
      </c>
      <c r="EN301" s="72">
        <f t="shared" si="384"/>
        <v>0</v>
      </c>
      <c r="EO301" s="72">
        <f t="shared" si="384"/>
        <v>0</v>
      </c>
      <c r="EP301" s="72">
        <f t="shared" si="384"/>
        <v>0</v>
      </c>
      <c r="EQ301" s="72">
        <f t="shared" si="384"/>
        <v>0</v>
      </c>
      <c r="ER301" s="72">
        <f t="shared" si="384"/>
        <v>0</v>
      </c>
      <c r="ES301" s="72">
        <f t="shared" si="384"/>
        <v>0</v>
      </c>
      <c r="ET301" s="72">
        <f t="shared" si="384"/>
        <v>0</v>
      </c>
      <c r="EU301" s="72">
        <f t="shared" si="384"/>
        <v>0</v>
      </c>
      <c r="EV301" s="72">
        <f t="shared" si="384"/>
        <v>0</v>
      </c>
      <c r="EW301" s="72">
        <f t="shared" si="384"/>
        <v>0</v>
      </c>
      <c r="EX301" s="72">
        <f t="shared" si="384"/>
        <v>0</v>
      </c>
      <c r="EY301" s="72">
        <f t="shared" si="384"/>
        <v>0</v>
      </c>
      <c r="EZ301" s="72">
        <f t="shared" si="384"/>
        <v>0</v>
      </c>
      <c r="FA301" s="72">
        <f t="shared" si="384"/>
        <v>0</v>
      </c>
      <c r="FB301" s="72">
        <f t="shared" si="384"/>
        <v>3.5199999999999999E-4</v>
      </c>
      <c r="FC301" s="72">
        <f t="shared" si="384"/>
        <v>0</v>
      </c>
      <c r="FD301" s="72">
        <f t="shared" si="384"/>
        <v>0</v>
      </c>
      <c r="FE301" s="72">
        <f t="shared" si="384"/>
        <v>0</v>
      </c>
      <c r="FF301" s="72">
        <f t="shared" si="384"/>
        <v>0</v>
      </c>
      <c r="FG301" s="72">
        <f t="shared" si="384"/>
        <v>0</v>
      </c>
      <c r="FH301" s="72">
        <f t="shared" si="384"/>
        <v>0</v>
      </c>
      <c r="FI301" s="72">
        <f t="shared" si="384"/>
        <v>0</v>
      </c>
      <c r="FJ301" s="72">
        <f t="shared" si="384"/>
        <v>0</v>
      </c>
      <c r="FK301" s="72">
        <f t="shared" si="384"/>
        <v>0</v>
      </c>
      <c r="FL301" s="72">
        <f t="shared" si="384"/>
        <v>0</v>
      </c>
      <c r="FM301" s="72">
        <f t="shared" si="384"/>
        <v>0</v>
      </c>
      <c r="FN301" s="72">
        <f t="shared" si="384"/>
        <v>0</v>
      </c>
      <c r="FO301" s="72">
        <f t="shared" si="384"/>
        <v>2.8199999999999997E-4</v>
      </c>
      <c r="FP301" s="72">
        <f t="shared" si="384"/>
        <v>0</v>
      </c>
      <c r="FQ301" s="72">
        <f t="shared" si="384"/>
        <v>0</v>
      </c>
      <c r="FR301" s="72">
        <f t="shared" si="384"/>
        <v>0</v>
      </c>
      <c r="FS301" s="72">
        <f t="shared" si="384"/>
        <v>3.97E-4</v>
      </c>
      <c r="FT301" s="50">
        <f t="shared" si="384"/>
        <v>2.8799999999999995E-4</v>
      </c>
      <c r="FU301" s="72">
        <f t="shared" si="384"/>
        <v>0</v>
      </c>
      <c r="FV301" s="72">
        <f t="shared" si="384"/>
        <v>0</v>
      </c>
      <c r="FW301" s="72">
        <f t="shared" si="384"/>
        <v>0</v>
      </c>
      <c r="FX301" s="72">
        <f t="shared" si="384"/>
        <v>0</v>
      </c>
      <c r="FY301" s="72"/>
      <c r="FZ301" s="53"/>
      <c r="GA301" s="53"/>
      <c r="GB301" s="53"/>
      <c r="GC301" s="53"/>
      <c r="GD301" s="53"/>
      <c r="GE301" s="5"/>
      <c r="GF301" s="5"/>
      <c r="GG301" s="151"/>
      <c r="GH301" s="5"/>
      <c r="GI301" s="5"/>
      <c r="GJ301" s="5"/>
      <c r="GK301" s="5"/>
      <c r="GL301" s="5"/>
      <c r="GM301" s="5"/>
    </row>
    <row r="302" spans="1:195" x14ac:dyDescent="0.2">
      <c r="A302" s="3" t="s">
        <v>695</v>
      </c>
      <c r="B302" s="2" t="s">
        <v>696</v>
      </c>
      <c r="C302" s="72">
        <f t="shared" ref="C302:BN302" si="385">ROUND((C71/C40),6)</f>
        <v>4.64E-4</v>
      </c>
      <c r="D302" s="72">
        <f t="shared" si="385"/>
        <v>0</v>
      </c>
      <c r="E302" s="72">
        <f t="shared" si="385"/>
        <v>0</v>
      </c>
      <c r="F302" s="72">
        <f t="shared" si="385"/>
        <v>0</v>
      </c>
      <c r="G302" s="72">
        <f t="shared" si="385"/>
        <v>0</v>
      </c>
      <c r="H302" s="72">
        <f t="shared" si="385"/>
        <v>0</v>
      </c>
      <c r="I302" s="72">
        <f t="shared" si="385"/>
        <v>9.8400000000000007E-4</v>
      </c>
      <c r="J302" s="72">
        <f t="shared" si="385"/>
        <v>0</v>
      </c>
      <c r="K302" s="72">
        <f t="shared" si="385"/>
        <v>0</v>
      </c>
      <c r="L302" s="72">
        <f t="shared" si="385"/>
        <v>0</v>
      </c>
      <c r="M302" s="72">
        <f t="shared" si="385"/>
        <v>0</v>
      </c>
      <c r="N302" s="72">
        <f t="shared" si="385"/>
        <v>1.4599999999999999E-3</v>
      </c>
      <c r="O302" s="72">
        <f t="shared" si="385"/>
        <v>1.7949999999999999E-3</v>
      </c>
      <c r="P302" s="72">
        <f t="shared" si="385"/>
        <v>2.05E-4</v>
      </c>
      <c r="Q302" s="72">
        <f t="shared" si="385"/>
        <v>0</v>
      </c>
      <c r="R302" s="72">
        <f t="shared" si="385"/>
        <v>0</v>
      </c>
      <c r="S302" s="72">
        <f t="shared" si="385"/>
        <v>0</v>
      </c>
      <c r="T302" s="72">
        <f t="shared" si="385"/>
        <v>0</v>
      </c>
      <c r="U302" s="72">
        <f t="shared" si="385"/>
        <v>0</v>
      </c>
      <c r="V302" s="72">
        <f t="shared" si="385"/>
        <v>0</v>
      </c>
      <c r="W302" s="50">
        <f t="shared" si="385"/>
        <v>0</v>
      </c>
      <c r="X302" s="72">
        <f t="shared" si="385"/>
        <v>3.8699999999999997E-4</v>
      </c>
      <c r="Y302" s="72">
        <f t="shared" si="385"/>
        <v>0</v>
      </c>
      <c r="Z302" s="72">
        <f t="shared" si="385"/>
        <v>6.3359999999999996E-3</v>
      </c>
      <c r="AA302" s="72">
        <f t="shared" si="385"/>
        <v>0</v>
      </c>
      <c r="AB302" s="72">
        <f t="shared" si="385"/>
        <v>0</v>
      </c>
      <c r="AC302" s="72">
        <f t="shared" si="385"/>
        <v>0</v>
      </c>
      <c r="AD302" s="72">
        <f t="shared" si="385"/>
        <v>0</v>
      </c>
      <c r="AE302" s="72">
        <f t="shared" si="385"/>
        <v>1.1709999999999999E-3</v>
      </c>
      <c r="AF302" s="72">
        <f t="shared" si="385"/>
        <v>0</v>
      </c>
      <c r="AG302" s="72">
        <f t="shared" si="385"/>
        <v>0</v>
      </c>
      <c r="AH302" s="72">
        <f t="shared" si="385"/>
        <v>6.7930000000000004E-3</v>
      </c>
      <c r="AI302" s="72">
        <f t="shared" si="385"/>
        <v>0</v>
      </c>
      <c r="AJ302" s="72">
        <f t="shared" si="385"/>
        <v>0</v>
      </c>
      <c r="AK302" s="72">
        <f t="shared" si="385"/>
        <v>0</v>
      </c>
      <c r="AL302" s="72">
        <f t="shared" si="385"/>
        <v>0</v>
      </c>
      <c r="AM302" s="72">
        <f t="shared" si="385"/>
        <v>0</v>
      </c>
      <c r="AN302" s="72">
        <f t="shared" si="385"/>
        <v>0</v>
      </c>
      <c r="AO302" s="72">
        <f t="shared" si="385"/>
        <v>0</v>
      </c>
      <c r="AP302" s="72">
        <f t="shared" si="385"/>
        <v>0</v>
      </c>
      <c r="AQ302" s="72">
        <f t="shared" si="385"/>
        <v>0</v>
      </c>
      <c r="AR302" s="72">
        <f t="shared" si="385"/>
        <v>0</v>
      </c>
      <c r="AS302" s="72">
        <f t="shared" si="385"/>
        <v>8.8199999999999997E-4</v>
      </c>
      <c r="AT302" s="72">
        <f t="shared" si="385"/>
        <v>0</v>
      </c>
      <c r="AU302" s="72">
        <f t="shared" si="385"/>
        <v>0</v>
      </c>
      <c r="AV302" s="72">
        <f t="shared" si="385"/>
        <v>0</v>
      </c>
      <c r="AW302" s="72">
        <f t="shared" si="385"/>
        <v>0</v>
      </c>
      <c r="AX302" s="72">
        <f t="shared" si="385"/>
        <v>0</v>
      </c>
      <c r="AY302" s="72">
        <f t="shared" si="385"/>
        <v>0</v>
      </c>
      <c r="AZ302" s="72">
        <f t="shared" si="385"/>
        <v>0</v>
      </c>
      <c r="BA302" s="72">
        <f t="shared" si="385"/>
        <v>0</v>
      </c>
      <c r="BB302" s="72">
        <f t="shared" si="385"/>
        <v>0</v>
      </c>
      <c r="BC302" s="72">
        <f t="shared" si="385"/>
        <v>0</v>
      </c>
      <c r="BD302" s="72">
        <f t="shared" si="385"/>
        <v>0</v>
      </c>
      <c r="BE302" s="72">
        <f t="shared" si="385"/>
        <v>0</v>
      </c>
      <c r="BF302" s="72">
        <f t="shared" si="385"/>
        <v>0</v>
      </c>
      <c r="BG302" s="72">
        <f t="shared" si="385"/>
        <v>0</v>
      </c>
      <c r="BH302" s="72">
        <f t="shared" si="385"/>
        <v>0</v>
      </c>
      <c r="BI302" s="72">
        <f t="shared" si="385"/>
        <v>0</v>
      </c>
      <c r="BJ302" s="72">
        <f t="shared" si="385"/>
        <v>0</v>
      </c>
      <c r="BK302" s="72">
        <f t="shared" si="385"/>
        <v>0</v>
      </c>
      <c r="BL302" s="72">
        <f t="shared" si="385"/>
        <v>0</v>
      </c>
      <c r="BM302" s="72">
        <f t="shared" si="385"/>
        <v>2.6559999999999999E-3</v>
      </c>
      <c r="BN302" s="72">
        <f t="shared" si="385"/>
        <v>0</v>
      </c>
      <c r="BO302" s="72">
        <f t="shared" ref="BO302:DZ302" si="386">ROUND((BO71/BO40),6)</f>
        <v>0</v>
      </c>
      <c r="BP302" s="72">
        <f t="shared" si="386"/>
        <v>0</v>
      </c>
      <c r="BQ302" s="72">
        <f t="shared" si="386"/>
        <v>0</v>
      </c>
      <c r="BR302" s="72">
        <f t="shared" si="386"/>
        <v>0</v>
      </c>
      <c r="BS302" s="72">
        <f t="shared" si="386"/>
        <v>0</v>
      </c>
      <c r="BT302" s="72">
        <f t="shared" si="386"/>
        <v>0</v>
      </c>
      <c r="BU302" s="72">
        <f t="shared" si="386"/>
        <v>0</v>
      </c>
      <c r="BV302" s="72">
        <f t="shared" si="386"/>
        <v>1.534E-3</v>
      </c>
      <c r="BW302" s="72">
        <f t="shared" si="386"/>
        <v>0</v>
      </c>
      <c r="BX302" s="72">
        <f t="shared" si="386"/>
        <v>0</v>
      </c>
      <c r="BY302" s="72">
        <f t="shared" si="386"/>
        <v>0</v>
      </c>
      <c r="BZ302" s="72">
        <f t="shared" si="386"/>
        <v>0</v>
      </c>
      <c r="CA302" s="72">
        <f t="shared" si="386"/>
        <v>0</v>
      </c>
      <c r="CB302" s="72">
        <f t="shared" si="386"/>
        <v>0</v>
      </c>
      <c r="CC302" s="72">
        <f t="shared" si="386"/>
        <v>0</v>
      </c>
      <c r="CD302" s="72">
        <f t="shared" si="386"/>
        <v>3.5370000000000002E-3</v>
      </c>
      <c r="CE302" s="72">
        <f t="shared" si="386"/>
        <v>0</v>
      </c>
      <c r="CF302" s="72">
        <f t="shared" si="386"/>
        <v>8.9619999999999995E-3</v>
      </c>
      <c r="CG302" s="72">
        <f t="shared" si="386"/>
        <v>0</v>
      </c>
      <c r="CH302" s="72">
        <f t="shared" si="386"/>
        <v>0</v>
      </c>
      <c r="CI302" s="72">
        <f t="shared" si="386"/>
        <v>0</v>
      </c>
      <c r="CJ302" s="72">
        <f t="shared" si="386"/>
        <v>0</v>
      </c>
      <c r="CK302" s="72">
        <f t="shared" si="386"/>
        <v>1.931E-3</v>
      </c>
      <c r="CL302" s="72">
        <f t="shared" si="386"/>
        <v>1.35E-4</v>
      </c>
      <c r="CM302" s="72">
        <f t="shared" si="386"/>
        <v>0</v>
      </c>
      <c r="CN302" s="72">
        <f t="shared" si="386"/>
        <v>0</v>
      </c>
      <c r="CO302" s="72">
        <f t="shared" si="386"/>
        <v>0</v>
      </c>
      <c r="CP302" s="72">
        <f t="shared" si="386"/>
        <v>0</v>
      </c>
      <c r="CQ302" s="72">
        <f t="shared" si="386"/>
        <v>0</v>
      </c>
      <c r="CR302" s="72">
        <f t="shared" si="386"/>
        <v>4.1599999999999997E-4</v>
      </c>
      <c r="CS302" s="72">
        <f t="shared" si="386"/>
        <v>0</v>
      </c>
      <c r="CT302" s="72">
        <f t="shared" si="386"/>
        <v>8.7900000000000001E-4</v>
      </c>
      <c r="CU302" s="72">
        <f t="shared" si="386"/>
        <v>0</v>
      </c>
      <c r="CV302" s="72">
        <f t="shared" si="386"/>
        <v>1.9380000000000001E-3</v>
      </c>
      <c r="CW302" s="72">
        <f t="shared" si="386"/>
        <v>0</v>
      </c>
      <c r="CX302" s="72">
        <f t="shared" si="386"/>
        <v>0</v>
      </c>
      <c r="CY302" s="72">
        <f t="shared" si="386"/>
        <v>0</v>
      </c>
      <c r="CZ302" s="72">
        <f t="shared" si="386"/>
        <v>0</v>
      </c>
      <c r="DA302" s="72">
        <f t="shared" si="386"/>
        <v>1.3760000000000001E-3</v>
      </c>
      <c r="DB302" s="72">
        <f t="shared" si="386"/>
        <v>0</v>
      </c>
      <c r="DC302" s="72">
        <f t="shared" si="386"/>
        <v>6.5099999999999999E-4</v>
      </c>
      <c r="DD302" s="72">
        <f t="shared" si="386"/>
        <v>1.2999999999999999E-5</v>
      </c>
      <c r="DE302" s="72">
        <f t="shared" si="386"/>
        <v>0</v>
      </c>
      <c r="DF302" s="72">
        <f t="shared" si="386"/>
        <v>0</v>
      </c>
      <c r="DG302" s="72">
        <f t="shared" si="386"/>
        <v>0</v>
      </c>
      <c r="DH302" s="72">
        <f t="shared" si="386"/>
        <v>5.9000000000000003E-4</v>
      </c>
      <c r="DI302" s="72">
        <f t="shared" si="386"/>
        <v>0</v>
      </c>
      <c r="DJ302" s="72">
        <f t="shared" si="386"/>
        <v>0</v>
      </c>
      <c r="DK302" s="72">
        <f t="shared" si="386"/>
        <v>0</v>
      </c>
      <c r="DL302" s="72">
        <f t="shared" si="386"/>
        <v>0</v>
      </c>
      <c r="DM302" s="72">
        <f t="shared" si="386"/>
        <v>0</v>
      </c>
      <c r="DN302" s="72">
        <f t="shared" si="386"/>
        <v>0</v>
      </c>
      <c r="DO302" s="72">
        <f t="shared" si="386"/>
        <v>0</v>
      </c>
      <c r="DP302" s="72">
        <f t="shared" si="386"/>
        <v>5.9699999999999998E-4</v>
      </c>
      <c r="DQ302" s="72">
        <f t="shared" si="386"/>
        <v>0</v>
      </c>
      <c r="DR302" s="72">
        <f t="shared" si="386"/>
        <v>0</v>
      </c>
      <c r="DS302" s="72">
        <f t="shared" si="386"/>
        <v>0</v>
      </c>
      <c r="DT302" s="72">
        <f t="shared" si="386"/>
        <v>0</v>
      </c>
      <c r="DU302" s="72">
        <f t="shared" si="386"/>
        <v>0</v>
      </c>
      <c r="DV302" s="72">
        <f t="shared" si="386"/>
        <v>0</v>
      </c>
      <c r="DW302" s="72">
        <f t="shared" si="386"/>
        <v>0</v>
      </c>
      <c r="DX302" s="72">
        <f t="shared" si="386"/>
        <v>0</v>
      </c>
      <c r="DY302" s="72">
        <f t="shared" si="386"/>
        <v>0</v>
      </c>
      <c r="DZ302" s="72">
        <f t="shared" si="386"/>
        <v>0</v>
      </c>
      <c r="EA302" s="72">
        <f t="shared" ref="EA302:FX302" si="387">ROUND((EA71/EA40),6)</f>
        <v>1.9239999999999999E-3</v>
      </c>
      <c r="EB302" s="72">
        <f t="shared" si="387"/>
        <v>0</v>
      </c>
      <c r="EC302" s="72">
        <f t="shared" si="387"/>
        <v>0</v>
      </c>
      <c r="ED302" s="72">
        <f t="shared" si="387"/>
        <v>2.9399999999999999E-4</v>
      </c>
      <c r="EE302" s="72">
        <f t="shared" si="387"/>
        <v>0</v>
      </c>
      <c r="EF302" s="72">
        <f t="shared" si="387"/>
        <v>0</v>
      </c>
      <c r="EG302" s="72">
        <f t="shared" si="387"/>
        <v>0</v>
      </c>
      <c r="EH302" s="72">
        <f t="shared" si="387"/>
        <v>0</v>
      </c>
      <c r="EI302" s="72">
        <f t="shared" si="387"/>
        <v>0</v>
      </c>
      <c r="EJ302" s="72">
        <f t="shared" si="387"/>
        <v>0</v>
      </c>
      <c r="EK302" s="72">
        <f t="shared" si="387"/>
        <v>0</v>
      </c>
      <c r="EL302" s="72">
        <f t="shared" si="387"/>
        <v>1.5039999999999999E-3</v>
      </c>
      <c r="EM302" s="72">
        <f t="shared" si="387"/>
        <v>0</v>
      </c>
      <c r="EN302" s="72">
        <f t="shared" si="387"/>
        <v>0</v>
      </c>
      <c r="EO302" s="72">
        <f t="shared" si="387"/>
        <v>0</v>
      </c>
      <c r="EP302" s="72">
        <f t="shared" si="387"/>
        <v>0</v>
      </c>
      <c r="EQ302" s="72">
        <f t="shared" si="387"/>
        <v>1.4E-3</v>
      </c>
      <c r="ER302" s="72">
        <f t="shared" si="387"/>
        <v>0</v>
      </c>
      <c r="ES302" s="72">
        <f t="shared" si="387"/>
        <v>0</v>
      </c>
      <c r="ET302" s="72">
        <f t="shared" si="387"/>
        <v>0</v>
      </c>
      <c r="EU302" s="72">
        <f t="shared" si="387"/>
        <v>0</v>
      </c>
      <c r="EV302" s="72">
        <f t="shared" si="387"/>
        <v>4.5199999999999998E-4</v>
      </c>
      <c r="EW302" s="72">
        <f t="shared" si="387"/>
        <v>0</v>
      </c>
      <c r="EX302" s="72">
        <f t="shared" si="387"/>
        <v>0</v>
      </c>
      <c r="EY302" s="72">
        <f t="shared" si="387"/>
        <v>0</v>
      </c>
      <c r="EZ302" s="72">
        <f t="shared" si="387"/>
        <v>3.2320000000000001E-3</v>
      </c>
      <c r="FA302" s="72">
        <f t="shared" si="387"/>
        <v>9.5E-4</v>
      </c>
      <c r="FB302" s="72">
        <f t="shared" si="387"/>
        <v>0</v>
      </c>
      <c r="FC302" s="72">
        <f t="shared" si="387"/>
        <v>0</v>
      </c>
      <c r="FD302" s="72">
        <f t="shared" si="387"/>
        <v>0</v>
      </c>
      <c r="FE302" s="72">
        <f t="shared" si="387"/>
        <v>2.2800000000000001E-4</v>
      </c>
      <c r="FF302" s="72">
        <f t="shared" si="387"/>
        <v>0</v>
      </c>
      <c r="FG302" s="72">
        <f t="shared" si="387"/>
        <v>0</v>
      </c>
      <c r="FH302" s="72">
        <f t="shared" si="387"/>
        <v>2.8400000000000001E-3</v>
      </c>
      <c r="FI302" s="72">
        <f t="shared" si="387"/>
        <v>0</v>
      </c>
      <c r="FJ302" s="72">
        <f t="shared" si="387"/>
        <v>0</v>
      </c>
      <c r="FK302" s="72">
        <f t="shared" si="387"/>
        <v>3.6000000000000001E-5</v>
      </c>
      <c r="FL302" s="72">
        <f t="shared" si="387"/>
        <v>0</v>
      </c>
      <c r="FM302" s="72">
        <f t="shared" si="387"/>
        <v>0</v>
      </c>
      <c r="FN302" s="72">
        <f t="shared" si="387"/>
        <v>0</v>
      </c>
      <c r="FO302" s="72">
        <f t="shared" si="387"/>
        <v>0</v>
      </c>
      <c r="FP302" s="72">
        <f t="shared" si="387"/>
        <v>0</v>
      </c>
      <c r="FQ302" s="72">
        <f t="shared" si="387"/>
        <v>0</v>
      </c>
      <c r="FR302" s="72">
        <f t="shared" si="387"/>
        <v>0</v>
      </c>
      <c r="FS302" s="72">
        <f t="shared" si="387"/>
        <v>0</v>
      </c>
      <c r="FT302" s="50">
        <f t="shared" si="387"/>
        <v>0</v>
      </c>
      <c r="FU302" s="72">
        <f t="shared" si="387"/>
        <v>0</v>
      </c>
      <c r="FV302" s="72">
        <f t="shared" si="387"/>
        <v>0</v>
      </c>
      <c r="FW302" s="72">
        <f t="shared" si="387"/>
        <v>0</v>
      </c>
      <c r="FX302" s="72">
        <f t="shared" si="387"/>
        <v>0</v>
      </c>
      <c r="FY302" s="72"/>
      <c r="FZ302" s="53"/>
      <c r="GA302" s="53"/>
      <c r="GB302" s="53"/>
      <c r="GC302" s="53"/>
      <c r="GD302" s="53"/>
      <c r="GE302" s="5"/>
      <c r="GF302" s="5"/>
      <c r="GG302" s="151"/>
      <c r="GH302" s="5"/>
      <c r="GI302" s="5"/>
      <c r="GJ302" s="5"/>
      <c r="GK302" s="5"/>
      <c r="GL302" s="5"/>
      <c r="GM302" s="5"/>
    </row>
    <row r="303" spans="1:195" x14ac:dyDescent="0.2">
      <c r="A303" s="55"/>
      <c r="B303" s="2" t="s">
        <v>697</v>
      </c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50"/>
      <c r="X303" s="72"/>
      <c r="Y303" s="72"/>
      <c r="Z303" s="72"/>
      <c r="AA303" s="72"/>
      <c r="AB303" s="72"/>
      <c r="AC303" s="72"/>
      <c r="AD303" s="72"/>
      <c r="AE303" s="72"/>
      <c r="AF303" s="72"/>
      <c r="AG303" s="72"/>
      <c r="AH303" s="72"/>
      <c r="AI303" s="72"/>
      <c r="AJ303" s="72"/>
      <c r="AK303" s="72"/>
      <c r="AL303" s="72"/>
      <c r="AM303" s="72"/>
      <c r="AN303" s="72"/>
      <c r="AO303" s="72"/>
      <c r="AP303" s="72"/>
      <c r="AQ303" s="72"/>
      <c r="AR303" s="72"/>
      <c r="AS303" s="72"/>
      <c r="AT303" s="72"/>
      <c r="AU303" s="72"/>
      <c r="AV303" s="72"/>
      <c r="AW303" s="72"/>
      <c r="AX303" s="72"/>
      <c r="AY303" s="72"/>
      <c r="AZ303" s="72"/>
      <c r="BA303" s="72"/>
      <c r="BB303" s="72"/>
      <c r="BC303" s="72"/>
      <c r="BD303" s="72"/>
      <c r="BE303" s="72"/>
      <c r="BF303" s="72"/>
      <c r="BG303" s="72"/>
      <c r="BH303" s="72"/>
      <c r="BI303" s="72"/>
      <c r="BJ303" s="72"/>
      <c r="BK303" s="72"/>
      <c r="BL303" s="72"/>
      <c r="BM303" s="72"/>
      <c r="BN303" s="72"/>
      <c r="BO303" s="72"/>
      <c r="BP303" s="72"/>
      <c r="BQ303" s="72"/>
      <c r="BR303" s="72"/>
      <c r="BS303" s="72"/>
      <c r="BT303" s="72"/>
      <c r="BU303" s="72"/>
      <c r="BV303" s="72"/>
      <c r="BW303" s="72"/>
      <c r="BX303" s="72"/>
      <c r="BY303" s="72"/>
      <c r="BZ303" s="72"/>
      <c r="CA303" s="72"/>
      <c r="CB303" s="72"/>
      <c r="CC303" s="72"/>
      <c r="CD303" s="72"/>
      <c r="CE303" s="72"/>
      <c r="CF303" s="72"/>
      <c r="CG303" s="72"/>
      <c r="CH303" s="72"/>
      <c r="CI303" s="72"/>
      <c r="CJ303" s="72"/>
      <c r="CK303" s="72"/>
      <c r="CL303" s="72"/>
      <c r="CM303" s="72"/>
      <c r="CN303" s="72"/>
      <c r="CO303" s="72"/>
      <c r="CP303" s="72"/>
      <c r="CQ303" s="72"/>
      <c r="CR303" s="72"/>
      <c r="CS303" s="72"/>
      <c r="CT303" s="72"/>
      <c r="CU303" s="72"/>
      <c r="CV303" s="72"/>
      <c r="CW303" s="72"/>
      <c r="CX303" s="72"/>
      <c r="CY303" s="72"/>
      <c r="CZ303" s="72"/>
      <c r="DA303" s="72"/>
      <c r="DB303" s="72"/>
      <c r="DC303" s="72"/>
      <c r="DD303" s="72"/>
      <c r="DE303" s="72"/>
      <c r="DF303" s="72"/>
      <c r="DG303" s="72"/>
      <c r="DH303" s="72"/>
      <c r="DI303" s="72"/>
      <c r="DJ303" s="72"/>
      <c r="DK303" s="72"/>
      <c r="DL303" s="72"/>
      <c r="DM303" s="72"/>
      <c r="DN303" s="72"/>
      <c r="DO303" s="72"/>
      <c r="DP303" s="72"/>
      <c r="DQ303" s="72"/>
      <c r="DR303" s="72"/>
      <c r="DS303" s="72"/>
      <c r="DT303" s="72"/>
      <c r="DU303" s="72"/>
      <c r="DV303" s="72"/>
      <c r="DW303" s="72"/>
      <c r="DX303" s="72"/>
      <c r="DY303" s="72"/>
      <c r="DZ303" s="72"/>
      <c r="EA303" s="72"/>
      <c r="EB303" s="72"/>
      <c r="EC303" s="72"/>
      <c r="ED303" s="72"/>
      <c r="EE303" s="72"/>
      <c r="EF303" s="72"/>
      <c r="EG303" s="72"/>
      <c r="EH303" s="72"/>
      <c r="EI303" s="72"/>
      <c r="EJ303" s="72"/>
      <c r="EK303" s="72"/>
      <c r="EL303" s="72"/>
      <c r="EM303" s="72"/>
      <c r="EN303" s="72"/>
      <c r="EO303" s="72"/>
      <c r="EP303" s="72"/>
      <c r="EQ303" s="72"/>
      <c r="ER303" s="72"/>
      <c r="ES303" s="72"/>
      <c r="ET303" s="72"/>
      <c r="EU303" s="72"/>
      <c r="EV303" s="72"/>
      <c r="EW303" s="72"/>
      <c r="EX303" s="72"/>
      <c r="EY303" s="72"/>
      <c r="EZ303" s="72"/>
      <c r="FA303" s="72"/>
      <c r="FB303" s="72"/>
      <c r="FC303" s="72"/>
      <c r="FD303" s="72"/>
      <c r="FE303" s="72"/>
      <c r="FF303" s="72"/>
      <c r="FG303" s="72"/>
      <c r="FH303" s="72"/>
      <c r="FI303" s="72"/>
      <c r="FJ303" s="72"/>
      <c r="FK303" s="72"/>
      <c r="FL303" s="72"/>
      <c r="FM303" s="72"/>
      <c r="FN303" s="72"/>
      <c r="FO303" s="72"/>
      <c r="FP303" s="72"/>
      <c r="FQ303" s="72"/>
      <c r="FR303" s="72"/>
      <c r="FS303" s="72"/>
      <c r="FT303" s="50"/>
      <c r="FU303" s="72"/>
      <c r="FV303" s="72"/>
      <c r="FW303" s="72"/>
      <c r="FX303" s="72"/>
      <c r="FY303" s="72"/>
      <c r="FZ303" s="53"/>
      <c r="GA303" s="53"/>
      <c r="GB303" s="53"/>
      <c r="GC303" s="53"/>
      <c r="GD303" s="53"/>
      <c r="GE303" s="5"/>
      <c r="GF303" s="5"/>
      <c r="GG303" s="151"/>
      <c r="GH303" s="5"/>
      <c r="GI303" s="5"/>
      <c r="GJ303" s="5"/>
      <c r="GK303" s="5"/>
      <c r="GL303" s="5"/>
      <c r="GM303" s="5"/>
    </row>
    <row r="304" spans="1:195" x14ac:dyDescent="0.2">
      <c r="A304" s="3" t="s">
        <v>698</v>
      </c>
      <c r="B304" s="2" t="s">
        <v>699</v>
      </c>
      <c r="C304" s="72">
        <f t="shared" ref="C304:BN304" si="388">ROUND((C72/C40),6)</f>
        <v>0</v>
      </c>
      <c r="D304" s="72">
        <f t="shared" si="388"/>
        <v>0</v>
      </c>
      <c r="E304" s="72">
        <f t="shared" si="388"/>
        <v>0</v>
      </c>
      <c r="F304" s="72">
        <f t="shared" si="388"/>
        <v>0</v>
      </c>
      <c r="G304" s="72">
        <f t="shared" si="388"/>
        <v>0</v>
      </c>
      <c r="H304" s="72">
        <f t="shared" si="388"/>
        <v>0</v>
      </c>
      <c r="I304" s="72">
        <f t="shared" si="388"/>
        <v>0</v>
      </c>
      <c r="J304" s="72">
        <f t="shared" si="388"/>
        <v>0</v>
      </c>
      <c r="K304" s="72">
        <f t="shared" si="388"/>
        <v>0</v>
      </c>
      <c r="L304" s="72">
        <f t="shared" si="388"/>
        <v>0</v>
      </c>
      <c r="M304" s="72">
        <f t="shared" si="388"/>
        <v>0</v>
      </c>
      <c r="N304" s="72">
        <f t="shared" si="388"/>
        <v>8.7999999999999998E-5</v>
      </c>
      <c r="O304" s="72">
        <f t="shared" si="388"/>
        <v>0</v>
      </c>
      <c r="P304" s="72">
        <f t="shared" si="388"/>
        <v>0</v>
      </c>
      <c r="Q304" s="72">
        <f t="shared" si="388"/>
        <v>0</v>
      </c>
      <c r="R304" s="72">
        <f t="shared" si="388"/>
        <v>0</v>
      </c>
      <c r="S304" s="72">
        <f t="shared" si="388"/>
        <v>0</v>
      </c>
      <c r="T304" s="72">
        <f t="shared" si="388"/>
        <v>0</v>
      </c>
      <c r="U304" s="72">
        <f t="shared" si="388"/>
        <v>0</v>
      </c>
      <c r="V304" s="72">
        <f t="shared" si="388"/>
        <v>0</v>
      </c>
      <c r="W304" s="50">
        <f t="shared" si="388"/>
        <v>0</v>
      </c>
      <c r="X304" s="72">
        <f t="shared" si="388"/>
        <v>0</v>
      </c>
      <c r="Y304" s="72">
        <f t="shared" si="388"/>
        <v>0</v>
      </c>
      <c r="Z304" s="72">
        <f t="shared" si="388"/>
        <v>0</v>
      </c>
      <c r="AA304" s="72">
        <f t="shared" si="388"/>
        <v>0</v>
      </c>
      <c r="AB304" s="72">
        <f t="shared" si="388"/>
        <v>0</v>
      </c>
      <c r="AC304" s="72">
        <f t="shared" si="388"/>
        <v>0</v>
      </c>
      <c r="AD304" s="72">
        <f t="shared" si="388"/>
        <v>0</v>
      </c>
      <c r="AE304" s="72">
        <f t="shared" si="388"/>
        <v>0</v>
      </c>
      <c r="AF304" s="72">
        <f t="shared" si="388"/>
        <v>0</v>
      </c>
      <c r="AG304" s="72">
        <f t="shared" si="388"/>
        <v>0</v>
      </c>
      <c r="AH304" s="72">
        <f t="shared" si="388"/>
        <v>0</v>
      </c>
      <c r="AI304" s="72">
        <f t="shared" si="388"/>
        <v>0</v>
      </c>
      <c r="AJ304" s="72">
        <f t="shared" si="388"/>
        <v>0</v>
      </c>
      <c r="AK304" s="72">
        <f t="shared" si="388"/>
        <v>0</v>
      </c>
      <c r="AL304" s="72">
        <f t="shared" si="388"/>
        <v>0</v>
      </c>
      <c r="AM304" s="72">
        <f t="shared" si="388"/>
        <v>0</v>
      </c>
      <c r="AN304" s="72">
        <f t="shared" si="388"/>
        <v>0</v>
      </c>
      <c r="AO304" s="72">
        <f t="shared" si="388"/>
        <v>0</v>
      </c>
      <c r="AP304" s="72">
        <f t="shared" si="388"/>
        <v>0</v>
      </c>
      <c r="AQ304" s="72">
        <f t="shared" si="388"/>
        <v>0</v>
      </c>
      <c r="AR304" s="72">
        <f t="shared" si="388"/>
        <v>0</v>
      </c>
      <c r="AS304" s="72">
        <f t="shared" si="388"/>
        <v>0</v>
      </c>
      <c r="AT304" s="72">
        <f t="shared" si="388"/>
        <v>0</v>
      </c>
      <c r="AU304" s="72">
        <f t="shared" si="388"/>
        <v>0</v>
      </c>
      <c r="AV304" s="72">
        <f t="shared" si="388"/>
        <v>0</v>
      </c>
      <c r="AW304" s="72">
        <f t="shared" si="388"/>
        <v>0</v>
      </c>
      <c r="AX304" s="72">
        <f t="shared" si="388"/>
        <v>0</v>
      </c>
      <c r="AY304" s="72">
        <f t="shared" si="388"/>
        <v>0</v>
      </c>
      <c r="AZ304" s="72">
        <f t="shared" si="388"/>
        <v>0</v>
      </c>
      <c r="BA304" s="72">
        <f t="shared" si="388"/>
        <v>0</v>
      </c>
      <c r="BB304" s="72">
        <f t="shared" si="388"/>
        <v>0</v>
      </c>
      <c r="BC304" s="72">
        <f t="shared" si="388"/>
        <v>0</v>
      </c>
      <c r="BD304" s="72">
        <f t="shared" si="388"/>
        <v>0</v>
      </c>
      <c r="BE304" s="72">
        <f t="shared" si="388"/>
        <v>0</v>
      </c>
      <c r="BF304" s="72">
        <f t="shared" si="388"/>
        <v>0</v>
      </c>
      <c r="BG304" s="72">
        <f t="shared" si="388"/>
        <v>0</v>
      </c>
      <c r="BH304" s="72">
        <f t="shared" si="388"/>
        <v>0</v>
      </c>
      <c r="BI304" s="72">
        <f t="shared" si="388"/>
        <v>0</v>
      </c>
      <c r="BJ304" s="72">
        <f t="shared" si="388"/>
        <v>0</v>
      </c>
      <c r="BK304" s="72">
        <f t="shared" si="388"/>
        <v>0</v>
      </c>
      <c r="BL304" s="72">
        <f t="shared" si="388"/>
        <v>0</v>
      </c>
      <c r="BM304" s="72">
        <f t="shared" si="388"/>
        <v>0</v>
      </c>
      <c r="BN304" s="72">
        <f t="shared" si="388"/>
        <v>0</v>
      </c>
      <c r="BO304" s="72">
        <f t="shared" ref="BO304:DZ304" si="389">ROUND((BO72/BO40),6)</f>
        <v>0</v>
      </c>
      <c r="BP304" s="72">
        <f t="shared" si="389"/>
        <v>0</v>
      </c>
      <c r="BQ304" s="72">
        <f t="shared" si="389"/>
        <v>0</v>
      </c>
      <c r="BR304" s="72">
        <f t="shared" si="389"/>
        <v>0</v>
      </c>
      <c r="BS304" s="72">
        <f t="shared" si="389"/>
        <v>0</v>
      </c>
      <c r="BT304" s="72">
        <f t="shared" si="389"/>
        <v>0</v>
      </c>
      <c r="BU304" s="72">
        <f t="shared" si="389"/>
        <v>0</v>
      </c>
      <c r="BV304" s="72">
        <f t="shared" si="389"/>
        <v>0</v>
      </c>
      <c r="BW304" s="72">
        <f t="shared" si="389"/>
        <v>0</v>
      </c>
      <c r="BX304" s="72">
        <f t="shared" si="389"/>
        <v>0</v>
      </c>
      <c r="BY304" s="72">
        <f t="shared" si="389"/>
        <v>0</v>
      </c>
      <c r="BZ304" s="72">
        <f t="shared" si="389"/>
        <v>0</v>
      </c>
      <c r="CA304" s="72">
        <f t="shared" si="389"/>
        <v>0</v>
      </c>
      <c r="CB304" s="72">
        <f t="shared" si="389"/>
        <v>0</v>
      </c>
      <c r="CC304" s="72">
        <f t="shared" si="389"/>
        <v>0</v>
      </c>
      <c r="CD304" s="72">
        <f t="shared" si="389"/>
        <v>0</v>
      </c>
      <c r="CE304" s="72">
        <f t="shared" si="389"/>
        <v>0</v>
      </c>
      <c r="CF304" s="72">
        <f t="shared" si="389"/>
        <v>0</v>
      </c>
      <c r="CG304" s="72">
        <f t="shared" si="389"/>
        <v>0</v>
      </c>
      <c r="CH304" s="72">
        <f t="shared" si="389"/>
        <v>0</v>
      </c>
      <c r="CI304" s="72">
        <f t="shared" si="389"/>
        <v>0</v>
      </c>
      <c r="CJ304" s="72">
        <f t="shared" si="389"/>
        <v>0</v>
      </c>
      <c r="CK304" s="72">
        <f t="shared" si="389"/>
        <v>0</v>
      </c>
      <c r="CL304" s="72">
        <f t="shared" si="389"/>
        <v>0</v>
      </c>
      <c r="CM304" s="72">
        <f t="shared" si="389"/>
        <v>0</v>
      </c>
      <c r="CN304" s="72">
        <f t="shared" si="389"/>
        <v>0</v>
      </c>
      <c r="CO304" s="72">
        <f t="shared" si="389"/>
        <v>0</v>
      </c>
      <c r="CP304" s="72">
        <f t="shared" si="389"/>
        <v>0</v>
      </c>
      <c r="CQ304" s="72">
        <f t="shared" si="389"/>
        <v>0</v>
      </c>
      <c r="CR304" s="72">
        <f t="shared" si="389"/>
        <v>0</v>
      </c>
      <c r="CS304" s="72">
        <f t="shared" si="389"/>
        <v>0</v>
      </c>
      <c r="CT304" s="72">
        <f t="shared" si="389"/>
        <v>0</v>
      </c>
      <c r="CU304" s="72">
        <f t="shared" si="389"/>
        <v>0</v>
      </c>
      <c r="CV304" s="72">
        <f t="shared" si="389"/>
        <v>0</v>
      </c>
      <c r="CW304" s="72">
        <f t="shared" si="389"/>
        <v>0</v>
      </c>
      <c r="CX304" s="72">
        <f t="shared" si="389"/>
        <v>0</v>
      </c>
      <c r="CY304" s="72">
        <f t="shared" si="389"/>
        <v>0</v>
      </c>
      <c r="CZ304" s="72">
        <f t="shared" si="389"/>
        <v>0</v>
      </c>
      <c r="DA304" s="72">
        <f t="shared" si="389"/>
        <v>0</v>
      </c>
      <c r="DB304" s="72">
        <f t="shared" si="389"/>
        <v>0</v>
      </c>
      <c r="DC304" s="72">
        <f t="shared" si="389"/>
        <v>0</v>
      </c>
      <c r="DD304" s="72">
        <f t="shared" si="389"/>
        <v>0</v>
      </c>
      <c r="DE304" s="72">
        <f t="shared" si="389"/>
        <v>0</v>
      </c>
      <c r="DF304" s="72">
        <f t="shared" si="389"/>
        <v>0</v>
      </c>
      <c r="DG304" s="72">
        <f t="shared" si="389"/>
        <v>0</v>
      </c>
      <c r="DH304" s="72">
        <f t="shared" si="389"/>
        <v>0</v>
      </c>
      <c r="DI304" s="72">
        <f t="shared" si="389"/>
        <v>0</v>
      </c>
      <c r="DJ304" s="72">
        <f t="shared" si="389"/>
        <v>0</v>
      </c>
      <c r="DK304" s="72">
        <f t="shared" si="389"/>
        <v>0</v>
      </c>
      <c r="DL304" s="72">
        <f t="shared" si="389"/>
        <v>0</v>
      </c>
      <c r="DM304" s="72">
        <f t="shared" si="389"/>
        <v>0</v>
      </c>
      <c r="DN304" s="72">
        <f t="shared" si="389"/>
        <v>0</v>
      </c>
      <c r="DO304" s="72">
        <f t="shared" si="389"/>
        <v>0</v>
      </c>
      <c r="DP304" s="72">
        <f t="shared" si="389"/>
        <v>0</v>
      </c>
      <c r="DQ304" s="72">
        <f t="shared" si="389"/>
        <v>0</v>
      </c>
      <c r="DR304" s="72">
        <f t="shared" si="389"/>
        <v>0</v>
      </c>
      <c r="DS304" s="72">
        <f t="shared" si="389"/>
        <v>0</v>
      </c>
      <c r="DT304" s="72">
        <f t="shared" si="389"/>
        <v>0</v>
      </c>
      <c r="DU304" s="72">
        <f t="shared" si="389"/>
        <v>0</v>
      </c>
      <c r="DV304" s="72">
        <f t="shared" si="389"/>
        <v>0</v>
      </c>
      <c r="DW304" s="72">
        <f t="shared" si="389"/>
        <v>0</v>
      </c>
      <c r="DX304" s="72">
        <f t="shared" si="389"/>
        <v>0</v>
      </c>
      <c r="DY304" s="72">
        <f t="shared" si="389"/>
        <v>0</v>
      </c>
      <c r="DZ304" s="72">
        <f t="shared" si="389"/>
        <v>0</v>
      </c>
      <c r="EA304" s="72">
        <f t="shared" ref="EA304:FX304" si="390">ROUND((EA72/EA40),6)</f>
        <v>0</v>
      </c>
      <c r="EB304" s="72">
        <f t="shared" si="390"/>
        <v>0</v>
      </c>
      <c r="EC304" s="72">
        <f t="shared" si="390"/>
        <v>0</v>
      </c>
      <c r="ED304" s="72">
        <f t="shared" si="390"/>
        <v>0</v>
      </c>
      <c r="EE304" s="72">
        <f t="shared" si="390"/>
        <v>0</v>
      </c>
      <c r="EF304" s="72">
        <f t="shared" si="390"/>
        <v>0</v>
      </c>
      <c r="EG304" s="72">
        <f t="shared" si="390"/>
        <v>0</v>
      </c>
      <c r="EH304" s="72">
        <f t="shared" si="390"/>
        <v>0</v>
      </c>
      <c r="EI304" s="72">
        <f t="shared" si="390"/>
        <v>0</v>
      </c>
      <c r="EJ304" s="72">
        <f t="shared" si="390"/>
        <v>0</v>
      </c>
      <c r="EK304" s="72">
        <f t="shared" si="390"/>
        <v>0</v>
      </c>
      <c r="EL304" s="72">
        <f t="shared" si="390"/>
        <v>0</v>
      </c>
      <c r="EM304" s="72">
        <f t="shared" si="390"/>
        <v>0</v>
      </c>
      <c r="EN304" s="72">
        <f t="shared" si="390"/>
        <v>0</v>
      </c>
      <c r="EO304" s="72">
        <f t="shared" si="390"/>
        <v>0</v>
      </c>
      <c r="EP304" s="72">
        <f t="shared" si="390"/>
        <v>0</v>
      </c>
      <c r="EQ304" s="72">
        <f t="shared" si="390"/>
        <v>0</v>
      </c>
      <c r="ER304" s="72">
        <f t="shared" si="390"/>
        <v>0</v>
      </c>
      <c r="ES304" s="72">
        <f t="shared" si="390"/>
        <v>0</v>
      </c>
      <c r="ET304" s="72">
        <f t="shared" si="390"/>
        <v>0</v>
      </c>
      <c r="EU304" s="72">
        <f t="shared" si="390"/>
        <v>0</v>
      </c>
      <c r="EV304" s="72">
        <f t="shared" si="390"/>
        <v>0</v>
      </c>
      <c r="EW304" s="72">
        <f t="shared" si="390"/>
        <v>0</v>
      </c>
      <c r="EX304" s="72">
        <f t="shared" si="390"/>
        <v>0</v>
      </c>
      <c r="EY304" s="72">
        <f t="shared" si="390"/>
        <v>0</v>
      </c>
      <c r="EZ304" s="72">
        <f t="shared" si="390"/>
        <v>0</v>
      </c>
      <c r="FA304" s="72">
        <f t="shared" si="390"/>
        <v>0</v>
      </c>
      <c r="FB304" s="72">
        <f t="shared" si="390"/>
        <v>0</v>
      </c>
      <c r="FC304" s="72">
        <f t="shared" si="390"/>
        <v>0</v>
      </c>
      <c r="FD304" s="72">
        <f t="shared" si="390"/>
        <v>0</v>
      </c>
      <c r="FE304" s="72">
        <f t="shared" si="390"/>
        <v>0</v>
      </c>
      <c r="FF304" s="72">
        <f t="shared" si="390"/>
        <v>0</v>
      </c>
      <c r="FG304" s="72">
        <f t="shared" si="390"/>
        <v>0</v>
      </c>
      <c r="FH304" s="72">
        <f t="shared" si="390"/>
        <v>0</v>
      </c>
      <c r="FI304" s="72">
        <f t="shared" si="390"/>
        <v>0</v>
      </c>
      <c r="FJ304" s="72">
        <f t="shared" si="390"/>
        <v>0</v>
      </c>
      <c r="FK304" s="72">
        <f t="shared" si="390"/>
        <v>0</v>
      </c>
      <c r="FL304" s="72">
        <f t="shared" si="390"/>
        <v>0</v>
      </c>
      <c r="FM304" s="72">
        <f t="shared" si="390"/>
        <v>0</v>
      </c>
      <c r="FN304" s="72">
        <f t="shared" si="390"/>
        <v>0</v>
      </c>
      <c r="FO304" s="72">
        <f t="shared" si="390"/>
        <v>0</v>
      </c>
      <c r="FP304" s="72">
        <f t="shared" si="390"/>
        <v>0</v>
      </c>
      <c r="FQ304" s="72">
        <f t="shared" si="390"/>
        <v>0</v>
      </c>
      <c r="FR304" s="72">
        <f t="shared" si="390"/>
        <v>0</v>
      </c>
      <c r="FS304" s="72">
        <f t="shared" si="390"/>
        <v>0</v>
      </c>
      <c r="FT304" s="50">
        <f t="shared" si="390"/>
        <v>0</v>
      </c>
      <c r="FU304" s="72">
        <f t="shared" si="390"/>
        <v>0</v>
      </c>
      <c r="FV304" s="72">
        <f t="shared" si="390"/>
        <v>0</v>
      </c>
      <c r="FW304" s="72">
        <f t="shared" si="390"/>
        <v>0</v>
      </c>
      <c r="FX304" s="72">
        <f t="shared" si="390"/>
        <v>0</v>
      </c>
      <c r="FY304" s="72"/>
      <c r="FZ304" s="53"/>
      <c r="GA304" s="154">
        <f>FZ312/FZ91</f>
        <v>8063.7072473108665</v>
      </c>
      <c r="GB304" s="53"/>
      <c r="GC304" s="53"/>
      <c r="GD304" s="53"/>
      <c r="GE304" s="5"/>
      <c r="GF304" s="5"/>
      <c r="GG304" s="151"/>
      <c r="GH304" s="5"/>
      <c r="GI304" s="5"/>
      <c r="GJ304" s="5"/>
      <c r="GK304" s="5"/>
      <c r="GL304" s="5"/>
      <c r="GM304" s="5"/>
    </row>
    <row r="305" spans="1:195" x14ac:dyDescent="0.2">
      <c r="A305" s="55"/>
      <c r="B305" s="2" t="s">
        <v>700</v>
      </c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50"/>
      <c r="X305" s="72"/>
      <c r="Y305" s="72"/>
      <c r="Z305" s="72"/>
      <c r="AA305" s="72"/>
      <c r="AB305" s="72"/>
      <c r="AC305" s="72"/>
      <c r="AD305" s="72"/>
      <c r="AE305" s="72"/>
      <c r="AF305" s="72"/>
      <c r="AG305" s="72"/>
      <c r="AH305" s="72"/>
      <c r="AI305" s="72"/>
      <c r="AJ305" s="72"/>
      <c r="AK305" s="72"/>
      <c r="AL305" s="72"/>
      <c r="AM305" s="72"/>
      <c r="AN305" s="72"/>
      <c r="AO305" s="72"/>
      <c r="AP305" s="72"/>
      <c r="AQ305" s="72"/>
      <c r="AR305" s="72"/>
      <c r="AS305" s="72"/>
      <c r="AT305" s="72"/>
      <c r="AU305" s="72"/>
      <c r="AV305" s="72"/>
      <c r="AW305" s="72"/>
      <c r="AX305" s="72"/>
      <c r="AY305" s="72"/>
      <c r="AZ305" s="72"/>
      <c r="BA305" s="72"/>
      <c r="BB305" s="72"/>
      <c r="BC305" s="72"/>
      <c r="BD305" s="72"/>
      <c r="BE305" s="72"/>
      <c r="BF305" s="72"/>
      <c r="BG305" s="72"/>
      <c r="BH305" s="72"/>
      <c r="BI305" s="72"/>
      <c r="BJ305" s="72"/>
      <c r="BK305" s="72"/>
      <c r="BL305" s="72"/>
      <c r="BM305" s="72"/>
      <c r="BN305" s="72"/>
      <c r="BO305" s="72"/>
      <c r="BP305" s="72"/>
      <c r="BQ305" s="72"/>
      <c r="BR305" s="72"/>
      <c r="BS305" s="72"/>
      <c r="BT305" s="72"/>
      <c r="BU305" s="72"/>
      <c r="BV305" s="72"/>
      <c r="BW305" s="72"/>
      <c r="BX305" s="72"/>
      <c r="BY305" s="72"/>
      <c r="BZ305" s="72"/>
      <c r="CA305" s="72"/>
      <c r="CB305" s="72"/>
      <c r="CC305" s="72"/>
      <c r="CD305" s="72"/>
      <c r="CE305" s="72"/>
      <c r="CF305" s="72"/>
      <c r="CG305" s="72"/>
      <c r="CH305" s="72"/>
      <c r="CI305" s="72"/>
      <c r="CJ305" s="72"/>
      <c r="CK305" s="72"/>
      <c r="CL305" s="72"/>
      <c r="CM305" s="72"/>
      <c r="CN305" s="72"/>
      <c r="CO305" s="72"/>
      <c r="CP305" s="72"/>
      <c r="CQ305" s="72"/>
      <c r="CR305" s="72"/>
      <c r="CS305" s="72"/>
      <c r="CT305" s="72"/>
      <c r="CU305" s="72"/>
      <c r="CV305" s="72"/>
      <c r="CW305" s="72"/>
      <c r="CX305" s="72"/>
      <c r="CY305" s="72"/>
      <c r="CZ305" s="72"/>
      <c r="DA305" s="72"/>
      <c r="DB305" s="72"/>
      <c r="DC305" s="72"/>
      <c r="DD305" s="72"/>
      <c r="DE305" s="72"/>
      <c r="DF305" s="72"/>
      <c r="DG305" s="72"/>
      <c r="DH305" s="72"/>
      <c r="DI305" s="72"/>
      <c r="DJ305" s="72"/>
      <c r="DK305" s="72"/>
      <c r="DL305" s="72"/>
      <c r="DM305" s="72"/>
      <c r="DN305" s="72"/>
      <c r="DO305" s="72"/>
      <c r="DP305" s="72"/>
      <c r="DQ305" s="72"/>
      <c r="DR305" s="72"/>
      <c r="DS305" s="72"/>
      <c r="DT305" s="72"/>
      <c r="DU305" s="72"/>
      <c r="DV305" s="72"/>
      <c r="DW305" s="72"/>
      <c r="DX305" s="72"/>
      <c r="DY305" s="72"/>
      <c r="DZ305" s="72"/>
      <c r="EA305" s="72"/>
      <c r="EB305" s="72"/>
      <c r="EC305" s="72"/>
      <c r="ED305" s="72"/>
      <c r="EE305" s="72"/>
      <c r="EF305" s="72"/>
      <c r="EG305" s="72"/>
      <c r="EH305" s="72"/>
      <c r="EI305" s="72"/>
      <c r="EJ305" s="72"/>
      <c r="EK305" s="72"/>
      <c r="EL305" s="72"/>
      <c r="EM305" s="72"/>
      <c r="EN305" s="72"/>
      <c r="EO305" s="72"/>
      <c r="EP305" s="72"/>
      <c r="EQ305" s="72"/>
      <c r="ER305" s="72"/>
      <c r="ES305" s="72"/>
      <c r="ET305" s="72"/>
      <c r="EU305" s="72"/>
      <c r="EV305" s="72"/>
      <c r="EW305" s="72"/>
      <c r="EX305" s="72"/>
      <c r="EY305" s="72"/>
      <c r="EZ305" s="72"/>
      <c r="FA305" s="72"/>
      <c r="FB305" s="72"/>
      <c r="FC305" s="72"/>
      <c r="FD305" s="72"/>
      <c r="FE305" s="72"/>
      <c r="FF305" s="72"/>
      <c r="FG305" s="72"/>
      <c r="FH305" s="72"/>
      <c r="FI305" s="72"/>
      <c r="FJ305" s="72"/>
      <c r="FK305" s="72"/>
      <c r="FL305" s="72"/>
      <c r="FM305" s="72"/>
      <c r="FN305" s="72"/>
      <c r="FO305" s="72"/>
      <c r="FP305" s="72"/>
      <c r="FQ305" s="72"/>
      <c r="FR305" s="72"/>
      <c r="FS305" s="72"/>
      <c r="FT305" s="50"/>
      <c r="FU305" s="72"/>
      <c r="FV305" s="72"/>
      <c r="FW305" s="72"/>
      <c r="FX305" s="72"/>
      <c r="FY305" s="72"/>
      <c r="FZ305" s="53"/>
      <c r="GA305" s="154">
        <f>GA304*0.95</f>
        <v>7660.5218849453231</v>
      </c>
      <c r="GB305" s="53"/>
      <c r="GC305" s="53"/>
      <c r="GD305" s="53"/>
      <c r="GE305" s="5"/>
      <c r="GF305" s="5"/>
      <c r="GG305" s="151"/>
      <c r="GH305" s="5"/>
      <c r="GI305" s="5"/>
      <c r="GJ305" s="5"/>
      <c r="GK305" s="5"/>
      <c r="GL305" s="5"/>
      <c r="GM305" s="5"/>
    </row>
    <row r="306" spans="1:195" x14ac:dyDescent="0.2">
      <c r="A306" s="3" t="s">
        <v>701</v>
      </c>
      <c r="B306" s="2" t="s">
        <v>702</v>
      </c>
      <c r="C306" s="72">
        <f t="shared" ref="C306:BN306" si="391">ROUND((C73/C40),6)</f>
        <v>1.013E-2</v>
      </c>
      <c r="D306" s="72">
        <f t="shared" si="391"/>
        <v>1.9768000000000001E-2</v>
      </c>
      <c r="E306" s="72">
        <f t="shared" si="391"/>
        <v>7.9869999999999993E-3</v>
      </c>
      <c r="F306" s="72">
        <f t="shared" si="391"/>
        <v>8.9300000000000002E-4</v>
      </c>
      <c r="G306" s="72">
        <f t="shared" si="391"/>
        <v>1.0156999999999999E-2</v>
      </c>
      <c r="H306" s="72">
        <f t="shared" si="391"/>
        <v>3.3540000000000002E-3</v>
      </c>
      <c r="I306" s="72">
        <f t="shared" si="391"/>
        <v>1.4880000000000001E-2</v>
      </c>
      <c r="J306" s="72">
        <f t="shared" si="391"/>
        <v>0</v>
      </c>
      <c r="K306" s="72">
        <f t="shared" si="391"/>
        <v>0</v>
      </c>
      <c r="L306" s="72">
        <f t="shared" si="391"/>
        <v>1.1457999999999999E-2</v>
      </c>
      <c r="M306" s="72">
        <f t="shared" si="391"/>
        <v>6.8529999999999997E-3</v>
      </c>
      <c r="N306" s="72">
        <f t="shared" si="391"/>
        <v>1.7587999999999999E-2</v>
      </c>
      <c r="O306" s="72">
        <f t="shared" si="391"/>
        <v>2.0545000000000001E-2</v>
      </c>
      <c r="P306" s="72">
        <f t="shared" si="391"/>
        <v>0</v>
      </c>
      <c r="Q306" s="72">
        <f t="shared" si="391"/>
        <v>2.0874E-2</v>
      </c>
      <c r="R306" s="72">
        <f t="shared" si="391"/>
        <v>0</v>
      </c>
      <c r="S306" s="72">
        <f t="shared" si="391"/>
        <v>0</v>
      </c>
      <c r="T306" s="72">
        <f t="shared" si="391"/>
        <v>0</v>
      </c>
      <c r="U306" s="72">
        <f t="shared" si="391"/>
        <v>8.7180000000000001E-3</v>
      </c>
      <c r="V306" s="72">
        <f t="shared" si="391"/>
        <v>0</v>
      </c>
      <c r="W306" s="72">
        <f t="shared" si="391"/>
        <v>0</v>
      </c>
      <c r="X306" s="72">
        <f t="shared" si="391"/>
        <v>1.2501E-2</v>
      </c>
      <c r="Y306" s="72">
        <f t="shared" si="391"/>
        <v>0</v>
      </c>
      <c r="Z306" s="72">
        <f t="shared" si="391"/>
        <v>0</v>
      </c>
      <c r="AA306" s="72">
        <f t="shared" si="391"/>
        <v>1.3661E-2</v>
      </c>
      <c r="AB306" s="72">
        <f t="shared" si="391"/>
        <v>1.2508E-2</v>
      </c>
      <c r="AC306" s="72">
        <f t="shared" si="391"/>
        <v>1.221E-2</v>
      </c>
      <c r="AD306" s="72">
        <f t="shared" si="391"/>
        <v>1.2710000000000001E-2</v>
      </c>
      <c r="AE306" s="72">
        <f t="shared" si="391"/>
        <v>3.9069999999999999E-3</v>
      </c>
      <c r="AF306" s="72">
        <f t="shared" si="391"/>
        <v>5.1970000000000002E-3</v>
      </c>
      <c r="AG306" s="72">
        <f t="shared" si="391"/>
        <v>3.1189999999999998E-3</v>
      </c>
      <c r="AH306" s="72">
        <f t="shared" si="391"/>
        <v>0</v>
      </c>
      <c r="AI306" s="72">
        <f t="shared" si="391"/>
        <v>0</v>
      </c>
      <c r="AJ306" s="72">
        <f t="shared" si="391"/>
        <v>0</v>
      </c>
      <c r="AK306" s="72">
        <f t="shared" si="391"/>
        <v>0</v>
      </c>
      <c r="AL306" s="72">
        <f t="shared" si="391"/>
        <v>5.1089999999999998E-3</v>
      </c>
      <c r="AM306" s="72">
        <f t="shared" si="391"/>
        <v>0</v>
      </c>
      <c r="AN306" s="72">
        <f t="shared" si="391"/>
        <v>0</v>
      </c>
      <c r="AO306" s="72">
        <f t="shared" si="391"/>
        <v>0</v>
      </c>
      <c r="AP306" s="72">
        <f t="shared" si="391"/>
        <v>1.2357E-2</v>
      </c>
      <c r="AQ306" s="72">
        <f t="shared" si="391"/>
        <v>0</v>
      </c>
      <c r="AR306" s="72">
        <f t="shared" si="391"/>
        <v>7.0159999999999997E-3</v>
      </c>
      <c r="AS306" s="72">
        <f t="shared" si="391"/>
        <v>2.477E-3</v>
      </c>
      <c r="AT306" s="72">
        <f t="shared" si="391"/>
        <v>0</v>
      </c>
      <c r="AU306" s="72">
        <f t="shared" si="391"/>
        <v>0</v>
      </c>
      <c r="AV306" s="72">
        <f t="shared" si="391"/>
        <v>0</v>
      </c>
      <c r="AW306" s="72">
        <f t="shared" si="391"/>
        <v>0</v>
      </c>
      <c r="AX306" s="72">
        <f t="shared" si="391"/>
        <v>0</v>
      </c>
      <c r="AY306" s="72">
        <f t="shared" si="391"/>
        <v>0</v>
      </c>
      <c r="AZ306" s="72">
        <f t="shared" si="391"/>
        <v>1.0618000000000001E-2</v>
      </c>
      <c r="BA306" s="72">
        <f t="shared" si="391"/>
        <v>1.2246999999999999E-2</v>
      </c>
      <c r="BB306" s="72">
        <f t="shared" si="391"/>
        <v>5.2760000000000003E-3</v>
      </c>
      <c r="BC306" s="72">
        <f t="shared" si="391"/>
        <v>1.308E-2</v>
      </c>
      <c r="BD306" s="72">
        <f t="shared" si="391"/>
        <v>1.4151E-2</v>
      </c>
      <c r="BE306" s="72">
        <f t="shared" si="391"/>
        <v>1.7396999999999999E-2</v>
      </c>
      <c r="BF306" s="72">
        <f t="shared" si="391"/>
        <v>2.0038E-2</v>
      </c>
      <c r="BG306" s="72">
        <f t="shared" si="391"/>
        <v>0</v>
      </c>
      <c r="BH306" s="72">
        <f t="shared" si="391"/>
        <v>0</v>
      </c>
      <c r="BI306" s="72">
        <f t="shared" si="391"/>
        <v>0</v>
      </c>
      <c r="BJ306" s="72">
        <f t="shared" si="391"/>
        <v>9.3460000000000001E-3</v>
      </c>
      <c r="BK306" s="72">
        <f t="shared" si="391"/>
        <v>1.0874E-2</v>
      </c>
      <c r="BL306" s="72">
        <f t="shared" si="391"/>
        <v>0</v>
      </c>
      <c r="BM306" s="72">
        <f t="shared" si="391"/>
        <v>0</v>
      </c>
      <c r="BN306" s="72">
        <f t="shared" si="391"/>
        <v>0</v>
      </c>
      <c r="BO306" s="72">
        <f t="shared" ref="BO306:DZ306" si="392">ROUND((BO73/BO40),6)</f>
        <v>2.4130000000000002E-3</v>
      </c>
      <c r="BP306" s="72">
        <f t="shared" si="392"/>
        <v>0</v>
      </c>
      <c r="BQ306" s="72">
        <f t="shared" si="392"/>
        <v>1.0206E-2</v>
      </c>
      <c r="BR306" s="72">
        <f t="shared" si="392"/>
        <v>3.581E-3</v>
      </c>
      <c r="BS306" s="72">
        <f t="shared" si="392"/>
        <v>1.9369999999999999E-3</v>
      </c>
      <c r="BT306" s="72">
        <f t="shared" si="392"/>
        <v>3.359E-3</v>
      </c>
      <c r="BU306" s="72">
        <f t="shared" si="392"/>
        <v>3.0000000000000001E-3</v>
      </c>
      <c r="BV306" s="72">
        <f t="shared" si="392"/>
        <v>2.6029999999999998E-3</v>
      </c>
      <c r="BW306" s="72">
        <f t="shared" si="392"/>
        <v>8.1969999999999994E-3</v>
      </c>
      <c r="BX306" s="72">
        <f t="shared" si="392"/>
        <v>0</v>
      </c>
      <c r="BY306" s="72">
        <f t="shared" si="392"/>
        <v>0</v>
      </c>
      <c r="BZ306" s="72">
        <f t="shared" si="392"/>
        <v>0</v>
      </c>
      <c r="CA306" s="72">
        <f t="shared" si="392"/>
        <v>0</v>
      </c>
      <c r="CB306" s="72">
        <f t="shared" si="392"/>
        <v>1.6045E-2</v>
      </c>
      <c r="CC306" s="72">
        <f t="shared" si="392"/>
        <v>0</v>
      </c>
      <c r="CD306" s="72">
        <f t="shared" si="392"/>
        <v>0</v>
      </c>
      <c r="CE306" s="72">
        <f t="shared" si="392"/>
        <v>0</v>
      </c>
      <c r="CF306" s="72">
        <f t="shared" si="392"/>
        <v>0</v>
      </c>
      <c r="CG306" s="72">
        <f t="shared" si="392"/>
        <v>7.4669999999999997E-3</v>
      </c>
      <c r="CH306" s="72">
        <f t="shared" si="392"/>
        <v>0</v>
      </c>
      <c r="CI306" s="72">
        <f t="shared" si="392"/>
        <v>3.503E-3</v>
      </c>
      <c r="CJ306" s="72">
        <f t="shared" si="392"/>
        <v>2.941E-3</v>
      </c>
      <c r="CK306" s="72">
        <f t="shared" si="392"/>
        <v>4.1250000000000002E-3</v>
      </c>
      <c r="CL306" s="72">
        <f t="shared" si="392"/>
        <v>7.9330000000000008E-3</v>
      </c>
      <c r="CM306" s="72">
        <f t="shared" si="392"/>
        <v>2.5709999999999999E-3</v>
      </c>
      <c r="CN306" s="72">
        <f t="shared" si="392"/>
        <v>1.4144E-2</v>
      </c>
      <c r="CO306" s="72">
        <f t="shared" si="392"/>
        <v>1.057E-2</v>
      </c>
      <c r="CP306" s="72">
        <f t="shared" si="392"/>
        <v>5.8560000000000001E-3</v>
      </c>
      <c r="CQ306" s="72">
        <f t="shared" si="392"/>
        <v>0</v>
      </c>
      <c r="CR306" s="72">
        <f t="shared" si="392"/>
        <v>1.848E-3</v>
      </c>
      <c r="CS306" s="72">
        <f t="shared" si="392"/>
        <v>0</v>
      </c>
      <c r="CT306" s="72">
        <f t="shared" si="392"/>
        <v>0</v>
      </c>
      <c r="CU306" s="72">
        <f t="shared" si="392"/>
        <v>1.4940999999999999E-2</v>
      </c>
      <c r="CV306" s="72">
        <f t="shared" si="392"/>
        <v>1.1736E-2</v>
      </c>
      <c r="CW306" s="72">
        <f t="shared" si="392"/>
        <v>0</v>
      </c>
      <c r="CX306" s="72">
        <f t="shared" si="392"/>
        <v>0</v>
      </c>
      <c r="CY306" s="72">
        <f t="shared" si="392"/>
        <v>0</v>
      </c>
      <c r="CZ306" s="72">
        <f t="shared" si="392"/>
        <v>2.8779999999999999E-3</v>
      </c>
      <c r="DA306" s="72">
        <f t="shared" si="392"/>
        <v>0</v>
      </c>
      <c r="DB306" s="72">
        <f t="shared" si="392"/>
        <v>0</v>
      </c>
      <c r="DC306" s="72">
        <f t="shared" si="392"/>
        <v>7.9360000000000003E-3</v>
      </c>
      <c r="DD306" s="72">
        <f t="shared" si="392"/>
        <v>0</v>
      </c>
      <c r="DE306" s="72">
        <f t="shared" si="392"/>
        <v>2.3649999999999999E-3</v>
      </c>
      <c r="DF306" s="72">
        <f t="shared" si="392"/>
        <v>5.359E-3</v>
      </c>
      <c r="DG306" s="72">
        <f t="shared" si="392"/>
        <v>1.7979999999999999E-3</v>
      </c>
      <c r="DH306" s="72">
        <f t="shared" si="392"/>
        <v>4.0350000000000004E-3</v>
      </c>
      <c r="DI306" s="72">
        <f t="shared" si="392"/>
        <v>0</v>
      </c>
      <c r="DJ306" s="72">
        <f t="shared" si="392"/>
        <v>7.0619999999999997E-3</v>
      </c>
      <c r="DK306" s="72">
        <f t="shared" si="392"/>
        <v>7.0819999999999998E-3</v>
      </c>
      <c r="DL306" s="72">
        <f t="shared" si="392"/>
        <v>0</v>
      </c>
      <c r="DM306" s="72">
        <f t="shared" si="392"/>
        <v>5.9480000000000002E-3</v>
      </c>
      <c r="DN306" s="72">
        <f t="shared" si="392"/>
        <v>2.0019999999999999E-3</v>
      </c>
      <c r="DO306" s="72">
        <f t="shared" si="392"/>
        <v>2.4789999999999999E-3</v>
      </c>
      <c r="DP306" s="72">
        <f t="shared" si="392"/>
        <v>0</v>
      </c>
      <c r="DQ306" s="72">
        <f t="shared" si="392"/>
        <v>0</v>
      </c>
      <c r="DR306" s="72">
        <f t="shared" si="392"/>
        <v>0</v>
      </c>
      <c r="DS306" s="72">
        <f t="shared" si="392"/>
        <v>0</v>
      </c>
      <c r="DT306" s="72">
        <f t="shared" si="392"/>
        <v>0</v>
      </c>
      <c r="DU306" s="72">
        <f t="shared" si="392"/>
        <v>0</v>
      </c>
      <c r="DV306" s="72">
        <f t="shared" si="392"/>
        <v>0</v>
      </c>
      <c r="DW306" s="72">
        <f t="shared" si="392"/>
        <v>9.9200000000000004E-4</v>
      </c>
      <c r="DX306" s="72">
        <f t="shared" si="392"/>
        <v>2.9689999999999999E-3</v>
      </c>
      <c r="DY306" s="72">
        <f t="shared" si="392"/>
        <v>5.3569999999999998E-3</v>
      </c>
      <c r="DZ306" s="72">
        <f t="shared" si="392"/>
        <v>5.0200000000000002E-3</v>
      </c>
      <c r="EA306" s="72">
        <f t="shared" ref="EA306:FX306" si="393">ROUND((EA73/EA40),6)</f>
        <v>7.2300000000000001E-4</v>
      </c>
      <c r="EB306" s="72">
        <f t="shared" si="393"/>
        <v>7.0390000000000001E-3</v>
      </c>
      <c r="EC306" s="72">
        <f t="shared" si="393"/>
        <v>0</v>
      </c>
      <c r="ED306" s="72">
        <f t="shared" si="393"/>
        <v>1.6149999999999999E-3</v>
      </c>
      <c r="EE306" s="72">
        <f t="shared" si="393"/>
        <v>0</v>
      </c>
      <c r="EF306" s="72">
        <f t="shared" si="393"/>
        <v>0</v>
      </c>
      <c r="EG306" s="72">
        <f t="shared" si="393"/>
        <v>0</v>
      </c>
      <c r="EH306" s="72">
        <f t="shared" si="393"/>
        <v>0</v>
      </c>
      <c r="EI306" s="72">
        <f t="shared" si="393"/>
        <v>0</v>
      </c>
      <c r="EJ306" s="72">
        <f t="shared" si="393"/>
        <v>0</v>
      </c>
      <c r="EK306" s="72">
        <f t="shared" si="393"/>
        <v>5.53E-4</v>
      </c>
      <c r="EL306" s="72">
        <f t="shared" si="393"/>
        <v>0</v>
      </c>
      <c r="EM306" s="72">
        <f t="shared" si="393"/>
        <v>9.4439999999999993E-3</v>
      </c>
      <c r="EN306" s="72">
        <f t="shared" si="393"/>
        <v>3.8270000000000001E-3</v>
      </c>
      <c r="EO306" s="72">
        <f t="shared" si="393"/>
        <v>2.2409999999999999E-3</v>
      </c>
      <c r="EP306" s="72">
        <f t="shared" si="393"/>
        <v>8.7480000000000006E-3</v>
      </c>
      <c r="EQ306" s="72">
        <f t="shared" si="393"/>
        <v>2.0690000000000001E-3</v>
      </c>
      <c r="ER306" s="72">
        <f t="shared" si="393"/>
        <v>9.1009999999999997E-3</v>
      </c>
      <c r="ES306" s="72">
        <f t="shared" si="393"/>
        <v>0</v>
      </c>
      <c r="ET306" s="72">
        <f t="shared" si="393"/>
        <v>6.4869999999999997E-3</v>
      </c>
      <c r="EU306" s="72">
        <f t="shared" si="393"/>
        <v>0</v>
      </c>
      <c r="EV306" s="72">
        <f t="shared" si="393"/>
        <v>0</v>
      </c>
      <c r="EW306" s="72">
        <f t="shared" si="393"/>
        <v>2.7520000000000001E-3</v>
      </c>
      <c r="EX306" s="72">
        <f t="shared" si="393"/>
        <v>8.0400000000000003E-3</v>
      </c>
      <c r="EY306" s="72">
        <f t="shared" si="393"/>
        <v>0</v>
      </c>
      <c r="EZ306" s="72">
        <f t="shared" si="393"/>
        <v>0</v>
      </c>
      <c r="FA306" s="72">
        <f t="shared" si="393"/>
        <v>3.019E-3</v>
      </c>
      <c r="FB306" s="72">
        <f t="shared" si="393"/>
        <v>2E-3</v>
      </c>
      <c r="FC306" s="72">
        <f t="shared" si="393"/>
        <v>4.7660000000000003E-3</v>
      </c>
      <c r="FD306" s="72">
        <f t="shared" si="393"/>
        <v>0</v>
      </c>
      <c r="FE306" s="72">
        <f t="shared" si="393"/>
        <v>7.273E-3</v>
      </c>
      <c r="FF306" s="72">
        <f t="shared" si="393"/>
        <v>0</v>
      </c>
      <c r="FG306" s="72">
        <f t="shared" si="393"/>
        <v>0</v>
      </c>
      <c r="FH306" s="72">
        <f t="shared" si="393"/>
        <v>5.7200000000000003E-3</v>
      </c>
      <c r="FI306" s="72">
        <f t="shared" si="393"/>
        <v>2.846E-3</v>
      </c>
      <c r="FJ306" s="72">
        <f t="shared" si="393"/>
        <v>2.4239999999999999E-3</v>
      </c>
      <c r="FK306" s="72">
        <f t="shared" si="393"/>
        <v>9.2199999999999997E-4</v>
      </c>
      <c r="FL306" s="72">
        <f t="shared" si="393"/>
        <v>4.9610000000000001E-3</v>
      </c>
      <c r="FM306" s="72">
        <f t="shared" si="393"/>
        <v>1.508E-3</v>
      </c>
      <c r="FN306" s="72">
        <f t="shared" si="393"/>
        <v>0</v>
      </c>
      <c r="FO306" s="72">
        <f t="shared" si="393"/>
        <v>1.3810000000000001E-3</v>
      </c>
      <c r="FP306" s="72">
        <f t="shared" si="393"/>
        <v>4.3350000000000003E-3</v>
      </c>
      <c r="FQ306" s="72">
        <f t="shared" si="393"/>
        <v>4.9969999999999997E-3</v>
      </c>
      <c r="FR306" s="72">
        <f t="shared" si="393"/>
        <v>2.8019999999999998E-3</v>
      </c>
      <c r="FS306" s="72">
        <f t="shared" si="393"/>
        <v>2.7900000000000001E-4</v>
      </c>
      <c r="FT306" s="50">
        <f t="shared" si="393"/>
        <v>4.3399999999999998E-4</v>
      </c>
      <c r="FU306" s="72">
        <f t="shared" si="393"/>
        <v>1.0683E-2</v>
      </c>
      <c r="FV306" s="72">
        <f t="shared" si="393"/>
        <v>4.1660000000000004E-3</v>
      </c>
      <c r="FW306" s="72">
        <f t="shared" si="393"/>
        <v>0</v>
      </c>
      <c r="FX306" s="72">
        <f t="shared" si="393"/>
        <v>1.4739E-2</v>
      </c>
      <c r="FY306" s="72"/>
      <c r="FZ306" s="53"/>
      <c r="GA306" s="116"/>
      <c r="GB306" s="53"/>
      <c r="GC306" s="53"/>
      <c r="GD306" s="53"/>
      <c r="GE306" s="5"/>
      <c r="GF306" s="5"/>
      <c r="GG306" s="151"/>
      <c r="GH306" s="5"/>
      <c r="GI306" s="5"/>
      <c r="GJ306" s="5"/>
      <c r="GK306" s="5"/>
      <c r="GL306" s="5"/>
      <c r="GM306" s="5"/>
    </row>
    <row r="307" spans="1:195" x14ac:dyDescent="0.2">
      <c r="A307" s="55"/>
      <c r="B307" s="2" t="s">
        <v>703</v>
      </c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50"/>
      <c r="X307" s="72"/>
      <c r="Y307" s="72"/>
      <c r="Z307" s="72"/>
      <c r="AA307" s="72"/>
      <c r="AB307" s="72"/>
      <c r="AC307" s="72"/>
      <c r="AD307" s="72"/>
      <c r="AE307" s="72"/>
      <c r="AF307" s="72"/>
      <c r="AG307" s="72"/>
      <c r="AH307" s="72"/>
      <c r="AI307" s="72"/>
      <c r="AJ307" s="72"/>
      <c r="AK307" s="72"/>
      <c r="AL307" s="72"/>
      <c r="AM307" s="72"/>
      <c r="AN307" s="72"/>
      <c r="AO307" s="72"/>
      <c r="AP307" s="72"/>
      <c r="AQ307" s="72"/>
      <c r="AR307" s="72"/>
      <c r="AS307" s="72"/>
      <c r="AT307" s="72"/>
      <c r="AU307" s="72"/>
      <c r="AV307" s="72"/>
      <c r="AW307" s="72"/>
      <c r="AX307" s="72"/>
      <c r="AY307" s="72"/>
      <c r="AZ307" s="72"/>
      <c r="BA307" s="72"/>
      <c r="BB307" s="72"/>
      <c r="BC307" s="72"/>
      <c r="BD307" s="72"/>
      <c r="BE307" s="72"/>
      <c r="BF307" s="72"/>
      <c r="BG307" s="72"/>
      <c r="BH307" s="72"/>
      <c r="BI307" s="72"/>
      <c r="BJ307" s="72"/>
      <c r="BK307" s="72"/>
      <c r="BL307" s="72"/>
      <c r="BM307" s="72"/>
      <c r="BN307" s="72"/>
      <c r="BO307" s="72"/>
      <c r="BP307" s="72"/>
      <c r="BQ307" s="72"/>
      <c r="BR307" s="72"/>
      <c r="BS307" s="72"/>
      <c r="BT307" s="72"/>
      <c r="BU307" s="72"/>
      <c r="BV307" s="72"/>
      <c r="BW307" s="72"/>
      <c r="BX307" s="72"/>
      <c r="BY307" s="72"/>
      <c r="BZ307" s="72"/>
      <c r="CA307" s="72"/>
      <c r="CB307" s="72"/>
      <c r="CC307" s="72"/>
      <c r="CD307" s="72"/>
      <c r="CE307" s="72"/>
      <c r="CF307" s="72"/>
      <c r="CG307" s="72"/>
      <c r="CH307" s="72"/>
      <c r="CI307" s="72"/>
      <c r="CJ307" s="72"/>
      <c r="CK307" s="72"/>
      <c r="CL307" s="72"/>
      <c r="CM307" s="72"/>
      <c r="CN307" s="72"/>
      <c r="CO307" s="72"/>
      <c r="CP307" s="72"/>
      <c r="CQ307" s="72"/>
      <c r="CR307" s="72"/>
      <c r="CS307" s="72"/>
      <c r="CT307" s="72"/>
      <c r="CU307" s="72"/>
      <c r="CV307" s="72"/>
      <c r="CW307" s="72"/>
      <c r="CX307" s="72"/>
      <c r="CY307" s="72"/>
      <c r="CZ307" s="72"/>
      <c r="DA307" s="72"/>
      <c r="DB307" s="72"/>
      <c r="DC307" s="72"/>
      <c r="DD307" s="72"/>
      <c r="DE307" s="72"/>
      <c r="DF307" s="72"/>
      <c r="DG307" s="72"/>
      <c r="DH307" s="72"/>
      <c r="DI307" s="72"/>
      <c r="DJ307" s="72"/>
      <c r="DK307" s="72"/>
      <c r="DL307" s="72"/>
      <c r="DM307" s="72"/>
      <c r="DN307" s="72"/>
      <c r="DO307" s="72"/>
      <c r="DP307" s="72"/>
      <c r="DQ307" s="72"/>
      <c r="DR307" s="72"/>
      <c r="DS307" s="72"/>
      <c r="DT307" s="72"/>
      <c r="DU307" s="72"/>
      <c r="DV307" s="72"/>
      <c r="DW307" s="72"/>
      <c r="DX307" s="72"/>
      <c r="DY307" s="72"/>
      <c r="DZ307" s="72"/>
      <c r="EA307" s="72"/>
      <c r="EB307" s="72"/>
      <c r="EC307" s="72"/>
      <c r="ED307" s="72"/>
      <c r="EE307" s="72"/>
      <c r="EF307" s="72"/>
      <c r="EG307" s="72"/>
      <c r="EH307" s="72"/>
      <c r="EI307" s="72"/>
      <c r="EJ307" s="72"/>
      <c r="EK307" s="72"/>
      <c r="EL307" s="72"/>
      <c r="EM307" s="72"/>
      <c r="EN307" s="72"/>
      <c r="EO307" s="72"/>
      <c r="EP307" s="72"/>
      <c r="EQ307" s="72"/>
      <c r="ER307" s="72"/>
      <c r="ES307" s="72"/>
      <c r="ET307" s="72"/>
      <c r="EU307" s="72"/>
      <c r="EV307" s="72"/>
      <c r="EW307" s="72"/>
      <c r="EX307" s="72"/>
      <c r="EY307" s="72"/>
      <c r="EZ307" s="72"/>
      <c r="FA307" s="72"/>
      <c r="FB307" s="72"/>
      <c r="FC307" s="72"/>
      <c r="FD307" s="72"/>
      <c r="FE307" s="72"/>
      <c r="FF307" s="72"/>
      <c r="FG307" s="72"/>
      <c r="FH307" s="72"/>
      <c r="FI307" s="72"/>
      <c r="FJ307" s="72"/>
      <c r="FK307" s="72"/>
      <c r="FL307" s="72"/>
      <c r="FM307" s="72"/>
      <c r="FN307" s="72"/>
      <c r="FO307" s="72"/>
      <c r="FP307" s="72"/>
      <c r="FQ307" s="72"/>
      <c r="FR307" s="72"/>
      <c r="FS307" s="72"/>
      <c r="FT307" s="50"/>
      <c r="FU307" s="72"/>
      <c r="FV307" s="72"/>
      <c r="FW307" s="72"/>
      <c r="FX307" s="72"/>
      <c r="FY307" s="72"/>
      <c r="FZ307" s="53"/>
      <c r="GA307" s="116"/>
      <c r="GB307" s="53"/>
      <c r="GC307" s="53"/>
      <c r="GD307" s="53"/>
      <c r="GE307" s="5"/>
      <c r="GF307" s="5"/>
      <c r="GG307" s="5"/>
      <c r="GH307" s="5"/>
      <c r="GI307" s="5"/>
      <c r="GJ307" s="5"/>
      <c r="GK307" s="5"/>
      <c r="GL307" s="5"/>
      <c r="GM307" s="5"/>
    </row>
    <row r="308" spans="1:195" x14ac:dyDescent="0.2">
      <c r="A308" s="3" t="s">
        <v>704</v>
      </c>
      <c r="B308" s="2" t="s">
        <v>705</v>
      </c>
      <c r="C308" s="72">
        <f t="shared" ref="C308:AH308" si="394">SUM(C300:C306)</f>
        <v>3.6673999999999998E-2</v>
      </c>
      <c r="D308" s="72">
        <f t="shared" si="394"/>
        <v>4.6768000000000004E-2</v>
      </c>
      <c r="E308" s="72">
        <f t="shared" si="394"/>
        <v>3.2674999999999996E-2</v>
      </c>
      <c r="F308" s="72">
        <f t="shared" si="394"/>
        <v>2.7155000000000002E-2</v>
      </c>
      <c r="G308" s="72">
        <f t="shared" si="394"/>
        <v>3.2441999999999999E-2</v>
      </c>
      <c r="H308" s="72">
        <f t="shared" si="394"/>
        <v>3.0353999999999999E-2</v>
      </c>
      <c r="I308" s="72">
        <f t="shared" si="394"/>
        <v>4.2863999999999999E-2</v>
      </c>
      <c r="J308" s="72">
        <f t="shared" si="394"/>
        <v>2.7E-2</v>
      </c>
      <c r="K308" s="72">
        <f t="shared" si="394"/>
        <v>2.7E-2</v>
      </c>
      <c r="L308" s="72">
        <f t="shared" si="394"/>
        <v>3.3353000000000001E-2</v>
      </c>
      <c r="M308" s="72">
        <f t="shared" si="394"/>
        <v>2.7799999999999998E-2</v>
      </c>
      <c r="N308" s="72">
        <f t="shared" si="394"/>
        <v>4.4847999999999999E-2</v>
      </c>
      <c r="O308" s="72">
        <f t="shared" si="394"/>
        <v>4.7692999999999999E-2</v>
      </c>
      <c r="P308" s="72">
        <f t="shared" si="394"/>
        <v>2.7205E-2</v>
      </c>
      <c r="Q308" s="72">
        <f t="shared" si="394"/>
        <v>4.6884000000000002E-2</v>
      </c>
      <c r="R308" s="72">
        <f t="shared" si="394"/>
        <v>2.3909E-2</v>
      </c>
      <c r="S308" s="72">
        <f t="shared" si="394"/>
        <v>2.1013999999999998E-2</v>
      </c>
      <c r="T308" s="72">
        <f t="shared" si="394"/>
        <v>1.9300999999999999E-2</v>
      </c>
      <c r="U308" s="72">
        <f t="shared" si="394"/>
        <v>2.7518999999999998E-2</v>
      </c>
      <c r="V308" s="72">
        <f t="shared" si="394"/>
        <v>2.7E-2</v>
      </c>
      <c r="W308" s="50">
        <f t="shared" si="394"/>
        <v>2.7E-2</v>
      </c>
      <c r="X308" s="72">
        <f t="shared" si="394"/>
        <v>2.3643999999999998E-2</v>
      </c>
      <c r="Y308" s="72">
        <f t="shared" si="394"/>
        <v>1.9498000000000001E-2</v>
      </c>
      <c r="Z308" s="72">
        <f t="shared" si="394"/>
        <v>2.5250999999999996E-2</v>
      </c>
      <c r="AA308" s="72">
        <f t="shared" si="394"/>
        <v>3.8655999999999996E-2</v>
      </c>
      <c r="AB308" s="72">
        <f t="shared" si="394"/>
        <v>3.7531000000000002E-2</v>
      </c>
      <c r="AC308" s="72">
        <f t="shared" si="394"/>
        <v>2.8192000000000002E-2</v>
      </c>
      <c r="AD308" s="72">
        <f t="shared" si="394"/>
        <v>2.7403E-2</v>
      </c>
      <c r="AE308" s="72">
        <f t="shared" si="394"/>
        <v>1.2892000000000001E-2</v>
      </c>
      <c r="AF308" s="72">
        <f t="shared" si="394"/>
        <v>1.1871E-2</v>
      </c>
      <c r="AG308" s="72">
        <f t="shared" si="394"/>
        <v>1.5599999999999999E-2</v>
      </c>
      <c r="AH308" s="72">
        <f t="shared" si="394"/>
        <v>2.3916000000000003E-2</v>
      </c>
      <c r="AI308" s="72">
        <f t="shared" ref="AI308:CT308" si="395">SUM(AI300:AI306)</f>
        <v>2.7E-2</v>
      </c>
      <c r="AJ308" s="72">
        <f t="shared" si="395"/>
        <v>1.8787999999999999E-2</v>
      </c>
      <c r="AK308" s="72">
        <f t="shared" si="395"/>
        <v>1.6280000000000003E-2</v>
      </c>
      <c r="AL308" s="72">
        <f t="shared" si="395"/>
        <v>3.2108999999999999E-2</v>
      </c>
      <c r="AM308" s="72">
        <f t="shared" si="395"/>
        <v>1.6449000000000002E-2</v>
      </c>
      <c r="AN308" s="72">
        <f t="shared" si="395"/>
        <v>2.2903E-2</v>
      </c>
      <c r="AO308" s="72">
        <f t="shared" si="395"/>
        <v>2.2655999999999999E-2</v>
      </c>
      <c r="AP308" s="72">
        <f t="shared" si="395"/>
        <v>3.7898000000000001E-2</v>
      </c>
      <c r="AQ308" s="72">
        <f t="shared" si="395"/>
        <v>1.5559E-2</v>
      </c>
      <c r="AR308" s="72">
        <f t="shared" si="395"/>
        <v>3.2455999999999999E-2</v>
      </c>
      <c r="AS308" s="72">
        <f t="shared" si="395"/>
        <v>1.4977000000000001E-2</v>
      </c>
      <c r="AT308" s="72">
        <f t="shared" si="395"/>
        <v>2.6713999999999998E-2</v>
      </c>
      <c r="AU308" s="72">
        <f t="shared" si="395"/>
        <v>1.9188E-2</v>
      </c>
      <c r="AV308" s="72">
        <f t="shared" si="395"/>
        <v>2.5359000000000003E-2</v>
      </c>
      <c r="AW308" s="72">
        <f t="shared" si="395"/>
        <v>2.0596E-2</v>
      </c>
      <c r="AX308" s="72">
        <f t="shared" si="395"/>
        <v>1.6797999999999997E-2</v>
      </c>
      <c r="AY308" s="72">
        <f t="shared" si="395"/>
        <v>2.7E-2</v>
      </c>
      <c r="AZ308" s="72">
        <f t="shared" si="395"/>
        <v>2.8709999999999999E-2</v>
      </c>
      <c r="BA308" s="72">
        <f t="shared" si="395"/>
        <v>3.4140999999999998E-2</v>
      </c>
      <c r="BB308" s="72">
        <f t="shared" si="395"/>
        <v>2.496E-2</v>
      </c>
      <c r="BC308" s="72">
        <f t="shared" si="395"/>
        <v>3.7106E-2</v>
      </c>
      <c r="BD308" s="72">
        <f t="shared" si="395"/>
        <v>4.1151E-2</v>
      </c>
      <c r="BE308" s="72">
        <f t="shared" si="395"/>
        <v>4.0212999999999999E-2</v>
      </c>
      <c r="BF308" s="72">
        <f t="shared" si="395"/>
        <v>4.6990000000000004E-2</v>
      </c>
      <c r="BG308" s="72">
        <f t="shared" si="395"/>
        <v>2.7E-2</v>
      </c>
      <c r="BH308" s="72">
        <f t="shared" si="395"/>
        <v>2.1419000000000001E-2</v>
      </c>
      <c r="BI308" s="72">
        <f t="shared" si="395"/>
        <v>8.4329999999999995E-3</v>
      </c>
      <c r="BJ308" s="72">
        <f t="shared" si="395"/>
        <v>3.2509999999999997E-2</v>
      </c>
      <c r="BK308" s="72">
        <f t="shared" si="395"/>
        <v>3.5332999999999996E-2</v>
      </c>
      <c r="BL308" s="72">
        <f t="shared" si="395"/>
        <v>2.7E-2</v>
      </c>
      <c r="BM308" s="72">
        <f t="shared" si="395"/>
        <v>2.3489999999999997E-2</v>
      </c>
      <c r="BN308" s="72">
        <f t="shared" si="395"/>
        <v>2.7E-2</v>
      </c>
      <c r="BO308" s="72">
        <f t="shared" si="395"/>
        <v>1.7616E-2</v>
      </c>
      <c r="BP308" s="72">
        <f t="shared" si="395"/>
        <v>2.1702000000000003E-2</v>
      </c>
      <c r="BQ308" s="72">
        <f t="shared" si="395"/>
        <v>3.1965E-2</v>
      </c>
      <c r="BR308" s="72">
        <f t="shared" si="395"/>
        <v>8.2810000000000002E-3</v>
      </c>
      <c r="BS308" s="72">
        <f t="shared" si="395"/>
        <v>4.1679999999999998E-3</v>
      </c>
      <c r="BT308" s="72">
        <f t="shared" si="395"/>
        <v>7.4340000000000005E-3</v>
      </c>
      <c r="BU308" s="72">
        <f t="shared" si="395"/>
        <v>1.6811E-2</v>
      </c>
      <c r="BV308" s="72">
        <f t="shared" si="395"/>
        <v>1.5912000000000003E-2</v>
      </c>
      <c r="BW308" s="72">
        <f t="shared" si="395"/>
        <v>2.3696999999999999E-2</v>
      </c>
      <c r="BX308" s="72">
        <f t="shared" si="395"/>
        <v>1.6598999999999999E-2</v>
      </c>
      <c r="BY308" s="72">
        <f t="shared" si="395"/>
        <v>2.3781E-2</v>
      </c>
      <c r="BZ308" s="72">
        <f t="shared" si="395"/>
        <v>2.6312000000000002E-2</v>
      </c>
      <c r="CA308" s="72">
        <f t="shared" si="395"/>
        <v>2.3040999999999999E-2</v>
      </c>
      <c r="CB308" s="72">
        <f t="shared" si="395"/>
        <v>4.2297000000000001E-2</v>
      </c>
      <c r="CC308" s="72">
        <f t="shared" si="395"/>
        <v>2.2199E-2</v>
      </c>
      <c r="CD308" s="72">
        <f t="shared" si="395"/>
        <v>2.3057000000000001E-2</v>
      </c>
      <c r="CE308" s="72">
        <f t="shared" si="395"/>
        <v>2.7E-2</v>
      </c>
      <c r="CF308" s="72">
        <f t="shared" si="395"/>
        <v>3.1425000000000002E-2</v>
      </c>
      <c r="CG308" s="72">
        <f t="shared" si="395"/>
        <v>3.4466999999999998E-2</v>
      </c>
      <c r="CH308" s="72">
        <f t="shared" si="395"/>
        <v>2.2187999999999999E-2</v>
      </c>
      <c r="CI308" s="72">
        <f t="shared" si="395"/>
        <v>2.7682999999999999E-2</v>
      </c>
      <c r="CJ308" s="72">
        <f t="shared" si="395"/>
        <v>2.6409999999999999E-2</v>
      </c>
      <c r="CK308" s="72">
        <f t="shared" si="395"/>
        <v>1.2657E-2</v>
      </c>
      <c r="CL308" s="72">
        <f t="shared" si="395"/>
        <v>1.6296999999999999E-2</v>
      </c>
      <c r="CM308" s="72">
        <f t="shared" si="395"/>
        <v>4.8450000000000003E-3</v>
      </c>
      <c r="CN308" s="72">
        <f t="shared" si="395"/>
        <v>4.1144E-2</v>
      </c>
      <c r="CO308" s="72">
        <f t="shared" si="395"/>
        <v>3.2930000000000001E-2</v>
      </c>
      <c r="CP308" s="72">
        <f t="shared" si="395"/>
        <v>2.6404999999999998E-2</v>
      </c>
      <c r="CQ308" s="72">
        <f t="shared" si="395"/>
        <v>1.2426999999999999E-2</v>
      </c>
      <c r="CR308" s="72">
        <f t="shared" si="395"/>
        <v>3.9439999999999996E-3</v>
      </c>
      <c r="CS308" s="72">
        <f t="shared" si="395"/>
        <v>2.2658000000000001E-2</v>
      </c>
      <c r="CT308" s="72">
        <f t="shared" si="395"/>
        <v>9.3989999999999994E-3</v>
      </c>
      <c r="CU308" s="72">
        <f t="shared" ref="CU308:FF308" si="396">SUM(CU300:CU306)</f>
        <v>3.4556999999999997E-2</v>
      </c>
      <c r="CV308" s="72">
        <f t="shared" si="396"/>
        <v>2.4653000000000001E-2</v>
      </c>
      <c r="CW308" s="72">
        <f t="shared" si="396"/>
        <v>2.3789999999999999E-2</v>
      </c>
      <c r="CX308" s="72">
        <f t="shared" si="396"/>
        <v>2.1824000000000003E-2</v>
      </c>
      <c r="CY308" s="72">
        <f t="shared" si="396"/>
        <v>2.7E-2</v>
      </c>
      <c r="CZ308" s="72">
        <f t="shared" si="396"/>
        <v>2.9529E-2</v>
      </c>
      <c r="DA308" s="72">
        <f t="shared" si="396"/>
        <v>2.8375999999999998E-2</v>
      </c>
      <c r="DB308" s="72">
        <f t="shared" si="396"/>
        <v>2.7E-2</v>
      </c>
      <c r="DC308" s="72">
        <f t="shared" si="396"/>
        <v>2.6005E-2</v>
      </c>
      <c r="DD308" s="72">
        <f t="shared" si="396"/>
        <v>3.4430000000000003E-3</v>
      </c>
      <c r="DE308" s="72">
        <f t="shared" si="396"/>
        <v>1.3815000000000001E-2</v>
      </c>
      <c r="DF308" s="72">
        <f t="shared" si="396"/>
        <v>2.9572999999999999E-2</v>
      </c>
      <c r="DG308" s="72">
        <f t="shared" si="396"/>
        <v>2.2251E-2</v>
      </c>
      <c r="DH308" s="72">
        <f t="shared" si="396"/>
        <v>2.5141E-2</v>
      </c>
      <c r="DI308" s="72">
        <f t="shared" si="396"/>
        <v>1.8844999999999997E-2</v>
      </c>
      <c r="DJ308" s="72">
        <f t="shared" si="396"/>
        <v>2.7944999999999998E-2</v>
      </c>
      <c r="DK308" s="72">
        <f t="shared" si="396"/>
        <v>2.2739999999999996E-2</v>
      </c>
      <c r="DL308" s="72">
        <f t="shared" si="396"/>
        <v>2.1967E-2</v>
      </c>
      <c r="DM308" s="72">
        <f t="shared" si="396"/>
        <v>2.5847000000000002E-2</v>
      </c>
      <c r="DN308" s="72">
        <f t="shared" si="396"/>
        <v>2.9002E-2</v>
      </c>
      <c r="DO308" s="72">
        <f t="shared" si="396"/>
        <v>2.9478999999999998E-2</v>
      </c>
      <c r="DP308" s="72">
        <f t="shared" si="396"/>
        <v>2.7597E-2</v>
      </c>
      <c r="DQ308" s="72">
        <f t="shared" si="396"/>
        <v>2.5885000000000002E-2</v>
      </c>
      <c r="DR308" s="72">
        <f t="shared" si="396"/>
        <v>2.4417000000000001E-2</v>
      </c>
      <c r="DS308" s="72">
        <f t="shared" si="396"/>
        <v>2.5923999999999999E-2</v>
      </c>
      <c r="DT308" s="72">
        <f t="shared" si="396"/>
        <v>2.1728999999999998E-2</v>
      </c>
      <c r="DU308" s="72">
        <f t="shared" si="396"/>
        <v>2.7E-2</v>
      </c>
      <c r="DV308" s="72">
        <f t="shared" si="396"/>
        <v>2.7E-2</v>
      </c>
      <c r="DW308" s="72">
        <f t="shared" si="396"/>
        <v>2.2988999999999999E-2</v>
      </c>
      <c r="DX308" s="72">
        <f t="shared" si="396"/>
        <v>2.1899999999999999E-2</v>
      </c>
      <c r="DY308" s="72">
        <f t="shared" si="396"/>
        <v>1.8284999999999999E-2</v>
      </c>
      <c r="DZ308" s="72">
        <f t="shared" si="396"/>
        <v>2.2682000000000001E-2</v>
      </c>
      <c r="EA308" s="72">
        <f t="shared" si="396"/>
        <v>1.482E-2</v>
      </c>
      <c r="EB308" s="72">
        <f t="shared" si="396"/>
        <v>3.4039E-2</v>
      </c>
      <c r="EC308" s="72">
        <f t="shared" si="396"/>
        <v>2.6620999999999999E-2</v>
      </c>
      <c r="ED308" s="72">
        <f t="shared" si="396"/>
        <v>6.3210000000000002E-3</v>
      </c>
      <c r="EE308" s="72">
        <f t="shared" si="396"/>
        <v>2.7E-2</v>
      </c>
      <c r="EF308" s="72">
        <f t="shared" si="396"/>
        <v>1.9594999999999998E-2</v>
      </c>
      <c r="EG308" s="72">
        <f t="shared" si="396"/>
        <v>2.6536000000000001E-2</v>
      </c>
      <c r="EH308" s="72">
        <f t="shared" si="396"/>
        <v>2.5053000000000002E-2</v>
      </c>
      <c r="EI308" s="72">
        <f t="shared" si="396"/>
        <v>2.7E-2</v>
      </c>
      <c r="EJ308" s="72">
        <f t="shared" si="396"/>
        <v>2.7E-2</v>
      </c>
      <c r="EK308" s="72">
        <f t="shared" si="396"/>
        <v>6.3200000000000001E-3</v>
      </c>
      <c r="EL308" s="72">
        <f t="shared" si="396"/>
        <v>3.62E-3</v>
      </c>
      <c r="EM308" s="72">
        <f t="shared" si="396"/>
        <v>2.5751999999999997E-2</v>
      </c>
      <c r="EN308" s="72">
        <f t="shared" si="396"/>
        <v>3.0827E-2</v>
      </c>
      <c r="EO308" s="72">
        <f t="shared" si="396"/>
        <v>2.9241E-2</v>
      </c>
      <c r="EP308" s="72">
        <f t="shared" si="396"/>
        <v>2.9333999999999999E-2</v>
      </c>
      <c r="EQ308" s="72">
        <f t="shared" si="396"/>
        <v>1.3734E-2</v>
      </c>
      <c r="ER308" s="72">
        <f t="shared" si="396"/>
        <v>3.0384000000000001E-2</v>
      </c>
      <c r="ES308" s="72">
        <f t="shared" si="396"/>
        <v>2.3557999999999999E-2</v>
      </c>
      <c r="ET308" s="72">
        <f t="shared" si="396"/>
        <v>3.3487000000000003E-2</v>
      </c>
      <c r="EU308" s="72">
        <f t="shared" si="396"/>
        <v>2.7E-2</v>
      </c>
      <c r="EV308" s="72">
        <f t="shared" si="396"/>
        <v>1.1416999999999998E-2</v>
      </c>
      <c r="EW308" s="72">
        <f t="shared" si="396"/>
        <v>8.8050000000000003E-3</v>
      </c>
      <c r="EX308" s="72">
        <f t="shared" si="396"/>
        <v>1.1950000000000001E-2</v>
      </c>
      <c r="EY308" s="72">
        <f t="shared" si="396"/>
        <v>2.7E-2</v>
      </c>
      <c r="EZ308" s="72">
        <f t="shared" si="396"/>
        <v>2.6173999999999999E-2</v>
      </c>
      <c r="FA308" s="72">
        <f t="shared" si="396"/>
        <v>1.4634999999999999E-2</v>
      </c>
      <c r="FB308" s="72">
        <f t="shared" si="396"/>
        <v>1.3505E-2</v>
      </c>
      <c r="FC308" s="72">
        <f t="shared" si="396"/>
        <v>2.7316E-2</v>
      </c>
      <c r="FD308" s="72">
        <f t="shared" si="396"/>
        <v>2.4437999999999998E-2</v>
      </c>
      <c r="FE308" s="72">
        <f t="shared" si="396"/>
        <v>2.1682E-2</v>
      </c>
      <c r="FF308" s="72">
        <f t="shared" si="396"/>
        <v>2.7E-2</v>
      </c>
      <c r="FG308" s="72">
        <f t="shared" ref="FG308:FU308" si="397">SUM(FG300:FG306)</f>
        <v>2.7E-2</v>
      </c>
      <c r="FH308" s="72">
        <f t="shared" si="397"/>
        <v>2.8331999999999996E-2</v>
      </c>
      <c r="FI308" s="72">
        <f t="shared" si="397"/>
        <v>9.0460000000000002E-3</v>
      </c>
      <c r="FJ308" s="72">
        <f t="shared" si="397"/>
        <v>2.1861999999999999E-2</v>
      </c>
      <c r="FK308" s="72">
        <f t="shared" si="397"/>
        <v>1.1802999999999999E-2</v>
      </c>
      <c r="FL308" s="72">
        <f t="shared" si="397"/>
        <v>3.1961000000000003E-2</v>
      </c>
      <c r="FM308" s="72">
        <f t="shared" si="397"/>
        <v>1.9921999999999999E-2</v>
      </c>
      <c r="FN308" s="72">
        <f t="shared" si="397"/>
        <v>2.7E-2</v>
      </c>
      <c r="FO308" s="72">
        <f t="shared" si="397"/>
        <v>7.8440000000000003E-3</v>
      </c>
      <c r="FP308" s="72">
        <f t="shared" si="397"/>
        <v>1.6478E-2</v>
      </c>
      <c r="FQ308" s="72">
        <f t="shared" si="397"/>
        <v>2.1877000000000001E-2</v>
      </c>
      <c r="FR308" s="72">
        <f t="shared" si="397"/>
        <v>1.4366999999999998E-2</v>
      </c>
      <c r="FS308" s="72">
        <f t="shared" si="397"/>
        <v>9.2729999999999983E-3</v>
      </c>
      <c r="FT308" s="50">
        <f t="shared" si="397"/>
        <v>4.7270000000000003E-3</v>
      </c>
      <c r="FU308" s="72">
        <f t="shared" si="397"/>
        <v>2.9027999999999998E-2</v>
      </c>
      <c r="FV308" s="72">
        <f>SUM(FV300:FV306)</f>
        <v>1.9198E-2</v>
      </c>
      <c r="FW308" s="72">
        <f>SUM(FW300:FW306)</f>
        <v>2.1498E-2</v>
      </c>
      <c r="FX308" s="72">
        <f>SUM(FX300:FX306)</f>
        <v>3.4414E-2</v>
      </c>
      <c r="FY308" s="72"/>
      <c r="FZ308" s="53"/>
      <c r="GA308" s="116"/>
      <c r="GB308" s="53"/>
      <c r="GC308" s="53"/>
      <c r="GD308" s="53"/>
      <c r="GE308" s="5"/>
      <c r="GF308" s="5"/>
      <c r="GG308" s="5"/>
      <c r="GH308" s="5"/>
      <c r="GI308" s="5"/>
      <c r="GJ308" s="5"/>
      <c r="GK308" s="5"/>
      <c r="GL308" s="5"/>
      <c r="GM308" s="5"/>
    </row>
    <row r="309" spans="1:195" x14ac:dyDescent="0.2">
      <c r="A309" s="55"/>
      <c r="B309" s="2" t="s">
        <v>706</v>
      </c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4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53"/>
      <c r="AL309" s="53"/>
      <c r="AM309" s="53"/>
      <c r="AN309" s="53"/>
      <c r="AO309" s="53"/>
      <c r="AP309" s="53"/>
      <c r="AQ309" s="53"/>
      <c r="AR309" s="53"/>
      <c r="AS309" s="53"/>
      <c r="AT309" s="53"/>
      <c r="AU309" s="53"/>
      <c r="AV309" s="53"/>
      <c r="AW309" s="53"/>
      <c r="AX309" s="53"/>
      <c r="AY309" s="53"/>
      <c r="AZ309" s="53"/>
      <c r="BA309" s="53"/>
      <c r="BB309" s="53"/>
      <c r="BC309" s="53"/>
      <c r="BD309" s="53"/>
      <c r="BE309" s="53"/>
      <c r="BF309" s="53"/>
      <c r="BG309" s="53"/>
      <c r="BH309" s="53"/>
      <c r="BI309" s="53"/>
      <c r="BJ309" s="53"/>
      <c r="BK309" s="53"/>
      <c r="BL309" s="53"/>
      <c r="BM309" s="53"/>
      <c r="BN309" s="53"/>
      <c r="BO309" s="53"/>
      <c r="BP309" s="53"/>
      <c r="BQ309" s="53"/>
      <c r="BR309" s="53"/>
      <c r="BS309" s="53"/>
      <c r="BT309" s="53"/>
      <c r="BU309" s="53"/>
      <c r="BV309" s="53"/>
      <c r="BW309" s="53"/>
      <c r="BX309" s="53"/>
      <c r="BY309" s="53"/>
      <c r="BZ309" s="53"/>
      <c r="CA309" s="53"/>
      <c r="CB309" s="53"/>
      <c r="CC309" s="53"/>
      <c r="CD309" s="53"/>
      <c r="CE309" s="53"/>
      <c r="CF309" s="53"/>
      <c r="CG309" s="53"/>
      <c r="CH309" s="53"/>
      <c r="CI309" s="53"/>
      <c r="CJ309" s="53"/>
      <c r="CK309" s="53"/>
      <c r="CL309" s="53"/>
      <c r="CM309" s="53"/>
      <c r="CN309" s="53"/>
      <c r="CO309" s="53"/>
      <c r="CP309" s="53"/>
      <c r="CQ309" s="53"/>
      <c r="CR309" s="53"/>
      <c r="CS309" s="53"/>
      <c r="CT309" s="53"/>
      <c r="CU309" s="53"/>
      <c r="CV309" s="53"/>
      <c r="CW309" s="53"/>
      <c r="CX309" s="53"/>
      <c r="CY309" s="53"/>
      <c r="CZ309" s="53"/>
      <c r="DA309" s="53"/>
      <c r="DB309" s="53"/>
      <c r="DC309" s="53"/>
      <c r="DD309" s="53"/>
      <c r="DE309" s="53"/>
      <c r="DF309" s="53"/>
      <c r="DG309" s="53"/>
      <c r="DH309" s="53"/>
      <c r="DI309" s="53"/>
      <c r="DJ309" s="53"/>
      <c r="DK309" s="53"/>
      <c r="DL309" s="53"/>
      <c r="DM309" s="53"/>
      <c r="DN309" s="53"/>
      <c r="DO309" s="53"/>
      <c r="DP309" s="53"/>
      <c r="DQ309" s="53"/>
      <c r="DR309" s="53"/>
      <c r="DS309" s="53"/>
      <c r="DT309" s="53"/>
      <c r="DU309" s="53"/>
      <c r="DV309" s="53"/>
      <c r="DW309" s="53"/>
      <c r="DX309" s="53"/>
      <c r="DY309" s="53"/>
      <c r="DZ309" s="53"/>
      <c r="EA309" s="53"/>
      <c r="EB309" s="53"/>
      <c r="EC309" s="53"/>
      <c r="ED309" s="53"/>
      <c r="EE309" s="53"/>
      <c r="EF309" s="53"/>
      <c r="EG309" s="53"/>
      <c r="EH309" s="53"/>
      <c r="EI309" s="53"/>
      <c r="EJ309" s="53"/>
      <c r="EK309" s="53"/>
      <c r="EL309" s="53"/>
      <c r="EM309" s="53"/>
      <c r="EN309" s="53"/>
      <c r="EO309" s="53"/>
      <c r="EP309" s="53"/>
      <c r="EQ309" s="53"/>
      <c r="ER309" s="53"/>
      <c r="ES309" s="53"/>
      <c r="ET309" s="53"/>
      <c r="EU309" s="53"/>
      <c r="EV309" s="53"/>
      <c r="EW309" s="53"/>
      <c r="EX309" s="53"/>
      <c r="EY309" s="53"/>
      <c r="EZ309" s="53"/>
      <c r="FA309" s="53"/>
      <c r="FB309" s="53"/>
      <c r="FC309" s="53"/>
      <c r="FD309" s="53"/>
      <c r="FE309" s="53"/>
      <c r="FF309" s="53"/>
      <c r="FG309" s="53"/>
      <c r="FH309" s="53"/>
      <c r="FI309" s="53"/>
      <c r="FJ309" s="53"/>
      <c r="FK309" s="53"/>
      <c r="FL309" s="53"/>
      <c r="FM309" s="53"/>
      <c r="FN309" s="53"/>
      <c r="FO309" s="53"/>
      <c r="FP309" s="53"/>
      <c r="FQ309" s="53"/>
      <c r="FR309" s="53"/>
      <c r="FS309" s="53"/>
      <c r="FT309" s="54"/>
      <c r="FU309" s="53"/>
      <c r="FV309" s="53"/>
      <c r="FW309" s="53"/>
      <c r="FX309" s="53"/>
      <c r="FY309" s="53"/>
      <c r="FZ309" s="53"/>
      <c r="GA309" s="154"/>
      <c r="GB309" s="53"/>
      <c r="GC309" s="53"/>
      <c r="GD309" s="53"/>
      <c r="GE309" s="5"/>
      <c r="GF309" s="5"/>
      <c r="GG309" s="5"/>
      <c r="GH309" s="5"/>
      <c r="GI309" s="5"/>
      <c r="GJ309" s="5"/>
      <c r="GK309" s="5"/>
      <c r="GL309" s="5"/>
      <c r="GM309" s="5"/>
    </row>
    <row r="310" spans="1:195" x14ac:dyDescent="0.2">
      <c r="A310" s="55"/>
      <c r="B310" s="2"/>
      <c r="C310" s="53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24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24"/>
      <c r="FU310" s="5"/>
      <c r="FV310" s="5"/>
      <c r="FW310" s="5"/>
      <c r="FX310" s="5"/>
      <c r="FY310" s="5"/>
      <c r="FZ310" s="53"/>
      <c r="GA310" s="154"/>
      <c r="GB310" s="53"/>
      <c r="GC310" s="53"/>
      <c r="GD310" s="53"/>
      <c r="GE310" s="5"/>
      <c r="GF310" s="5"/>
      <c r="GG310" s="5"/>
      <c r="GH310" s="5"/>
      <c r="GI310" s="5"/>
      <c r="GJ310" s="5"/>
      <c r="GK310" s="5"/>
      <c r="GL310" s="5"/>
      <c r="GM310" s="5"/>
    </row>
    <row r="311" spans="1:195" x14ac:dyDescent="0.2">
      <c r="A311" s="55"/>
      <c r="B311" s="2"/>
      <c r="C311" s="53">
        <f t="shared" ref="C311:BN311" si="398">ROUND((C264-C166)/C91,2)</f>
        <v>8304.74</v>
      </c>
      <c r="D311" s="53">
        <f t="shared" si="398"/>
        <v>7879.97</v>
      </c>
      <c r="E311" s="53">
        <f t="shared" si="398"/>
        <v>8295.6200000000008</v>
      </c>
      <c r="F311" s="53">
        <f t="shared" si="398"/>
        <v>7778.98</v>
      </c>
      <c r="G311" s="53">
        <f t="shared" si="398"/>
        <v>8428.43</v>
      </c>
      <c r="H311" s="53">
        <f t="shared" si="398"/>
        <v>8307.2000000000007</v>
      </c>
      <c r="I311" s="53">
        <f t="shared" si="398"/>
        <v>8351.9500000000007</v>
      </c>
      <c r="J311" s="53">
        <f t="shared" si="398"/>
        <v>7868.72</v>
      </c>
      <c r="K311" s="53">
        <f t="shared" si="398"/>
        <v>10343.73</v>
      </c>
      <c r="L311" s="53">
        <f t="shared" si="398"/>
        <v>8315.18</v>
      </c>
      <c r="M311" s="53">
        <f t="shared" si="398"/>
        <v>9444.85</v>
      </c>
      <c r="N311" s="53">
        <f t="shared" si="398"/>
        <v>8022.74</v>
      </c>
      <c r="O311" s="53">
        <f t="shared" si="398"/>
        <v>7773.22</v>
      </c>
      <c r="P311" s="53">
        <f t="shared" si="398"/>
        <v>14935.8</v>
      </c>
      <c r="Q311" s="53">
        <f t="shared" si="398"/>
        <v>8447.51</v>
      </c>
      <c r="R311" s="53">
        <f t="shared" si="398"/>
        <v>8197.2199999999993</v>
      </c>
      <c r="S311" s="53">
        <f t="shared" si="398"/>
        <v>8181.57</v>
      </c>
      <c r="T311" s="53">
        <f t="shared" si="398"/>
        <v>13993.22</v>
      </c>
      <c r="U311" s="53">
        <f t="shared" si="398"/>
        <v>16257.22</v>
      </c>
      <c r="V311" s="53">
        <f t="shared" si="398"/>
        <v>10772.85</v>
      </c>
      <c r="W311" s="53">
        <f t="shared" si="398"/>
        <v>16008.22</v>
      </c>
      <c r="X311" s="53">
        <f t="shared" si="398"/>
        <v>16395.62</v>
      </c>
      <c r="Y311" s="53">
        <f t="shared" si="398"/>
        <v>8641.9599999999991</v>
      </c>
      <c r="Z311" s="53">
        <f t="shared" si="398"/>
        <v>10811.51</v>
      </c>
      <c r="AA311" s="53">
        <f t="shared" si="398"/>
        <v>7883.69</v>
      </c>
      <c r="AB311" s="53">
        <f t="shared" si="398"/>
        <v>7979.03</v>
      </c>
      <c r="AC311" s="53">
        <f t="shared" si="398"/>
        <v>8289.2199999999993</v>
      </c>
      <c r="AD311" s="53">
        <f t="shared" si="398"/>
        <v>7981.7</v>
      </c>
      <c r="AE311" s="53">
        <f t="shared" si="398"/>
        <v>14434.56</v>
      </c>
      <c r="AF311" s="53">
        <f t="shared" si="398"/>
        <v>13558.66</v>
      </c>
      <c r="AG311" s="53">
        <f t="shared" si="398"/>
        <v>8541.09</v>
      </c>
      <c r="AH311" s="53">
        <f t="shared" si="398"/>
        <v>7941</v>
      </c>
      <c r="AI311" s="53">
        <f t="shared" si="398"/>
        <v>9572.73</v>
      </c>
      <c r="AJ311" s="53">
        <f t="shared" si="398"/>
        <v>12791.36</v>
      </c>
      <c r="AK311" s="53">
        <f t="shared" si="398"/>
        <v>12431.35</v>
      </c>
      <c r="AL311" s="53">
        <f t="shared" si="398"/>
        <v>11294.69</v>
      </c>
      <c r="AM311" s="53">
        <f t="shared" si="398"/>
        <v>8848.19</v>
      </c>
      <c r="AN311" s="53">
        <f t="shared" si="398"/>
        <v>9677.48</v>
      </c>
      <c r="AO311" s="53">
        <f t="shared" si="398"/>
        <v>7763.5</v>
      </c>
      <c r="AP311" s="53">
        <f t="shared" si="398"/>
        <v>8453.6200000000008</v>
      </c>
      <c r="AQ311" s="53">
        <f t="shared" si="398"/>
        <v>11420.43</v>
      </c>
      <c r="AR311" s="53">
        <f t="shared" si="398"/>
        <v>7789.18</v>
      </c>
      <c r="AS311" s="53">
        <f t="shared" si="398"/>
        <v>8389.1200000000008</v>
      </c>
      <c r="AT311" s="53">
        <f t="shared" si="398"/>
        <v>7915.9</v>
      </c>
      <c r="AU311" s="53">
        <f t="shared" si="398"/>
        <v>10837.32</v>
      </c>
      <c r="AV311" s="53">
        <f t="shared" si="398"/>
        <v>11160.6</v>
      </c>
      <c r="AW311" s="53">
        <f t="shared" si="398"/>
        <v>13194.58</v>
      </c>
      <c r="AX311" s="53">
        <f t="shared" si="398"/>
        <v>16876.97</v>
      </c>
      <c r="AY311" s="53">
        <f t="shared" si="398"/>
        <v>9118.4</v>
      </c>
      <c r="AZ311" s="53">
        <f t="shared" si="398"/>
        <v>8186.12</v>
      </c>
      <c r="BA311" s="53">
        <f t="shared" si="398"/>
        <v>7660.52</v>
      </c>
      <c r="BB311" s="53">
        <f t="shared" si="398"/>
        <v>7660.52</v>
      </c>
      <c r="BC311" s="53">
        <f t="shared" si="398"/>
        <v>7968.57</v>
      </c>
      <c r="BD311" s="53">
        <f t="shared" si="398"/>
        <v>7660.52</v>
      </c>
      <c r="BE311" s="53">
        <f t="shared" si="398"/>
        <v>8173.75</v>
      </c>
      <c r="BF311" s="53">
        <f t="shared" si="398"/>
        <v>7660.52</v>
      </c>
      <c r="BG311" s="53">
        <f t="shared" si="398"/>
        <v>8599.81</v>
      </c>
      <c r="BH311" s="53">
        <f t="shared" si="398"/>
        <v>8851.16</v>
      </c>
      <c r="BI311" s="53">
        <f t="shared" si="398"/>
        <v>12606.58</v>
      </c>
      <c r="BJ311" s="53">
        <f t="shared" si="398"/>
        <v>7660.52</v>
      </c>
      <c r="BK311" s="53">
        <f t="shared" si="398"/>
        <v>7795.58</v>
      </c>
      <c r="BL311" s="53">
        <f t="shared" si="398"/>
        <v>13394.27</v>
      </c>
      <c r="BM311" s="53">
        <f t="shared" si="398"/>
        <v>11435.91</v>
      </c>
      <c r="BN311" s="53">
        <f t="shared" si="398"/>
        <v>7660.52</v>
      </c>
      <c r="BO311" s="53">
        <f t="shared" ref="BO311:DZ311" si="399">ROUND((BO264-BO166)/BO91,2)</f>
        <v>7844.43</v>
      </c>
      <c r="BP311" s="53">
        <f t="shared" si="399"/>
        <v>12791.57</v>
      </c>
      <c r="BQ311" s="53">
        <f t="shared" si="399"/>
        <v>8334.8700000000008</v>
      </c>
      <c r="BR311" s="53">
        <f t="shared" si="399"/>
        <v>7823.19</v>
      </c>
      <c r="BS311" s="53">
        <f t="shared" si="399"/>
        <v>8436.18</v>
      </c>
      <c r="BT311" s="53">
        <f t="shared" si="399"/>
        <v>10081.17</v>
      </c>
      <c r="BU311" s="53">
        <f t="shared" si="399"/>
        <v>9716.14</v>
      </c>
      <c r="BV311" s="53">
        <f t="shared" si="399"/>
        <v>8101.33</v>
      </c>
      <c r="BW311" s="53">
        <f t="shared" si="399"/>
        <v>8031.36</v>
      </c>
      <c r="BX311" s="53">
        <f t="shared" si="399"/>
        <v>16608.78</v>
      </c>
      <c r="BY311" s="53">
        <f t="shared" si="399"/>
        <v>8814.51</v>
      </c>
      <c r="BZ311" s="53">
        <f t="shared" si="399"/>
        <v>12307.05</v>
      </c>
      <c r="CA311" s="53">
        <f t="shared" si="399"/>
        <v>13736.09</v>
      </c>
      <c r="CB311" s="53">
        <f t="shared" si="399"/>
        <v>7872.84</v>
      </c>
      <c r="CC311" s="53">
        <f t="shared" si="399"/>
        <v>13065.81</v>
      </c>
      <c r="CD311" s="53">
        <f t="shared" si="399"/>
        <v>15110.71</v>
      </c>
      <c r="CE311" s="53">
        <f t="shared" si="399"/>
        <v>13235.68</v>
      </c>
      <c r="CF311" s="53">
        <f t="shared" si="399"/>
        <v>14091.74</v>
      </c>
      <c r="CG311" s="53">
        <f t="shared" si="399"/>
        <v>13094.13</v>
      </c>
      <c r="CH311" s="53">
        <f t="shared" si="399"/>
        <v>14550.94</v>
      </c>
      <c r="CI311" s="53">
        <f t="shared" si="399"/>
        <v>8138.78</v>
      </c>
      <c r="CJ311" s="53">
        <f t="shared" si="399"/>
        <v>8587.4699999999993</v>
      </c>
      <c r="CK311" s="53">
        <f t="shared" si="399"/>
        <v>7909.85</v>
      </c>
      <c r="CL311" s="53">
        <f t="shared" si="399"/>
        <v>8318.51</v>
      </c>
      <c r="CM311" s="53">
        <f t="shared" si="399"/>
        <v>8878.9599999999991</v>
      </c>
      <c r="CN311" s="53">
        <f t="shared" si="399"/>
        <v>7660.52</v>
      </c>
      <c r="CO311" s="53">
        <f t="shared" si="399"/>
        <v>7660.52</v>
      </c>
      <c r="CP311" s="53">
        <f t="shared" si="399"/>
        <v>8474.39</v>
      </c>
      <c r="CQ311" s="53">
        <f t="shared" si="399"/>
        <v>8345.17</v>
      </c>
      <c r="CR311" s="53">
        <f t="shared" si="399"/>
        <v>13262.72</v>
      </c>
      <c r="CS311" s="53">
        <f t="shared" si="399"/>
        <v>9753.66</v>
      </c>
      <c r="CT311" s="53">
        <f t="shared" si="399"/>
        <v>15045.5</v>
      </c>
      <c r="CU311" s="53">
        <f t="shared" si="399"/>
        <v>9359.0400000000009</v>
      </c>
      <c r="CV311" s="53">
        <f t="shared" si="399"/>
        <v>15556.96</v>
      </c>
      <c r="CW311" s="53">
        <f t="shared" si="399"/>
        <v>13906.79</v>
      </c>
      <c r="CX311" s="53">
        <f t="shared" si="399"/>
        <v>8721.81</v>
      </c>
      <c r="CY311" s="53">
        <f t="shared" si="399"/>
        <v>16412.2</v>
      </c>
      <c r="CZ311" s="53">
        <f t="shared" si="399"/>
        <v>7702.26</v>
      </c>
      <c r="DA311" s="53">
        <f t="shared" si="399"/>
        <v>12986.63</v>
      </c>
      <c r="DB311" s="53">
        <f t="shared" si="399"/>
        <v>10343.27</v>
      </c>
      <c r="DC311" s="53">
        <f t="shared" si="399"/>
        <v>13293.13</v>
      </c>
      <c r="DD311" s="53">
        <f t="shared" si="399"/>
        <v>14514.12</v>
      </c>
      <c r="DE311" s="53">
        <f t="shared" si="399"/>
        <v>8926.1</v>
      </c>
      <c r="DF311" s="53">
        <f t="shared" si="399"/>
        <v>7660.52</v>
      </c>
      <c r="DG311" s="53">
        <f t="shared" si="399"/>
        <v>16255.44</v>
      </c>
      <c r="DH311" s="53">
        <f t="shared" si="399"/>
        <v>7660.52</v>
      </c>
      <c r="DI311" s="53">
        <f t="shared" si="399"/>
        <v>7773.45</v>
      </c>
      <c r="DJ311" s="53">
        <f t="shared" si="399"/>
        <v>8604.4</v>
      </c>
      <c r="DK311" s="53">
        <f t="shared" si="399"/>
        <v>9382.5</v>
      </c>
      <c r="DL311" s="53">
        <f t="shared" si="399"/>
        <v>7984.19</v>
      </c>
      <c r="DM311" s="53">
        <f t="shared" si="399"/>
        <v>12627.05</v>
      </c>
      <c r="DN311" s="53">
        <f t="shared" si="399"/>
        <v>8210.61</v>
      </c>
      <c r="DO311" s="53">
        <f t="shared" si="399"/>
        <v>8074.42</v>
      </c>
      <c r="DP311" s="53">
        <f t="shared" si="399"/>
        <v>12651.39</v>
      </c>
      <c r="DQ311" s="53">
        <f t="shared" si="399"/>
        <v>8910.19</v>
      </c>
      <c r="DR311" s="53">
        <f t="shared" si="399"/>
        <v>8464.98</v>
      </c>
      <c r="DS311" s="53">
        <f t="shared" si="399"/>
        <v>8875.1</v>
      </c>
      <c r="DT311" s="53">
        <f t="shared" si="399"/>
        <v>14731.29</v>
      </c>
      <c r="DU311" s="53">
        <f t="shared" si="399"/>
        <v>9343.8799999999992</v>
      </c>
      <c r="DV311" s="53">
        <f t="shared" si="399"/>
        <v>12607.48</v>
      </c>
      <c r="DW311" s="53">
        <f t="shared" si="399"/>
        <v>10117.89</v>
      </c>
      <c r="DX311" s="53">
        <f t="shared" si="399"/>
        <v>14972.74</v>
      </c>
      <c r="DY311" s="53">
        <f t="shared" si="399"/>
        <v>11092.83</v>
      </c>
      <c r="DZ311" s="53">
        <f t="shared" si="399"/>
        <v>8489.16</v>
      </c>
      <c r="EA311" s="53">
        <f t="shared" ref="EA311:FX311" si="400">ROUND((EA264-EA166)/EA91,2)</f>
        <v>9132.2999999999993</v>
      </c>
      <c r="EB311" s="53">
        <f t="shared" si="400"/>
        <v>8528.65</v>
      </c>
      <c r="EC311" s="53">
        <f t="shared" si="400"/>
        <v>10118.299999999999</v>
      </c>
      <c r="ED311" s="53">
        <f t="shared" si="400"/>
        <v>10419.75</v>
      </c>
      <c r="EE311" s="53">
        <f t="shared" si="400"/>
        <v>12307.59</v>
      </c>
      <c r="EF311" s="53">
        <f t="shared" si="400"/>
        <v>8059.28</v>
      </c>
      <c r="EG311" s="53">
        <f t="shared" si="400"/>
        <v>10399.82</v>
      </c>
      <c r="EH311" s="53">
        <f t="shared" si="400"/>
        <v>11819.31</v>
      </c>
      <c r="EI311" s="53">
        <f t="shared" si="400"/>
        <v>8061.86</v>
      </c>
      <c r="EJ311" s="53">
        <f t="shared" si="400"/>
        <v>7660.52</v>
      </c>
      <c r="EK311" s="53">
        <f t="shared" si="400"/>
        <v>8385.07</v>
      </c>
      <c r="EL311" s="53">
        <f t="shared" si="400"/>
        <v>8465.07</v>
      </c>
      <c r="EM311" s="53">
        <f t="shared" si="400"/>
        <v>8859.32</v>
      </c>
      <c r="EN311" s="53">
        <f t="shared" si="400"/>
        <v>8283.4699999999993</v>
      </c>
      <c r="EO311" s="53">
        <f t="shared" si="400"/>
        <v>8649.08</v>
      </c>
      <c r="EP311" s="53">
        <f t="shared" si="400"/>
        <v>10470.18</v>
      </c>
      <c r="EQ311" s="53">
        <f t="shared" si="400"/>
        <v>8059.3</v>
      </c>
      <c r="ER311" s="53">
        <f t="shared" si="400"/>
        <v>10511.61</v>
      </c>
      <c r="ES311" s="53">
        <f t="shared" si="400"/>
        <v>14671.77</v>
      </c>
      <c r="ET311" s="53">
        <f t="shared" si="400"/>
        <v>15060.99</v>
      </c>
      <c r="EU311" s="53">
        <f t="shared" si="400"/>
        <v>9238.51</v>
      </c>
      <c r="EV311" s="53">
        <f t="shared" si="400"/>
        <v>17125.599999999999</v>
      </c>
      <c r="EW311" s="53">
        <f t="shared" si="400"/>
        <v>10798.06</v>
      </c>
      <c r="EX311" s="53">
        <f t="shared" si="400"/>
        <v>12076.36</v>
      </c>
      <c r="EY311" s="53">
        <f t="shared" si="400"/>
        <v>8791.65</v>
      </c>
      <c r="EZ311" s="53">
        <f t="shared" si="400"/>
        <v>14653.36</v>
      </c>
      <c r="FA311" s="53">
        <f t="shared" si="400"/>
        <v>8407.4599999999991</v>
      </c>
      <c r="FB311" s="53">
        <f t="shared" si="400"/>
        <v>10177.09</v>
      </c>
      <c r="FC311" s="53">
        <f t="shared" si="400"/>
        <v>7742.74</v>
      </c>
      <c r="FD311" s="53">
        <f t="shared" si="400"/>
        <v>10132</v>
      </c>
      <c r="FE311" s="53">
        <f t="shared" si="400"/>
        <v>15170.72</v>
      </c>
      <c r="FF311" s="53">
        <f t="shared" si="400"/>
        <v>12585.66</v>
      </c>
      <c r="FG311" s="53">
        <f t="shared" si="400"/>
        <v>15148.26</v>
      </c>
      <c r="FH311" s="53">
        <f t="shared" si="400"/>
        <v>15768.87</v>
      </c>
      <c r="FI311" s="53">
        <f t="shared" si="400"/>
        <v>8049.39</v>
      </c>
      <c r="FJ311" s="53">
        <f t="shared" si="400"/>
        <v>7768.29</v>
      </c>
      <c r="FK311" s="53">
        <f t="shared" si="400"/>
        <v>7839.31</v>
      </c>
      <c r="FL311" s="53">
        <f t="shared" si="400"/>
        <v>7660.52</v>
      </c>
      <c r="FM311" s="53">
        <f t="shared" si="400"/>
        <v>7660.52</v>
      </c>
      <c r="FN311" s="53">
        <f t="shared" si="400"/>
        <v>7881.72</v>
      </c>
      <c r="FO311" s="53">
        <f t="shared" si="400"/>
        <v>8168.17</v>
      </c>
      <c r="FP311" s="53">
        <f t="shared" si="400"/>
        <v>8294.2900000000009</v>
      </c>
      <c r="FQ311" s="53">
        <f t="shared" si="400"/>
        <v>8526.39</v>
      </c>
      <c r="FR311" s="53">
        <f t="shared" si="400"/>
        <v>13886.14</v>
      </c>
      <c r="FS311" s="53">
        <f t="shared" si="400"/>
        <v>13251.18</v>
      </c>
      <c r="FT311" s="54">
        <f t="shared" si="400"/>
        <v>16124.95</v>
      </c>
      <c r="FU311" s="53">
        <f t="shared" si="400"/>
        <v>8941.39</v>
      </c>
      <c r="FV311" s="53">
        <f t="shared" si="400"/>
        <v>8542.17</v>
      </c>
      <c r="FW311" s="53">
        <f t="shared" si="400"/>
        <v>13908.74</v>
      </c>
      <c r="FX311" s="53">
        <f t="shared" si="400"/>
        <v>16605.91</v>
      </c>
      <c r="FY311" s="53"/>
      <c r="FZ311" s="53"/>
      <c r="GB311" s="53"/>
      <c r="GC311" s="53"/>
      <c r="GD311" s="53"/>
      <c r="GE311" s="5"/>
      <c r="GF311" s="5"/>
      <c r="GG311" s="5"/>
      <c r="GH311" s="5"/>
      <c r="GI311" s="5"/>
      <c r="GJ311" s="5"/>
      <c r="GK311" s="5"/>
      <c r="GL311" s="5"/>
      <c r="GM311" s="5"/>
    </row>
    <row r="312" spans="1:195" x14ac:dyDescent="0.2">
      <c r="A312" s="55"/>
      <c r="B312" s="2" t="s">
        <v>707</v>
      </c>
      <c r="C312" s="18">
        <f t="shared" ref="C312:V312" si="401">C116*(C91)+C155</f>
        <v>48793689.786681436</v>
      </c>
      <c r="D312" s="18">
        <f t="shared" si="401"/>
        <v>324504301.52906269</v>
      </c>
      <c r="E312" s="18">
        <f t="shared" si="401"/>
        <v>66894222.639964551</v>
      </c>
      <c r="F312" s="18">
        <f t="shared" si="401"/>
        <v>133403258.32522626</v>
      </c>
      <c r="G312" s="18">
        <f t="shared" si="401"/>
        <v>8382916.8181698658</v>
      </c>
      <c r="H312" s="18">
        <f t="shared" si="401"/>
        <v>8135238.3332440406</v>
      </c>
      <c r="I312" s="18">
        <f t="shared" si="401"/>
        <v>87905966.125844315</v>
      </c>
      <c r="J312" s="18">
        <f t="shared" si="401"/>
        <v>16935850.258877009</v>
      </c>
      <c r="K312" s="18">
        <f t="shared" si="401"/>
        <v>3324474.6707694097</v>
      </c>
      <c r="L312" s="18">
        <f t="shared" si="401"/>
        <v>22800217.294264238</v>
      </c>
      <c r="M312" s="18">
        <f t="shared" si="401"/>
        <v>13786649.13241723</v>
      </c>
      <c r="N312" s="18">
        <f t="shared" si="401"/>
        <v>412562873.28685302</v>
      </c>
      <c r="O312" s="18">
        <f t="shared" si="401"/>
        <v>115042031.93491483</v>
      </c>
      <c r="P312" s="18">
        <f t="shared" si="401"/>
        <v>2450965.3933415296</v>
      </c>
      <c r="Q312" s="18">
        <f t="shared" si="401"/>
        <v>333406303.6429919</v>
      </c>
      <c r="R312" s="18">
        <f t="shared" si="401"/>
        <v>3710063.18905127</v>
      </c>
      <c r="S312" s="18">
        <f t="shared" si="401"/>
        <v>11269292.467484888</v>
      </c>
      <c r="T312" s="18">
        <f t="shared" si="401"/>
        <v>1926866.834042886</v>
      </c>
      <c r="U312" s="18">
        <f t="shared" si="401"/>
        <v>820989.43786099995</v>
      </c>
      <c r="V312" s="18">
        <f t="shared" si="401"/>
        <v>2919441.7560033402</v>
      </c>
      <c r="W312" s="18">
        <f>(W116*W91)+W155</f>
        <v>842032.49172446399</v>
      </c>
      <c r="X312" s="18">
        <f>X116*(X91)+X155</f>
        <v>819780.83590300009</v>
      </c>
      <c r="Y312" s="18">
        <f>Y311*Y91</f>
        <v>4169745.6999999997</v>
      </c>
      <c r="Z312" s="18">
        <f t="shared" ref="Z312:AL312" si="402">Z116*(Z91)+Z155</f>
        <v>2848834.18364941</v>
      </c>
      <c r="AA312" s="18">
        <f t="shared" si="402"/>
        <v>226581269.74122638</v>
      </c>
      <c r="AB312" s="18">
        <f t="shared" si="402"/>
        <v>233560503.50907445</v>
      </c>
      <c r="AC312" s="18">
        <f t="shared" si="402"/>
        <v>7465273.9759987434</v>
      </c>
      <c r="AD312" s="18">
        <f t="shared" si="402"/>
        <v>8894007.7654588874</v>
      </c>
      <c r="AE312" s="18">
        <f t="shared" si="402"/>
        <v>1569036.9500925462</v>
      </c>
      <c r="AF312" s="18">
        <f t="shared" si="402"/>
        <v>2310395.5441613202</v>
      </c>
      <c r="AG312" s="18">
        <f t="shared" si="402"/>
        <v>7404271.5609274944</v>
      </c>
      <c r="AH312" s="18">
        <f t="shared" si="402"/>
        <v>8041055.5136106145</v>
      </c>
      <c r="AI312" s="18">
        <f t="shared" si="402"/>
        <v>3598388.1813644003</v>
      </c>
      <c r="AJ312" s="18">
        <f t="shared" si="402"/>
        <v>2803866.9034044961</v>
      </c>
      <c r="AK312" s="18">
        <f t="shared" si="402"/>
        <v>2783379.5169059644</v>
      </c>
      <c r="AL312" s="18">
        <f t="shared" si="402"/>
        <v>2986316.5578696956</v>
      </c>
      <c r="AM312" s="18">
        <f>AM311*AM91</f>
        <v>4160418.9380000001</v>
      </c>
      <c r="AN312" s="18">
        <f t="shared" ref="AN312:BX312" si="403">AN116*(AN91)+AN155</f>
        <v>3784860.8646428064</v>
      </c>
      <c r="AO312" s="18">
        <f t="shared" si="403"/>
        <v>38012444.00047797</v>
      </c>
      <c r="AP312" s="18">
        <f t="shared" si="403"/>
        <v>708622304.97669256</v>
      </c>
      <c r="AQ312" s="18">
        <f t="shared" si="403"/>
        <v>2961318.4816248491</v>
      </c>
      <c r="AR312" s="18">
        <f t="shared" si="403"/>
        <v>471866370.78761995</v>
      </c>
      <c r="AS312" s="18">
        <f t="shared" si="403"/>
        <v>56295185.673284963</v>
      </c>
      <c r="AT312" s="18">
        <f t="shared" si="403"/>
        <v>19381292.07159159</v>
      </c>
      <c r="AU312" s="18">
        <f t="shared" si="403"/>
        <v>3490700.927067114</v>
      </c>
      <c r="AV312" s="18">
        <f t="shared" si="403"/>
        <v>3270055.0527074398</v>
      </c>
      <c r="AW312" s="18">
        <f t="shared" si="403"/>
        <v>2765583.5278980001</v>
      </c>
      <c r="AX312" s="18">
        <f t="shared" si="403"/>
        <v>843848.45433600014</v>
      </c>
      <c r="AY312" s="18">
        <f t="shared" si="403"/>
        <v>4855549.5091818254</v>
      </c>
      <c r="AZ312" s="18">
        <f t="shared" si="403"/>
        <v>91252298.054133847</v>
      </c>
      <c r="BA312" s="18">
        <f t="shared" si="403"/>
        <v>66072185.851153359</v>
      </c>
      <c r="BB312" s="18">
        <f t="shared" si="403"/>
        <v>58191914.176412411</v>
      </c>
      <c r="BC312" s="18">
        <f t="shared" si="403"/>
        <v>238138431.45721284</v>
      </c>
      <c r="BD312" s="18">
        <f t="shared" si="403"/>
        <v>36862459.002300613</v>
      </c>
      <c r="BE312" s="18">
        <f t="shared" si="403"/>
        <v>11687652.059957787</v>
      </c>
      <c r="BF312" s="18">
        <f t="shared" si="403"/>
        <v>174404032.54906631</v>
      </c>
      <c r="BG312" s="18">
        <f t="shared" si="403"/>
        <v>8630773.2775871009</v>
      </c>
      <c r="BH312" s="18">
        <f t="shared" si="403"/>
        <v>5454969.6743768612</v>
      </c>
      <c r="BI312" s="18">
        <f t="shared" si="403"/>
        <v>3012973.7091552401</v>
      </c>
      <c r="BJ312" s="18">
        <f t="shared" si="403"/>
        <v>44694714.334394015</v>
      </c>
      <c r="BK312" s="18">
        <f t="shared" si="403"/>
        <v>115616274.35361317</v>
      </c>
      <c r="BL312" s="18">
        <f t="shared" si="403"/>
        <v>2586434.1122700963</v>
      </c>
      <c r="BM312" s="18">
        <f t="shared" si="403"/>
        <v>3132294.6689253645</v>
      </c>
      <c r="BN312" s="18">
        <f t="shared" si="403"/>
        <v>28116663.723419275</v>
      </c>
      <c r="BO312" s="18">
        <f t="shared" si="403"/>
        <v>11868621.329237821</v>
      </c>
      <c r="BP312" s="18">
        <f t="shared" si="403"/>
        <v>2649134.064702786</v>
      </c>
      <c r="BQ312" s="18">
        <f t="shared" si="403"/>
        <v>48613146.655915469</v>
      </c>
      <c r="BR312" s="18">
        <f t="shared" si="403"/>
        <v>36479551.725057751</v>
      </c>
      <c r="BS312" s="18">
        <f t="shared" si="403"/>
        <v>8671550.93589033</v>
      </c>
      <c r="BT312" s="18">
        <f t="shared" si="403"/>
        <v>3965933.4169981279</v>
      </c>
      <c r="BU312" s="18">
        <f t="shared" si="403"/>
        <v>4210001.5888286298</v>
      </c>
      <c r="BV312" s="18">
        <f t="shared" si="403"/>
        <v>9903879.1640568245</v>
      </c>
      <c r="BW312" s="18">
        <f t="shared" si="403"/>
        <v>14595396.653713517</v>
      </c>
      <c r="BX312" s="18">
        <f t="shared" si="403"/>
        <v>1459911.3765118641</v>
      </c>
      <c r="BY312" s="18">
        <f>BY311*BY91</f>
        <v>4498044.4529999997</v>
      </c>
      <c r="BZ312" s="18">
        <f t="shared" ref="BZ312:EK312" si="404">BZ116*(BZ91)+BZ155</f>
        <v>2511869.2755026761</v>
      </c>
      <c r="CA312" s="18">
        <f t="shared" si="404"/>
        <v>2498594.7758310135</v>
      </c>
      <c r="CB312" s="18">
        <f t="shared" si="404"/>
        <v>635734368.19741714</v>
      </c>
      <c r="CC312" s="18">
        <f t="shared" si="404"/>
        <v>2123194.2569933753</v>
      </c>
      <c r="CD312" s="18">
        <f t="shared" si="404"/>
        <v>1057749.3807131001</v>
      </c>
      <c r="CE312" s="18">
        <f t="shared" si="404"/>
        <v>2238152.9120722078</v>
      </c>
      <c r="CF312" s="18">
        <f t="shared" si="404"/>
        <v>1574046.9664061817</v>
      </c>
      <c r="CG312" s="18">
        <f t="shared" si="404"/>
        <v>2283615.9018569603</v>
      </c>
      <c r="CH312" s="18">
        <f t="shared" si="404"/>
        <v>1760664.0951263199</v>
      </c>
      <c r="CI312" s="18">
        <f t="shared" si="404"/>
        <v>5881081.4872589279</v>
      </c>
      <c r="CJ312" s="18">
        <f t="shared" si="404"/>
        <v>8894045.2136911117</v>
      </c>
      <c r="CK312" s="18">
        <f t="shared" si="404"/>
        <v>38136550.107008502</v>
      </c>
      <c r="CL312" s="18">
        <f t="shared" si="404"/>
        <v>10794094.359867729</v>
      </c>
      <c r="CM312" s="18">
        <f t="shared" si="404"/>
        <v>6803062.5689426083</v>
      </c>
      <c r="CN312" s="18">
        <f t="shared" si="404"/>
        <v>214453976.5609524</v>
      </c>
      <c r="CO312" s="18">
        <f t="shared" si="404"/>
        <v>114757817.3720865</v>
      </c>
      <c r="CP312" s="18">
        <f t="shared" si="404"/>
        <v>9073524.9956510402</v>
      </c>
      <c r="CQ312" s="18">
        <f t="shared" si="404"/>
        <v>10121851.459475916</v>
      </c>
      <c r="CR312" s="18">
        <f t="shared" si="404"/>
        <v>2435035.1282247202</v>
      </c>
      <c r="CS312" s="18">
        <f t="shared" si="404"/>
        <v>3493760.2734892196</v>
      </c>
      <c r="CT312" s="18">
        <f t="shared" si="404"/>
        <v>1737755.75899038</v>
      </c>
      <c r="CU312" s="18">
        <f t="shared" si="404"/>
        <v>481054.74467947602</v>
      </c>
      <c r="CV312" s="18">
        <f t="shared" si="404"/>
        <v>777848.1219275</v>
      </c>
      <c r="CW312" s="18">
        <f t="shared" si="404"/>
        <v>2186146.7521455521</v>
      </c>
      <c r="CX312" s="18">
        <f t="shared" si="404"/>
        <v>4157685.8924389216</v>
      </c>
      <c r="CY312" s="18">
        <f t="shared" si="404"/>
        <v>820610.09783049999</v>
      </c>
      <c r="CZ312" s="18">
        <f t="shared" si="404"/>
        <v>16813261.066151638</v>
      </c>
      <c r="DA312" s="18">
        <f t="shared" si="404"/>
        <v>2437589.7525367299</v>
      </c>
      <c r="DB312" s="18">
        <f t="shared" si="404"/>
        <v>3257095.5211734409</v>
      </c>
      <c r="DC312" s="18">
        <f t="shared" si="404"/>
        <v>2362189.7172975312</v>
      </c>
      <c r="DD312" s="18">
        <f t="shared" si="404"/>
        <v>2017462.1141973</v>
      </c>
      <c r="DE312" s="18">
        <f t="shared" si="404"/>
        <v>4011387.9561572731</v>
      </c>
      <c r="DF312" s="18">
        <f t="shared" si="404"/>
        <v>160958226.17762971</v>
      </c>
      <c r="DG312" s="18">
        <f t="shared" si="404"/>
        <v>1329695.38101879</v>
      </c>
      <c r="DH312" s="18">
        <f t="shared" si="404"/>
        <v>16169042.319675989</v>
      </c>
      <c r="DI312" s="18">
        <f t="shared" si="404"/>
        <v>21166340.127021763</v>
      </c>
      <c r="DJ312" s="18">
        <f t="shared" si="404"/>
        <v>6188283.7798287999</v>
      </c>
      <c r="DK312" s="18">
        <f t="shared" si="404"/>
        <v>3954725.4916707003</v>
      </c>
      <c r="DL312" s="18">
        <f t="shared" si="404"/>
        <v>47011703.24513758</v>
      </c>
      <c r="DM312" s="18">
        <f t="shared" si="404"/>
        <v>3456023.019316623</v>
      </c>
      <c r="DN312" s="18">
        <f t="shared" si="404"/>
        <v>11934943.314448176</v>
      </c>
      <c r="DO312" s="18">
        <f t="shared" si="404"/>
        <v>24152197.320901334</v>
      </c>
      <c r="DP312" s="18">
        <f t="shared" si="404"/>
        <v>2775715.681258732</v>
      </c>
      <c r="DQ312" s="18">
        <f t="shared" si="404"/>
        <v>4676956.459787393</v>
      </c>
      <c r="DR312" s="18">
        <f t="shared" si="404"/>
        <v>11194938.61924695</v>
      </c>
      <c r="DS312" s="18">
        <f t="shared" si="404"/>
        <v>7100965.2427821569</v>
      </c>
      <c r="DT312" s="18">
        <f t="shared" si="404"/>
        <v>2121305.28275456</v>
      </c>
      <c r="DU312" s="18">
        <f t="shared" si="404"/>
        <v>3816039.4037685357</v>
      </c>
      <c r="DV312" s="18">
        <f t="shared" si="404"/>
        <v>2627399.7107097842</v>
      </c>
      <c r="DW312" s="18">
        <f t="shared" si="404"/>
        <v>3479540.9876597258</v>
      </c>
      <c r="DX312" s="18">
        <f t="shared" si="404"/>
        <v>2707072.1910640956</v>
      </c>
      <c r="DY312" s="18">
        <f t="shared" si="404"/>
        <v>3767126.0416318122</v>
      </c>
      <c r="DZ312" s="18">
        <f t="shared" si="404"/>
        <v>8474728.5424323175</v>
      </c>
      <c r="EA312" s="18">
        <f t="shared" si="404"/>
        <v>5299471.9669393245</v>
      </c>
      <c r="EB312" s="18">
        <f t="shared" si="404"/>
        <v>5019108.8433982702</v>
      </c>
      <c r="EC312" s="18">
        <f t="shared" si="404"/>
        <v>3057749.4490896082</v>
      </c>
      <c r="ED312" s="18">
        <f t="shared" si="404"/>
        <v>17487470.437011681</v>
      </c>
      <c r="EE312" s="18">
        <f t="shared" si="404"/>
        <v>2523056.7335266001</v>
      </c>
      <c r="EF312" s="18">
        <f t="shared" si="404"/>
        <v>12400004.926601034</v>
      </c>
      <c r="EG312" s="18">
        <f t="shared" si="404"/>
        <v>2894268.863478539</v>
      </c>
      <c r="EH312" s="18">
        <f t="shared" si="404"/>
        <v>2673526.928779162</v>
      </c>
      <c r="EI312" s="18">
        <f t="shared" si="404"/>
        <v>138834852.90445551</v>
      </c>
      <c r="EJ312" s="18">
        <f t="shared" si="404"/>
        <v>67329834.692183211</v>
      </c>
      <c r="EK312" s="18">
        <f t="shared" si="404"/>
        <v>5398305.9931789823</v>
      </c>
      <c r="EL312" s="18">
        <f t="shared" ref="EL312:ET312" si="405">EL116*(EL91)+EL155</f>
        <v>4204600.2436043788</v>
      </c>
      <c r="EM312" s="18">
        <f t="shared" si="405"/>
        <v>4369842.8627033941</v>
      </c>
      <c r="EN312" s="18">
        <f t="shared" si="405"/>
        <v>8316603.7590061203</v>
      </c>
      <c r="EO312" s="18">
        <f t="shared" si="405"/>
        <v>3901600.1381449117</v>
      </c>
      <c r="EP312" s="18">
        <f t="shared" si="405"/>
        <v>3970291.3651879202</v>
      </c>
      <c r="EQ312" s="18">
        <f t="shared" si="405"/>
        <v>19452733.990974098</v>
      </c>
      <c r="ER312" s="18">
        <f t="shared" si="405"/>
        <v>3926087.0696492102</v>
      </c>
      <c r="ES312" s="18">
        <f t="shared" si="405"/>
        <v>1880920.6377940858</v>
      </c>
      <c r="ET312" s="18">
        <f t="shared" si="405"/>
        <v>2828454.7935408619</v>
      </c>
      <c r="EU312" s="18">
        <f>EU311*EU91</f>
        <v>5962534.3540000003</v>
      </c>
      <c r="EV312" s="18">
        <f>EV116*(EV91)+EV155</f>
        <v>1125152.008634195</v>
      </c>
      <c r="EW312" s="18">
        <f>EW116*(EW91)+EW155</f>
        <v>9381351.0293046571</v>
      </c>
      <c r="EX312" s="18">
        <f>EX116*(EX91)+EX155</f>
        <v>3188160.2887009596</v>
      </c>
      <c r="EY312" s="18">
        <f>EY311*EY91</f>
        <v>2149558.4249999998</v>
      </c>
      <c r="EZ312" s="18">
        <f t="shared" ref="EZ312:FX312" si="406">EZ116*(EZ91)+EZ155</f>
        <v>1745215.748688116</v>
      </c>
      <c r="FA312" s="18">
        <f t="shared" si="406"/>
        <v>26415389.94577593</v>
      </c>
      <c r="FB312" s="18">
        <f t="shared" si="406"/>
        <v>3608794.87622019</v>
      </c>
      <c r="FC312" s="18">
        <f t="shared" si="406"/>
        <v>19215150.680707812</v>
      </c>
      <c r="FD312" s="18">
        <f t="shared" si="406"/>
        <v>3502633.4855578491</v>
      </c>
      <c r="FE312" s="18">
        <f t="shared" si="406"/>
        <v>1647540.2858513859</v>
      </c>
      <c r="FF312" s="18">
        <f t="shared" si="406"/>
        <v>2658091.0061676158</v>
      </c>
      <c r="FG312" s="18">
        <f t="shared" si="406"/>
        <v>1663279.3872904419</v>
      </c>
      <c r="FH312" s="18">
        <f t="shared" si="406"/>
        <v>1416044.1077456519</v>
      </c>
      <c r="FI312" s="18">
        <f t="shared" si="406"/>
        <v>14983945.218412986</v>
      </c>
      <c r="FJ312" s="18">
        <f t="shared" si="406"/>
        <v>14642444.913200529</v>
      </c>
      <c r="FK312" s="18">
        <f t="shared" si="406"/>
        <v>17638458.169124998</v>
      </c>
      <c r="FL312" s="18">
        <f t="shared" si="406"/>
        <v>35729017.347753853</v>
      </c>
      <c r="FM312" s="18">
        <f t="shared" si="406"/>
        <v>26302946.944889974</v>
      </c>
      <c r="FN312" s="18">
        <f t="shared" si="406"/>
        <v>161311210.52523369</v>
      </c>
      <c r="FO312" s="18">
        <f t="shared" si="406"/>
        <v>9278223.2655799817</v>
      </c>
      <c r="FP312" s="18">
        <f t="shared" si="406"/>
        <v>18552658.147375774</v>
      </c>
      <c r="FQ312" s="18">
        <f t="shared" si="406"/>
        <v>6684693.6301163193</v>
      </c>
      <c r="FR312" s="18">
        <f t="shared" si="406"/>
        <v>2280103.7371452013</v>
      </c>
      <c r="FS312" s="18">
        <f t="shared" si="406"/>
        <v>2417015.9349241601</v>
      </c>
      <c r="FT312" s="21">
        <f t="shared" si="406"/>
        <v>1296446.299379044</v>
      </c>
      <c r="FU312" s="18">
        <f t="shared" si="406"/>
        <v>6915270.7214555116</v>
      </c>
      <c r="FV312" s="18">
        <f t="shared" si="406"/>
        <v>5676270.2466898952</v>
      </c>
      <c r="FW312" s="18">
        <f t="shared" si="406"/>
        <v>2403430.9207832324</v>
      </c>
      <c r="FX312" s="18">
        <f t="shared" si="406"/>
        <v>1218873.56874098</v>
      </c>
      <c r="FY312" s="18">
        <f>FY126*(FY91)+FY155</f>
        <v>0</v>
      </c>
      <c r="FZ312" s="53">
        <f>SUM(C312:FY312)+0.08</f>
        <v>6684261750.4449921</v>
      </c>
      <c r="GB312" s="5"/>
      <c r="GC312" s="5"/>
      <c r="GD312" s="5"/>
      <c r="GE312" s="5"/>
      <c r="GF312" s="5"/>
      <c r="GG312" s="5"/>
      <c r="GH312" s="5"/>
      <c r="GI312" s="5"/>
      <c r="GJ312" s="5"/>
      <c r="GK312" s="5"/>
      <c r="GL312" s="5"/>
      <c r="GM312" s="5"/>
    </row>
    <row r="313" spans="1:195" x14ac:dyDescent="0.2">
      <c r="A313" s="5"/>
      <c r="B313" s="24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42"/>
      <c r="CM313" s="42"/>
      <c r="CN313" s="42"/>
      <c r="CO313" s="42"/>
      <c r="CP313" s="42"/>
      <c r="CQ313" s="42"/>
      <c r="CR313" s="42"/>
      <c r="CS313" s="42"/>
      <c r="CT313" s="42"/>
      <c r="CU313" s="42"/>
      <c r="CV313" s="42"/>
      <c r="CW313" s="42"/>
      <c r="CX313" s="42"/>
      <c r="CY313" s="42"/>
      <c r="CZ313" s="42"/>
      <c r="DA313" s="42"/>
      <c r="DB313" s="42"/>
      <c r="DC313" s="42"/>
      <c r="DD313" s="42"/>
      <c r="DE313" s="42"/>
      <c r="DF313" s="42"/>
      <c r="DG313" s="42"/>
      <c r="DH313" s="42"/>
      <c r="DI313" s="42"/>
      <c r="DJ313" s="42"/>
      <c r="DK313" s="42"/>
      <c r="DL313" s="42"/>
      <c r="DM313" s="42"/>
      <c r="DN313" s="42"/>
      <c r="DO313" s="42"/>
      <c r="DP313" s="42"/>
      <c r="DQ313" s="42"/>
      <c r="DR313" s="42"/>
      <c r="DS313" s="42"/>
      <c r="DT313" s="42"/>
      <c r="DU313" s="42"/>
      <c r="DV313" s="42"/>
      <c r="DW313" s="42"/>
      <c r="DX313" s="42"/>
      <c r="DY313" s="42"/>
      <c r="DZ313" s="42"/>
      <c r="EA313" s="42"/>
      <c r="EB313" s="42"/>
      <c r="EC313" s="42"/>
      <c r="ED313" s="42"/>
      <c r="EE313" s="42"/>
      <c r="EF313" s="42"/>
      <c r="EG313" s="42"/>
      <c r="EH313" s="42"/>
      <c r="EI313" s="42"/>
      <c r="EJ313" s="42"/>
      <c r="EK313" s="42"/>
      <c r="EL313" s="42"/>
      <c r="EM313" s="42"/>
      <c r="EN313" s="42"/>
      <c r="EO313" s="42"/>
      <c r="EP313" s="42"/>
      <c r="EQ313" s="42"/>
      <c r="ER313" s="42"/>
      <c r="ES313" s="42"/>
      <c r="ET313" s="42"/>
      <c r="EU313" s="42"/>
      <c r="EV313" s="42"/>
      <c r="EW313" s="42"/>
      <c r="EX313" s="42"/>
      <c r="EY313" s="42"/>
      <c r="EZ313" s="42"/>
      <c r="FA313" s="42"/>
      <c r="FB313" s="42"/>
      <c r="FC313" s="42"/>
      <c r="FD313" s="42"/>
      <c r="FE313" s="42"/>
      <c r="FF313" s="42"/>
      <c r="FG313" s="42"/>
      <c r="FH313" s="42"/>
      <c r="FI313" s="42"/>
      <c r="FJ313" s="42"/>
      <c r="FK313" s="42"/>
      <c r="FL313" s="42"/>
      <c r="FM313" s="42"/>
      <c r="FN313" s="42"/>
      <c r="FO313" s="42"/>
      <c r="FP313" s="42"/>
      <c r="FQ313" s="42"/>
      <c r="FR313" s="42"/>
      <c r="FS313" s="42"/>
      <c r="FT313" s="42"/>
      <c r="FU313" s="42"/>
      <c r="FV313" s="42"/>
      <c r="FW313" s="42"/>
      <c r="FX313" s="42"/>
      <c r="FY313" s="42"/>
      <c r="FZ313" s="53"/>
      <c r="GB313" s="5"/>
      <c r="GC313" s="5"/>
      <c r="GD313" s="5"/>
      <c r="GE313" s="5"/>
      <c r="GF313" s="5"/>
      <c r="GG313" s="5"/>
      <c r="GH313" s="5"/>
      <c r="GI313" s="5"/>
      <c r="GJ313" s="5"/>
      <c r="GK313" s="5"/>
      <c r="GL313" s="5"/>
      <c r="GM313" s="5"/>
    </row>
    <row r="314" spans="1:195" x14ac:dyDescent="0.2">
      <c r="A314" s="5"/>
      <c r="B314" s="155" t="s">
        <v>708</v>
      </c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  <c r="AX314" s="24"/>
      <c r="AY314" s="24"/>
      <c r="AZ314" s="24"/>
      <c r="BA314" s="24"/>
      <c r="BB314" s="24"/>
      <c r="BC314" s="24"/>
      <c r="BD314" s="24"/>
      <c r="BE314" s="24"/>
      <c r="BF314" s="24"/>
      <c r="BG314" s="24"/>
      <c r="BH314" s="24"/>
      <c r="BI314" s="24"/>
      <c r="BJ314" s="24"/>
      <c r="BK314" s="24"/>
      <c r="BL314" s="24"/>
      <c r="BM314" s="24"/>
      <c r="BN314" s="24"/>
      <c r="BO314" s="24"/>
      <c r="BP314" s="24"/>
      <c r="BQ314" s="24"/>
      <c r="BR314" s="24"/>
      <c r="BS314" s="24"/>
      <c r="BT314" s="24"/>
      <c r="BU314" s="24"/>
      <c r="BV314" s="24"/>
      <c r="BW314" s="24"/>
      <c r="BX314" s="24"/>
      <c r="BY314" s="24"/>
      <c r="BZ314" s="24"/>
      <c r="CA314" s="24"/>
      <c r="CB314" s="24"/>
      <c r="CC314" s="24"/>
      <c r="CD314" s="24"/>
      <c r="CE314" s="24"/>
      <c r="CF314" s="24"/>
      <c r="CG314" s="24"/>
      <c r="CH314" s="24"/>
      <c r="CI314" s="24"/>
      <c r="CJ314" s="24"/>
      <c r="CK314" s="24"/>
      <c r="CL314" s="24"/>
      <c r="CM314" s="24"/>
      <c r="CN314" s="24"/>
      <c r="CO314" s="24"/>
      <c r="CP314" s="24"/>
      <c r="CQ314" s="24"/>
      <c r="CR314" s="24"/>
      <c r="CS314" s="24"/>
      <c r="CT314" s="24"/>
      <c r="CU314" s="24"/>
      <c r="CV314" s="24"/>
      <c r="CW314" s="24"/>
      <c r="CX314" s="24"/>
      <c r="CY314" s="24"/>
      <c r="CZ314" s="24"/>
      <c r="DA314" s="24"/>
      <c r="DB314" s="24"/>
      <c r="DC314" s="24"/>
      <c r="DD314" s="24"/>
      <c r="DE314" s="24"/>
      <c r="DF314" s="24"/>
      <c r="DG314" s="24"/>
      <c r="DH314" s="24"/>
      <c r="DI314" s="24"/>
      <c r="DJ314" s="24"/>
      <c r="DK314" s="24"/>
      <c r="DL314" s="24"/>
      <c r="DM314" s="24"/>
      <c r="DN314" s="24"/>
      <c r="DO314" s="24"/>
      <c r="DP314" s="24"/>
      <c r="DQ314" s="24"/>
      <c r="DR314" s="24"/>
      <c r="DS314" s="24"/>
      <c r="DT314" s="24"/>
      <c r="DU314" s="24"/>
      <c r="DV314" s="24"/>
      <c r="DW314" s="24"/>
      <c r="DX314" s="24"/>
      <c r="DY314" s="24"/>
      <c r="DZ314" s="24"/>
      <c r="EA314" s="24"/>
      <c r="EB314" s="24"/>
      <c r="EC314" s="24"/>
      <c r="ED314" s="24"/>
      <c r="EE314" s="24"/>
      <c r="EF314" s="24"/>
      <c r="EG314" s="24"/>
      <c r="EH314" s="24"/>
      <c r="EI314" s="24"/>
      <c r="EJ314" s="24"/>
      <c r="EK314" s="24"/>
      <c r="EL314" s="24"/>
      <c r="EM314" s="24"/>
      <c r="EN314" s="24"/>
      <c r="EO314" s="24"/>
      <c r="EP314" s="24"/>
      <c r="EQ314" s="24"/>
      <c r="ER314" s="24"/>
      <c r="ES314" s="24"/>
      <c r="ET314" s="24"/>
      <c r="EU314" s="24"/>
      <c r="EV314" s="24"/>
      <c r="EW314" s="24"/>
      <c r="EX314" s="24"/>
      <c r="EY314" s="24"/>
      <c r="EZ314" s="24"/>
      <c r="FA314" s="24"/>
      <c r="FB314" s="24"/>
      <c r="FC314" s="24"/>
      <c r="FD314" s="24"/>
      <c r="FE314" s="24"/>
      <c r="FF314" s="24"/>
      <c r="FG314" s="24"/>
      <c r="FH314" s="24"/>
      <c r="FI314" s="24"/>
      <c r="FJ314" s="24"/>
      <c r="FK314" s="24"/>
      <c r="FL314" s="24"/>
      <c r="FM314" s="24"/>
      <c r="FN314" s="24"/>
      <c r="FO314" s="24"/>
      <c r="FP314" s="24"/>
      <c r="FQ314" s="24"/>
      <c r="FR314" s="24"/>
      <c r="FS314" s="24"/>
      <c r="FT314" s="24"/>
      <c r="FU314" s="24"/>
      <c r="FV314" s="24"/>
      <c r="FW314" s="24"/>
      <c r="FX314" s="24"/>
      <c r="FY314" s="24"/>
      <c r="FZ314" s="18">
        <f>SUM(C314:FY314)</f>
        <v>0</v>
      </c>
      <c r="GB314" s="18"/>
      <c r="GC314" s="122"/>
      <c r="GD314" s="18"/>
      <c r="GE314" s="5"/>
      <c r="GF314" s="5"/>
      <c r="GG314" s="5"/>
      <c r="GH314" s="5"/>
      <c r="GI314" s="5"/>
      <c r="GJ314" s="5"/>
      <c r="GK314" s="5"/>
      <c r="GL314" s="5"/>
      <c r="GM314" s="5"/>
    </row>
    <row r="315" spans="1:195" x14ac:dyDescent="0.2">
      <c r="A315" s="5"/>
      <c r="B315" s="24"/>
      <c r="C315" s="73"/>
      <c r="D315" s="5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4"/>
      <c r="BA315" s="24"/>
      <c r="BB315" s="24"/>
      <c r="BC315" s="24"/>
      <c r="BD315" s="24"/>
      <c r="BE315" s="24"/>
      <c r="BF315" s="24"/>
      <c r="BG315" s="24"/>
      <c r="BH315" s="24"/>
      <c r="BI315" s="24"/>
      <c r="BJ315" s="24"/>
      <c r="BK315" s="24"/>
      <c r="BL315" s="24"/>
      <c r="BM315" s="24"/>
      <c r="BN315" s="24"/>
      <c r="BO315" s="24"/>
      <c r="BP315" s="24"/>
      <c r="BQ315" s="24"/>
      <c r="BR315" s="24"/>
      <c r="BS315" s="24"/>
      <c r="BT315" s="24"/>
      <c r="BU315" s="24"/>
      <c r="BV315" s="24"/>
      <c r="BW315" s="24"/>
      <c r="BX315" s="24"/>
      <c r="BY315" s="24"/>
      <c r="BZ315" s="24"/>
      <c r="CA315" s="24"/>
      <c r="CB315" s="24"/>
      <c r="CC315" s="24"/>
      <c r="CD315" s="24"/>
      <c r="CE315" s="24"/>
      <c r="CF315" s="24"/>
      <c r="CG315" s="24"/>
      <c r="CH315" s="24"/>
      <c r="CI315" s="24"/>
      <c r="CJ315" s="24"/>
      <c r="CK315" s="24"/>
      <c r="CL315" s="24"/>
      <c r="CM315" s="24"/>
      <c r="CN315" s="24"/>
      <c r="CO315" s="24"/>
      <c r="CP315" s="24"/>
      <c r="CQ315" s="24"/>
      <c r="CR315" s="24"/>
      <c r="CS315" s="24"/>
      <c r="CT315" s="24"/>
      <c r="CU315" s="24"/>
      <c r="CV315" s="24"/>
      <c r="CW315" s="24"/>
      <c r="CX315" s="24"/>
      <c r="CY315" s="24"/>
      <c r="CZ315" s="24"/>
      <c r="DA315" s="24"/>
      <c r="DB315" s="24"/>
      <c r="DC315" s="24"/>
      <c r="DD315" s="24"/>
      <c r="DE315" s="24"/>
      <c r="DF315" s="24"/>
      <c r="DG315" s="24"/>
      <c r="DH315" s="24"/>
      <c r="DI315" s="24"/>
      <c r="DJ315" s="24"/>
      <c r="DK315" s="24"/>
      <c r="DL315" s="24"/>
      <c r="DM315" s="24"/>
      <c r="DN315" s="24"/>
      <c r="DO315" s="24"/>
      <c r="DP315" s="24"/>
      <c r="DQ315" s="24"/>
      <c r="DR315" s="24"/>
      <c r="DS315" s="24"/>
      <c r="DT315" s="24"/>
      <c r="DU315" s="24"/>
      <c r="DV315" s="24"/>
      <c r="DW315" s="24"/>
      <c r="DX315" s="24"/>
      <c r="DY315" s="24"/>
      <c r="DZ315" s="24"/>
      <c r="EA315" s="24"/>
      <c r="EB315" s="24"/>
      <c r="EC315" s="24"/>
      <c r="ED315" s="24"/>
      <c r="EE315" s="24"/>
      <c r="EF315" s="24"/>
      <c r="EG315" s="24"/>
      <c r="EH315" s="24"/>
      <c r="EI315" s="24"/>
      <c r="EJ315" s="24"/>
      <c r="EK315" s="24"/>
      <c r="EL315" s="24"/>
      <c r="EM315" s="24"/>
      <c r="EN315" s="24"/>
      <c r="EO315" s="24"/>
      <c r="EP315" s="24"/>
      <c r="EQ315" s="24"/>
      <c r="ER315" s="24"/>
      <c r="ES315" s="24"/>
      <c r="ET315" s="24"/>
      <c r="EU315" s="24"/>
      <c r="EV315" s="24"/>
      <c r="EW315" s="24"/>
      <c r="EX315" s="24"/>
      <c r="EY315" s="24"/>
      <c r="EZ315" s="24"/>
      <c r="FA315" s="24"/>
      <c r="FB315" s="24"/>
      <c r="FC315" s="24"/>
      <c r="FD315" s="24"/>
      <c r="FE315" s="24"/>
      <c r="FF315" s="24"/>
      <c r="FG315" s="24"/>
      <c r="FH315" s="24"/>
      <c r="FI315" s="24"/>
      <c r="FJ315" s="24"/>
      <c r="FK315" s="24"/>
      <c r="FL315" s="24"/>
      <c r="FM315" s="24"/>
      <c r="FN315" s="24"/>
      <c r="FO315" s="24"/>
      <c r="FP315" s="24"/>
      <c r="FQ315" s="24"/>
      <c r="FR315" s="24"/>
      <c r="FS315" s="24"/>
      <c r="FT315" s="24"/>
      <c r="FU315" s="24"/>
      <c r="FV315" s="24"/>
      <c r="FW315" s="24"/>
      <c r="FX315" s="24"/>
      <c r="FY315" s="156"/>
      <c r="FZ315" s="24"/>
      <c r="GB315" s="116"/>
      <c r="GC315" s="157"/>
      <c r="GD315" s="116"/>
      <c r="GE315" s="5"/>
      <c r="GF315" s="5"/>
      <c r="GG315" s="5"/>
      <c r="GH315" s="5"/>
      <c r="GI315" s="5"/>
      <c r="GJ315" s="5"/>
      <c r="GK315" s="5"/>
      <c r="GL315" s="5"/>
      <c r="GM315" s="5"/>
    </row>
    <row r="316" spans="1:195" x14ac:dyDescent="0.2">
      <c r="A316" s="5"/>
      <c r="B316" s="24" t="s">
        <v>709</v>
      </c>
      <c r="C316" s="73"/>
      <c r="D316" s="5"/>
      <c r="E316" s="24"/>
      <c r="F316" s="24"/>
      <c r="G316" s="24"/>
      <c r="H316" s="24"/>
      <c r="I316" s="24"/>
      <c r="J316" s="24"/>
      <c r="K316" s="24"/>
      <c r="L316" s="24"/>
      <c r="M316" s="24" t="s">
        <v>64</v>
      </c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  <c r="BD316" s="24"/>
      <c r="BE316" s="24"/>
      <c r="BF316" s="24"/>
      <c r="BG316" s="24"/>
      <c r="BH316" s="24"/>
      <c r="BI316" s="24"/>
      <c r="BJ316" s="24"/>
      <c r="BK316" s="24"/>
      <c r="BL316" s="24"/>
      <c r="BM316" s="24"/>
      <c r="BN316" s="24"/>
      <c r="BO316" s="24"/>
      <c r="BP316" s="24"/>
      <c r="BQ316" s="24"/>
      <c r="BR316" s="24"/>
      <c r="BS316" s="24"/>
      <c r="BT316" s="24"/>
      <c r="BU316" s="24"/>
      <c r="BV316" s="24"/>
      <c r="BW316" s="24"/>
      <c r="BX316" s="24"/>
      <c r="BY316" s="24"/>
      <c r="BZ316" s="24"/>
      <c r="CA316" s="24"/>
      <c r="CB316" s="24"/>
      <c r="CC316" s="24"/>
      <c r="CD316" s="24"/>
      <c r="CE316" s="24"/>
      <c r="CF316" s="24"/>
      <c r="CG316" s="24"/>
      <c r="CH316" s="24"/>
      <c r="CI316" s="24"/>
      <c r="CJ316" s="24"/>
      <c r="CK316" s="24"/>
      <c r="CL316" s="24"/>
      <c r="CM316" s="24"/>
      <c r="CN316" s="24"/>
      <c r="CO316" s="24"/>
      <c r="CP316" s="24"/>
      <c r="CQ316" s="24"/>
      <c r="CR316" s="24"/>
      <c r="CS316" s="24"/>
      <c r="CT316" s="24"/>
      <c r="CU316" s="24"/>
      <c r="CV316" s="24"/>
      <c r="CW316" s="24"/>
      <c r="CX316" s="24"/>
      <c r="CY316" s="24"/>
      <c r="CZ316" s="24"/>
      <c r="DA316" s="24"/>
      <c r="DB316" s="24"/>
      <c r="DC316" s="24"/>
      <c r="DD316" s="24"/>
      <c r="DE316" s="24"/>
      <c r="DF316" s="24"/>
      <c r="DG316" s="24"/>
      <c r="DH316" s="24"/>
      <c r="DI316" s="24"/>
      <c r="DJ316" s="24"/>
      <c r="DK316" s="24"/>
      <c r="DL316" s="24"/>
      <c r="DM316" s="24"/>
      <c r="DN316" s="24"/>
      <c r="DO316" s="24"/>
      <c r="DP316" s="24"/>
      <c r="DQ316" s="24"/>
      <c r="DR316" s="24"/>
      <c r="DS316" s="24"/>
      <c r="DT316" s="24"/>
      <c r="DU316" s="24"/>
      <c r="DV316" s="24"/>
      <c r="DW316" s="24"/>
      <c r="DX316" s="24"/>
      <c r="DY316" s="24"/>
      <c r="DZ316" s="24"/>
      <c r="EA316" s="24"/>
      <c r="EB316" s="24"/>
      <c r="EC316" s="24"/>
      <c r="ED316" s="24"/>
      <c r="EE316" s="24"/>
      <c r="EF316" s="24"/>
      <c r="EG316" s="24"/>
      <c r="EH316" s="24"/>
      <c r="EI316" s="24"/>
      <c r="EJ316" s="24"/>
      <c r="EK316" s="24"/>
      <c r="EL316" s="24"/>
      <c r="EM316" s="24"/>
      <c r="EN316" s="24"/>
      <c r="EO316" s="24"/>
      <c r="EP316" s="24"/>
      <c r="EQ316" s="24"/>
      <c r="ER316" s="24"/>
      <c r="ES316" s="24"/>
      <c r="ET316" s="24"/>
      <c r="EU316" s="24"/>
      <c r="EV316" s="24"/>
      <c r="EW316" s="24"/>
      <c r="EX316" s="24"/>
      <c r="EY316" s="24"/>
      <c r="EZ316" s="24"/>
      <c r="FA316" s="24"/>
      <c r="FB316" s="24"/>
      <c r="FC316" s="24"/>
      <c r="FD316" s="24"/>
      <c r="FE316" s="24"/>
      <c r="FF316" s="24"/>
      <c r="FG316" s="24"/>
      <c r="FH316" s="24"/>
      <c r="FI316" s="24"/>
      <c r="FJ316" s="24"/>
      <c r="FK316" s="24"/>
      <c r="FL316" s="24"/>
      <c r="FM316" s="24"/>
      <c r="FN316" s="24"/>
      <c r="FO316" s="24"/>
      <c r="FP316" s="24"/>
      <c r="FQ316" s="24"/>
      <c r="FR316" s="24"/>
      <c r="FS316" s="24"/>
      <c r="FT316" s="24"/>
      <c r="FU316" s="24"/>
      <c r="FV316" s="24"/>
      <c r="FW316" s="24"/>
      <c r="FX316" s="24"/>
      <c r="FY316" s="156"/>
      <c r="FZ316" s="116"/>
      <c r="GB316" s="116"/>
      <c r="GC316" s="157"/>
      <c r="GD316" s="116"/>
      <c r="GE316" s="5"/>
      <c r="GF316" s="158"/>
      <c r="GG316" s="5"/>
      <c r="GH316" s="5"/>
      <c r="GI316" s="5"/>
      <c r="GJ316" s="5"/>
      <c r="GK316" s="5"/>
      <c r="GL316" s="5"/>
      <c r="GM316" s="5"/>
    </row>
    <row r="317" spans="1:195" x14ac:dyDescent="0.2">
      <c r="A317" s="5"/>
      <c r="B317" s="24" t="s">
        <v>710</v>
      </c>
      <c r="C317" s="159">
        <v>30</v>
      </c>
      <c r="D317" s="159">
        <v>60</v>
      </c>
      <c r="E317" s="159">
        <v>111</v>
      </c>
      <c r="F317" s="159">
        <v>60</v>
      </c>
      <c r="G317" s="159">
        <v>0</v>
      </c>
      <c r="H317" s="159">
        <v>0</v>
      </c>
      <c r="I317" s="159">
        <v>36</v>
      </c>
      <c r="J317" s="159">
        <v>35</v>
      </c>
      <c r="K317" s="159">
        <v>0</v>
      </c>
      <c r="L317" s="159">
        <v>60</v>
      </c>
      <c r="M317" s="159">
        <v>100</v>
      </c>
      <c r="N317" s="159">
        <v>0</v>
      </c>
      <c r="O317" s="159">
        <v>0</v>
      </c>
      <c r="P317" s="159">
        <v>0</v>
      </c>
      <c r="Q317" s="159">
        <v>0</v>
      </c>
      <c r="R317" s="159">
        <v>0</v>
      </c>
      <c r="S317" s="159">
        <v>15</v>
      </c>
      <c r="T317" s="159">
        <v>0</v>
      </c>
      <c r="U317" s="159">
        <v>0</v>
      </c>
      <c r="V317" s="159">
        <v>0</v>
      </c>
      <c r="W317" s="160">
        <v>0</v>
      </c>
      <c r="X317" s="159">
        <v>1</v>
      </c>
      <c r="Y317" s="159">
        <v>0</v>
      </c>
      <c r="Z317" s="159">
        <v>0</v>
      </c>
      <c r="AA317" s="159">
        <v>15</v>
      </c>
      <c r="AB317" s="159">
        <v>78</v>
      </c>
      <c r="AC317" s="159">
        <v>15</v>
      </c>
      <c r="AD317" s="159">
        <v>18</v>
      </c>
      <c r="AE317" s="159">
        <v>4</v>
      </c>
      <c r="AF317" s="159">
        <v>0</v>
      </c>
      <c r="AG317" s="159">
        <v>10</v>
      </c>
      <c r="AH317" s="159">
        <v>18</v>
      </c>
      <c r="AI317" s="159">
        <v>0</v>
      </c>
      <c r="AJ317" s="159">
        <v>10</v>
      </c>
      <c r="AK317" s="159">
        <v>0</v>
      </c>
      <c r="AL317" s="159">
        <v>0</v>
      </c>
      <c r="AM317" s="159">
        <v>0</v>
      </c>
      <c r="AN317" s="159">
        <v>0</v>
      </c>
      <c r="AO317" s="159">
        <v>30</v>
      </c>
      <c r="AP317" s="48">
        <v>494</v>
      </c>
      <c r="AQ317" s="159">
        <v>0</v>
      </c>
      <c r="AR317" s="159">
        <v>0</v>
      </c>
      <c r="AS317" s="159">
        <v>0</v>
      </c>
      <c r="AT317" s="159">
        <v>0</v>
      </c>
      <c r="AU317" s="159">
        <v>0</v>
      </c>
      <c r="AV317" s="159">
        <v>0</v>
      </c>
      <c r="AW317" s="159">
        <v>0</v>
      </c>
      <c r="AX317" s="159">
        <v>0</v>
      </c>
      <c r="AY317" s="159">
        <v>0</v>
      </c>
      <c r="AZ317" s="159">
        <v>135</v>
      </c>
      <c r="BA317" s="159">
        <v>5</v>
      </c>
      <c r="BB317" s="159">
        <v>0</v>
      </c>
      <c r="BC317" s="159">
        <v>181</v>
      </c>
      <c r="BD317" s="159">
        <v>0</v>
      </c>
      <c r="BE317" s="159">
        <v>0</v>
      </c>
      <c r="BF317" s="159">
        <v>0</v>
      </c>
      <c r="BG317" s="159">
        <v>0</v>
      </c>
      <c r="BH317" s="159">
        <v>0</v>
      </c>
      <c r="BI317" s="159">
        <v>11</v>
      </c>
      <c r="BJ317" s="159">
        <v>0</v>
      </c>
      <c r="BK317" s="159">
        <v>0</v>
      </c>
      <c r="BL317" s="159">
        <v>5</v>
      </c>
      <c r="BM317" s="159">
        <v>0</v>
      </c>
      <c r="BN317" s="159">
        <v>30</v>
      </c>
      <c r="BO317" s="159">
        <v>16</v>
      </c>
      <c r="BP317" s="159">
        <v>0</v>
      </c>
      <c r="BQ317" s="159">
        <v>10</v>
      </c>
      <c r="BR317" s="159">
        <v>0</v>
      </c>
      <c r="BS317" s="159">
        <v>0</v>
      </c>
      <c r="BT317" s="159">
        <v>0</v>
      </c>
      <c r="BU317" s="159">
        <v>0</v>
      </c>
      <c r="BV317" s="159">
        <v>0</v>
      </c>
      <c r="BW317" s="159">
        <v>20</v>
      </c>
      <c r="BX317" s="159">
        <v>0</v>
      </c>
      <c r="BY317" s="159">
        <v>0</v>
      </c>
      <c r="BZ317" s="159">
        <v>0</v>
      </c>
      <c r="CA317" s="159">
        <v>0</v>
      </c>
      <c r="CB317" s="159">
        <v>105</v>
      </c>
      <c r="CC317" s="159">
        <v>0</v>
      </c>
      <c r="CD317" s="159">
        <v>2</v>
      </c>
      <c r="CE317" s="159">
        <v>5</v>
      </c>
      <c r="CF317" s="159">
        <v>0</v>
      </c>
      <c r="CG317" s="159">
        <v>0</v>
      </c>
      <c r="CH317" s="159">
        <v>3</v>
      </c>
      <c r="CI317" s="159">
        <v>15</v>
      </c>
      <c r="CJ317" s="159">
        <v>30</v>
      </c>
      <c r="CK317" s="159">
        <v>15</v>
      </c>
      <c r="CL317" s="159">
        <v>0</v>
      </c>
      <c r="CM317" s="159">
        <v>0</v>
      </c>
      <c r="CN317" s="159">
        <v>0</v>
      </c>
      <c r="CO317" s="159">
        <v>0</v>
      </c>
      <c r="CP317" s="159">
        <v>0</v>
      </c>
      <c r="CQ317" s="159">
        <v>15</v>
      </c>
      <c r="CR317" s="159">
        <v>0</v>
      </c>
      <c r="CS317" s="159">
        <v>0</v>
      </c>
      <c r="CT317" s="159">
        <v>3</v>
      </c>
      <c r="CU317" s="159">
        <v>0</v>
      </c>
      <c r="CV317" s="159">
        <v>0</v>
      </c>
      <c r="CW317" s="159">
        <v>0</v>
      </c>
      <c r="CX317" s="159">
        <v>0</v>
      </c>
      <c r="CY317" s="159">
        <v>0</v>
      </c>
      <c r="CZ317" s="159">
        <v>0</v>
      </c>
      <c r="DA317" s="159">
        <v>4</v>
      </c>
      <c r="DB317" s="159">
        <v>0</v>
      </c>
      <c r="DC317" s="159">
        <v>0</v>
      </c>
      <c r="DD317" s="159">
        <v>0</v>
      </c>
      <c r="DE317" s="159">
        <v>0</v>
      </c>
      <c r="DF317" s="159">
        <v>126</v>
      </c>
      <c r="DG317" s="159">
        <v>0</v>
      </c>
      <c r="DH317" s="159">
        <v>15</v>
      </c>
      <c r="DI317" s="159">
        <v>0</v>
      </c>
      <c r="DJ317" s="159">
        <v>0</v>
      </c>
      <c r="DK317" s="159">
        <v>0</v>
      </c>
      <c r="DL317" s="159">
        <v>15</v>
      </c>
      <c r="DM317" s="159">
        <v>4</v>
      </c>
      <c r="DN317" s="159">
        <v>0</v>
      </c>
      <c r="DO317" s="159">
        <v>15</v>
      </c>
      <c r="DP317" s="159">
        <v>0</v>
      </c>
      <c r="DQ317" s="159">
        <v>0</v>
      </c>
      <c r="DR317" s="159">
        <v>0</v>
      </c>
      <c r="DS317" s="159">
        <v>26</v>
      </c>
      <c r="DT317" s="159">
        <v>0</v>
      </c>
      <c r="DU317" s="159">
        <v>0</v>
      </c>
      <c r="DV317" s="159">
        <v>0</v>
      </c>
      <c r="DW317" s="159">
        <v>0</v>
      </c>
      <c r="DX317" s="159">
        <v>0</v>
      </c>
      <c r="DY317" s="159">
        <v>0</v>
      </c>
      <c r="DZ317" s="159">
        <v>10</v>
      </c>
      <c r="EA317" s="159">
        <v>0</v>
      </c>
      <c r="EB317" s="159">
        <v>15</v>
      </c>
      <c r="EC317" s="159">
        <v>0</v>
      </c>
      <c r="ED317" s="159">
        <v>0</v>
      </c>
      <c r="EE317" s="159">
        <v>8</v>
      </c>
      <c r="EF317" s="159">
        <v>15</v>
      </c>
      <c r="EG317" s="159">
        <v>0</v>
      </c>
      <c r="EH317" s="159">
        <v>0</v>
      </c>
      <c r="EI317" s="159">
        <v>165</v>
      </c>
      <c r="EJ317" s="159">
        <v>0</v>
      </c>
      <c r="EK317" s="159">
        <v>0</v>
      </c>
      <c r="EL317" s="159">
        <v>0</v>
      </c>
      <c r="EM317" s="159">
        <v>0</v>
      </c>
      <c r="EN317" s="159">
        <v>30</v>
      </c>
      <c r="EO317" s="159">
        <v>0</v>
      </c>
      <c r="EP317" s="159">
        <v>10</v>
      </c>
      <c r="EQ317" s="159">
        <v>0</v>
      </c>
      <c r="ER317" s="159">
        <v>7</v>
      </c>
      <c r="ES317" s="159">
        <v>0</v>
      </c>
      <c r="ET317" s="159">
        <v>0</v>
      </c>
      <c r="EU317" s="159">
        <v>15</v>
      </c>
      <c r="EV317" s="159">
        <v>0</v>
      </c>
      <c r="EW317" s="159">
        <v>0</v>
      </c>
      <c r="EX317" s="159">
        <v>0</v>
      </c>
      <c r="EY317" s="159">
        <v>0</v>
      </c>
      <c r="EZ317" s="159">
        <v>0</v>
      </c>
      <c r="FA317" s="159">
        <v>10</v>
      </c>
      <c r="FB317" s="159">
        <v>0</v>
      </c>
      <c r="FC317" s="159">
        <v>0</v>
      </c>
      <c r="FD317" s="159">
        <v>0</v>
      </c>
      <c r="FE317" s="159">
        <v>0</v>
      </c>
      <c r="FF317" s="159">
        <v>0</v>
      </c>
      <c r="FG317" s="159">
        <v>0</v>
      </c>
      <c r="FH317" s="159">
        <v>5</v>
      </c>
      <c r="FI317" s="159">
        <v>0</v>
      </c>
      <c r="FJ317" s="159">
        <v>0</v>
      </c>
      <c r="FK317" s="159">
        <v>30</v>
      </c>
      <c r="FL317" s="159">
        <v>0</v>
      </c>
      <c r="FM317" s="159">
        <v>0</v>
      </c>
      <c r="FN317" s="159">
        <v>90</v>
      </c>
      <c r="FO317" s="159">
        <v>0</v>
      </c>
      <c r="FP317" s="159">
        <v>18</v>
      </c>
      <c r="FQ317" s="159">
        <v>0</v>
      </c>
      <c r="FR317" s="159">
        <v>0</v>
      </c>
      <c r="FS317" s="159">
        <v>0</v>
      </c>
      <c r="FT317" s="160">
        <v>0</v>
      </c>
      <c r="FU317" s="159">
        <v>15</v>
      </c>
      <c r="FV317" s="159">
        <v>0</v>
      </c>
      <c r="FW317" s="159">
        <v>0</v>
      </c>
      <c r="FX317" s="159">
        <v>0</v>
      </c>
      <c r="FY317" s="46"/>
      <c r="FZ317" s="116"/>
      <c r="GB317" s="116"/>
      <c r="GC317" s="157"/>
      <c r="GD317" s="116"/>
      <c r="GE317" s="5"/>
      <c r="GF317" s="158"/>
      <c r="GG317" s="5"/>
      <c r="GH317" s="5"/>
      <c r="GI317" s="5"/>
      <c r="GJ317" s="5"/>
      <c r="GK317" s="5"/>
      <c r="GL317" s="5"/>
      <c r="GM317" s="5"/>
    </row>
    <row r="318" spans="1:195" x14ac:dyDescent="0.2">
      <c r="A318" s="5"/>
      <c r="B318" s="24" t="s">
        <v>711</v>
      </c>
      <c r="C318" s="159">
        <f>ROUND(C317*0.42,1)</f>
        <v>12.6</v>
      </c>
      <c r="D318" s="159">
        <f t="shared" ref="D318:BO318" si="407">ROUND(D317*0.42,1)</f>
        <v>25.2</v>
      </c>
      <c r="E318" s="159">
        <f t="shared" si="407"/>
        <v>46.6</v>
      </c>
      <c r="F318" s="159">
        <f t="shared" si="407"/>
        <v>25.2</v>
      </c>
      <c r="G318" s="159">
        <f t="shared" si="407"/>
        <v>0</v>
      </c>
      <c r="H318" s="159">
        <f t="shared" si="407"/>
        <v>0</v>
      </c>
      <c r="I318" s="159">
        <f t="shared" si="407"/>
        <v>15.1</v>
      </c>
      <c r="J318" s="159">
        <f t="shared" si="407"/>
        <v>14.7</v>
      </c>
      <c r="K318" s="159">
        <f t="shared" si="407"/>
        <v>0</v>
      </c>
      <c r="L318" s="159">
        <f t="shared" si="407"/>
        <v>25.2</v>
      </c>
      <c r="M318" s="159">
        <f t="shared" si="407"/>
        <v>42</v>
      </c>
      <c r="N318" s="159">
        <f t="shared" si="407"/>
        <v>0</v>
      </c>
      <c r="O318" s="159">
        <f t="shared" si="407"/>
        <v>0</v>
      </c>
      <c r="P318" s="159">
        <f t="shared" si="407"/>
        <v>0</v>
      </c>
      <c r="Q318" s="159">
        <f t="shared" si="407"/>
        <v>0</v>
      </c>
      <c r="R318" s="159">
        <f t="shared" si="407"/>
        <v>0</v>
      </c>
      <c r="S318" s="159">
        <f t="shared" si="407"/>
        <v>6.3</v>
      </c>
      <c r="T318" s="159">
        <f t="shared" si="407"/>
        <v>0</v>
      </c>
      <c r="U318" s="159">
        <f t="shared" si="407"/>
        <v>0</v>
      </c>
      <c r="V318" s="159">
        <f t="shared" si="407"/>
        <v>0</v>
      </c>
      <c r="W318" s="159">
        <f t="shared" si="407"/>
        <v>0</v>
      </c>
      <c r="X318" s="159">
        <f t="shared" si="407"/>
        <v>0.4</v>
      </c>
      <c r="Y318" s="159">
        <f t="shared" si="407"/>
        <v>0</v>
      </c>
      <c r="Z318" s="159">
        <f t="shared" si="407"/>
        <v>0</v>
      </c>
      <c r="AA318" s="159">
        <f t="shared" si="407"/>
        <v>6.3</v>
      </c>
      <c r="AB318" s="159">
        <f t="shared" si="407"/>
        <v>32.799999999999997</v>
      </c>
      <c r="AC318" s="159">
        <f t="shared" si="407"/>
        <v>6.3</v>
      </c>
      <c r="AD318" s="159">
        <f t="shared" si="407"/>
        <v>7.6</v>
      </c>
      <c r="AE318" s="159">
        <f t="shared" si="407"/>
        <v>1.7</v>
      </c>
      <c r="AF318" s="159">
        <f t="shared" si="407"/>
        <v>0</v>
      </c>
      <c r="AG318" s="159">
        <f t="shared" si="407"/>
        <v>4.2</v>
      </c>
      <c r="AH318" s="159">
        <f t="shared" si="407"/>
        <v>7.6</v>
      </c>
      <c r="AI318" s="159">
        <f t="shared" si="407"/>
        <v>0</v>
      </c>
      <c r="AJ318" s="159">
        <f t="shared" si="407"/>
        <v>4.2</v>
      </c>
      <c r="AK318" s="159">
        <f t="shared" si="407"/>
        <v>0</v>
      </c>
      <c r="AL318" s="159">
        <f t="shared" si="407"/>
        <v>0</v>
      </c>
      <c r="AM318" s="159">
        <f t="shared" si="407"/>
        <v>0</v>
      </c>
      <c r="AN318" s="159">
        <f t="shared" si="407"/>
        <v>0</v>
      </c>
      <c r="AO318" s="159">
        <f t="shared" si="407"/>
        <v>12.6</v>
      </c>
      <c r="AP318" s="159">
        <f t="shared" si="407"/>
        <v>207.5</v>
      </c>
      <c r="AQ318" s="159">
        <f t="shared" si="407"/>
        <v>0</v>
      </c>
      <c r="AR318" s="159">
        <f t="shared" si="407"/>
        <v>0</v>
      </c>
      <c r="AS318" s="159">
        <f t="shared" si="407"/>
        <v>0</v>
      </c>
      <c r="AT318" s="159">
        <f t="shared" si="407"/>
        <v>0</v>
      </c>
      <c r="AU318" s="159">
        <f t="shared" si="407"/>
        <v>0</v>
      </c>
      <c r="AV318" s="159">
        <f t="shared" si="407"/>
        <v>0</v>
      </c>
      <c r="AW318" s="159">
        <f t="shared" si="407"/>
        <v>0</v>
      </c>
      <c r="AX318" s="159">
        <f t="shared" si="407"/>
        <v>0</v>
      </c>
      <c r="AY318" s="159">
        <f t="shared" si="407"/>
        <v>0</v>
      </c>
      <c r="AZ318" s="159">
        <f t="shared" si="407"/>
        <v>56.7</v>
      </c>
      <c r="BA318" s="159">
        <f t="shared" si="407"/>
        <v>2.1</v>
      </c>
      <c r="BB318" s="159">
        <f t="shared" si="407"/>
        <v>0</v>
      </c>
      <c r="BC318" s="159">
        <f t="shared" si="407"/>
        <v>76</v>
      </c>
      <c r="BD318" s="159">
        <f t="shared" si="407"/>
        <v>0</v>
      </c>
      <c r="BE318" s="159">
        <f t="shared" si="407"/>
        <v>0</v>
      </c>
      <c r="BF318" s="159">
        <f t="shared" si="407"/>
        <v>0</v>
      </c>
      <c r="BG318" s="159">
        <f t="shared" si="407"/>
        <v>0</v>
      </c>
      <c r="BH318" s="159">
        <f t="shared" si="407"/>
        <v>0</v>
      </c>
      <c r="BI318" s="159">
        <f t="shared" si="407"/>
        <v>4.5999999999999996</v>
      </c>
      <c r="BJ318" s="159">
        <f t="shared" si="407"/>
        <v>0</v>
      </c>
      <c r="BK318" s="159">
        <f t="shared" si="407"/>
        <v>0</v>
      </c>
      <c r="BL318" s="159">
        <f t="shared" si="407"/>
        <v>2.1</v>
      </c>
      <c r="BM318" s="159">
        <f t="shared" si="407"/>
        <v>0</v>
      </c>
      <c r="BN318" s="159">
        <f t="shared" si="407"/>
        <v>12.6</v>
      </c>
      <c r="BO318" s="159">
        <f t="shared" si="407"/>
        <v>6.7</v>
      </c>
      <c r="BP318" s="159">
        <f t="shared" ref="BP318:EA318" si="408">ROUND(BP317*0.42,1)</f>
        <v>0</v>
      </c>
      <c r="BQ318" s="159">
        <f t="shared" si="408"/>
        <v>4.2</v>
      </c>
      <c r="BR318" s="159">
        <f t="shared" si="408"/>
        <v>0</v>
      </c>
      <c r="BS318" s="159">
        <f t="shared" si="408"/>
        <v>0</v>
      </c>
      <c r="BT318" s="159">
        <f t="shared" si="408"/>
        <v>0</v>
      </c>
      <c r="BU318" s="159">
        <f t="shared" si="408"/>
        <v>0</v>
      </c>
      <c r="BV318" s="159">
        <f t="shared" si="408"/>
        <v>0</v>
      </c>
      <c r="BW318" s="159">
        <f t="shared" si="408"/>
        <v>8.4</v>
      </c>
      <c r="BX318" s="159">
        <f t="shared" si="408"/>
        <v>0</v>
      </c>
      <c r="BY318" s="159">
        <f t="shared" si="408"/>
        <v>0</v>
      </c>
      <c r="BZ318" s="159">
        <f t="shared" si="408"/>
        <v>0</v>
      </c>
      <c r="CA318" s="159">
        <f t="shared" si="408"/>
        <v>0</v>
      </c>
      <c r="CB318" s="159">
        <f t="shared" si="408"/>
        <v>44.1</v>
      </c>
      <c r="CC318" s="159">
        <f t="shared" si="408"/>
        <v>0</v>
      </c>
      <c r="CD318" s="159">
        <f t="shared" si="408"/>
        <v>0.8</v>
      </c>
      <c r="CE318" s="159">
        <f t="shared" si="408"/>
        <v>2.1</v>
      </c>
      <c r="CF318" s="159">
        <f t="shared" si="408"/>
        <v>0</v>
      </c>
      <c r="CG318" s="159">
        <f t="shared" si="408"/>
        <v>0</v>
      </c>
      <c r="CH318" s="159">
        <f t="shared" si="408"/>
        <v>1.3</v>
      </c>
      <c r="CI318" s="159">
        <f t="shared" si="408"/>
        <v>6.3</v>
      </c>
      <c r="CJ318" s="159">
        <f t="shared" si="408"/>
        <v>12.6</v>
      </c>
      <c r="CK318" s="159">
        <f t="shared" si="408"/>
        <v>6.3</v>
      </c>
      <c r="CL318" s="159">
        <f t="shared" si="408"/>
        <v>0</v>
      </c>
      <c r="CM318" s="159">
        <f t="shared" si="408"/>
        <v>0</v>
      </c>
      <c r="CN318" s="159">
        <f t="shared" si="408"/>
        <v>0</v>
      </c>
      <c r="CO318" s="159">
        <f t="shared" si="408"/>
        <v>0</v>
      </c>
      <c r="CP318" s="159">
        <f t="shared" si="408"/>
        <v>0</v>
      </c>
      <c r="CQ318" s="159">
        <f t="shared" si="408"/>
        <v>6.3</v>
      </c>
      <c r="CR318" s="159">
        <f t="shared" si="408"/>
        <v>0</v>
      </c>
      <c r="CS318" s="159">
        <f t="shared" si="408"/>
        <v>0</v>
      </c>
      <c r="CT318" s="159">
        <f t="shared" si="408"/>
        <v>1.3</v>
      </c>
      <c r="CU318" s="159">
        <f t="shared" si="408"/>
        <v>0</v>
      </c>
      <c r="CV318" s="159">
        <f t="shared" si="408"/>
        <v>0</v>
      </c>
      <c r="CW318" s="159">
        <f t="shared" si="408"/>
        <v>0</v>
      </c>
      <c r="CX318" s="159">
        <f t="shared" si="408"/>
        <v>0</v>
      </c>
      <c r="CY318" s="159">
        <f t="shared" si="408"/>
        <v>0</v>
      </c>
      <c r="CZ318" s="159">
        <f t="shared" si="408"/>
        <v>0</v>
      </c>
      <c r="DA318" s="159">
        <f t="shared" si="408"/>
        <v>1.7</v>
      </c>
      <c r="DB318" s="159">
        <f t="shared" si="408"/>
        <v>0</v>
      </c>
      <c r="DC318" s="159">
        <f t="shared" si="408"/>
        <v>0</v>
      </c>
      <c r="DD318" s="159">
        <f t="shared" si="408"/>
        <v>0</v>
      </c>
      <c r="DE318" s="159">
        <f t="shared" si="408"/>
        <v>0</v>
      </c>
      <c r="DF318" s="159">
        <f t="shared" si="408"/>
        <v>52.9</v>
      </c>
      <c r="DG318" s="159">
        <f t="shared" si="408"/>
        <v>0</v>
      </c>
      <c r="DH318" s="159">
        <f t="shared" si="408"/>
        <v>6.3</v>
      </c>
      <c r="DI318" s="159">
        <f t="shared" si="408"/>
        <v>0</v>
      </c>
      <c r="DJ318" s="159">
        <f t="shared" si="408"/>
        <v>0</v>
      </c>
      <c r="DK318" s="159">
        <f t="shared" si="408"/>
        <v>0</v>
      </c>
      <c r="DL318" s="159">
        <f t="shared" si="408"/>
        <v>6.3</v>
      </c>
      <c r="DM318" s="159">
        <f t="shared" si="408"/>
        <v>1.7</v>
      </c>
      <c r="DN318" s="159">
        <f t="shared" si="408"/>
        <v>0</v>
      </c>
      <c r="DO318" s="159">
        <f t="shared" si="408"/>
        <v>6.3</v>
      </c>
      <c r="DP318" s="159">
        <f t="shared" si="408"/>
        <v>0</v>
      </c>
      <c r="DQ318" s="159">
        <f t="shared" si="408"/>
        <v>0</v>
      </c>
      <c r="DR318" s="159">
        <f t="shared" si="408"/>
        <v>0</v>
      </c>
      <c r="DS318" s="159">
        <f t="shared" si="408"/>
        <v>10.9</v>
      </c>
      <c r="DT318" s="159">
        <f t="shared" si="408"/>
        <v>0</v>
      </c>
      <c r="DU318" s="159">
        <f t="shared" si="408"/>
        <v>0</v>
      </c>
      <c r="DV318" s="159">
        <f t="shared" si="408"/>
        <v>0</v>
      </c>
      <c r="DW318" s="159">
        <f t="shared" si="408"/>
        <v>0</v>
      </c>
      <c r="DX318" s="159">
        <f t="shared" si="408"/>
        <v>0</v>
      </c>
      <c r="DY318" s="159">
        <f t="shared" si="408"/>
        <v>0</v>
      </c>
      <c r="DZ318" s="159">
        <f t="shared" si="408"/>
        <v>4.2</v>
      </c>
      <c r="EA318" s="159">
        <f t="shared" si="408"/>
        <v>0</v>
      </c>
      <c r="EB318" s="159">
        <f t="shared" ref="EB318:FX318" si="409">ROUND(EB317*0.42,1)</f>
        <v>6.3</v>
      </c>
      <c r="EC318" s="159">
        <f t="shared" si="409"/>
        <v>0</v>
      </c>
      <c r="ED318" s="159">
        <f t="shared" si="409"/>
        <v>0</v>
      </c>
      <c r="EE318" s="159">
        <f t="shared" si="409"/>
        <v>3.4</v>
      </c>
      <c r="EF318" s="159">
        <f t="shared" si="409"/>
        <v>6.3</v>
      </c>
      <c r="EG318" s="159">
        <f t="shared" si="409"/>
        <v>0</v>
      </c>
      <c r="EH318" s="159">
        <f t="shared" si="409"/>
        <v>0</v>
      </c>
      <c r="EI318" s="159">
        <f t="shared" si="409"/>
        <v>69.3</v>
      </c>
      <c r="EJ318" s="159">
        <f t="shared" si="409"/>
        <v>0</v>
      </c>
      <c r="EK318" s="159">
        <f t="shared" si="409"/>
        <v>0</v>
      </c>
      <c r="EL318" s="159">
        <f t="shared" si="409"/>
        <v>0</v>
      </c>
      <c r="EM318" s="159">
        <f t="shared" si="409"/>
        <v>0</v>
      </c>
      <c r="EN318" s="159">
        <f t="shared" si="409"/>
        <v>12.6</v>
      </c>
      <c r="EO318" s="159">
        <f t="shared" si="409"/>
        <v>0</v>
      </c>
      <c r="EP318" s="159">
        <f t="shared" si="409"/>
        <v>4.2</v>
      </c>
      <c r="EQ318" s="159">
        <f t="shared" si="409"/>
        <v>0</v>
      </c>
      <c r="ER318" s="159">
        <f t="shared" si="409"/>
        <v>2.9</v>
      </c>
      <c r="ES318" s="159">
        <f t="shared" si="409"/>
        <v>0</v>
      </c>
      <c r="ET318" s="159">
        <f t="shared" si="409"/>
        <v>0</v>
      </c>
      <c r="EU318" s="159">
        <f t="shared" si="409"/>
        <v>6.3</v>
      </c>
      <c r="EV318" s="159">
        <f t="shared" si="409"/>
        <v>0</v>
      </c>
      <c r="EW318" s="159">
        <f t="shared" si="409"/>
        <v>0</v>
      </c>
      <c r="EX318" s="159">
        <f t="shared" si="409"/>
        <v>0</v>
      </c>
      <c r="EY318" s="159">
        <f t="shared" si="409"/>
        <v>0</v>
      </c>
      <c r="EZ318" s="159">
        <f t="shared" si="409"/>
        <v>0</v>
      </c>
      <c r="FA318" s="159">
        <f t="shared" si="409"/>
        <v>4.2</v>
      </c>
      <c r="FB318" s="159">
        <f t="shared" si="409"/>
        <v>0</v>
      </c>
      <c r="FC318" s="159">
        <f t="shared" si="409"/>
        <v>0</v>
      </c>
      <c r="FD318" s="159">
        <f t="shared" si="409"/>
        <v>0</v>
      </c>
      <c r="FE318" s="159">
        <f t="shared" si="409"/>
        <v>0</v>
      </c>
      <c r="FF318" s="159">
        <f t="shared" si="409"/>
        <v>0</v>
      </c>
      <c r="FG318" s="159">
        <f t="shared" si="409"/>
        <v>0</v>
      </c>
      <c r="FH318" s="159">
        <f t="shared" si="409"/>
        <v>2.1</v>
      </c>
      <c r="FI318" s="159">
        <f t="shared" si="409"/>
        <v>0</v>
      </c>
      <c r="FJ318" s="159">
        <f t="shared" si="409"/>
        <v>0</v>
      </c>
      <c r="FK318" s="159">
        <f t="shared" si="409"/>
        <v>12.6</v>
      </c>
      <c r="FL318" s="159">
        <f t="shared" si="409"/>
        <v>0</v>
      </c>
      <c r="FM318" s="159">
        <f t="shared" si="409"/>
        <v>0</v>
      </c>
      <c r="FN318" s="159">
        <f t="shared" si="409"/>
        <v>37.799999999999997</v>
      </c>
      <c r="FO318" s="159">
        <f t="shared" si="409"/>
        <v>0</v>
      </c>
      <c r="FP318" s="159">
        <f t="shared" si="409"/>
        <v>7.6</v>
      </c>
      <c r="FQ318" s="159">
        <f t="shared" si="409"/>
        <v>0</v>
      </c>
      <c r="FR318" s="159">
        <f t="shared" si="409"/>
        <v>0</v>
      </c>
      <c r="FS318" s="159">
        <f t="shared" si="409"/>
        <v>0</v>
      </c>
      <c r="FT318" s="160">
        <f t="shared" si="409"/>
        <v>0</v>
      </c>
      <c r="FU318" s="159">
        <f t="shared" si="409"/>
        <v>6.3</v>
      </c>
      <c r="FV318" s="159">
        <f t="shared" si="409"/>
        <v>0</v>
      </c>
      <c r="FW318" s="159">
        <f t="shared" si="409"/>
        <v>0</v>
      </c>
      <c r="FX318" s="159">
        <f t="shared" si="409"/>
        <v>0</v>
      </c>
      <c r="FY318" s="46"/>
      <c r="FZ318" s="116"/>
      <c r="GB318" s="116"/>
      <c r="GC318" s="157"/>
      <c r="GD318" s="116"/>
      <c r="GE318" s="5"/>
      <c r="GF318" s="158"/>
      <c r="GG318" s="5"/>
      <c r="GH318" s="5"/>
      <c r="GI318" s="5"/>
      <c r="GJ318" s="5"/>
      <c r="GK318" s="5"/>
      <c r="GL318" s="5"/>
      <c r="GM318" s="5"/>
    </row>
    <row r="319" spans="1:195" x14ac:dyDescent="0.2">
      <c r="A319" s="5"/>
      <c r="B319" s="24" t="s">
        <v>712</v>
      </c>
      <c r="C319" s="161">
        <f t="shared" ref="C319:BN319" si="410">C318*C283</f>
        <v>88195.871072444948</v>
      </c>
      <c r="D319" s="161">
        <f t="shared" si="410"/>
        <v>172825.55503740642</v>
      </c>
      <c r="E319" s="161">
        <f t="shared" si="410"/>
        <v>336439.02842124825</v>
      </c>
      <c r="F319" s="161">
        <f t="shared" si="410"/>
        <v>170610.31319796949</v>
      </c>
      <c r="G319" s="161">
        <f t="shared" si="410"/>
        <v>0</v>
      </c>
      <c r="H319" s="161">
        <f t="shared" si="410"/>
        <v>0</v>
      </c>
      <c r="I319" s="161">
        <f t="shared" si="410"/>
        <v>109756.84654018795</v>
      </c>
      <c r="J319" s="161">
        <f t="shared" si="410"/>
        <v>100671.14248034132</v>
      </c>
      <c r="K319" s="161">
        <f t="shared" si="410"/>
        <v>0</v>
      </c>
      <c r="L319" s="161">
        <f t="shared" si="410"/>
        <v>182355.96571728124</v>
      </c>
      <c r="M319" s="161">
        <f t="shared" si="410"/>
        <v>345219.5415750118</v>
      </c>
      <c r="N319" s="161">
        <f t="shared" si="410"/>
        <v>0</v>
      </c>
      <c r="O319" s="161">
        <f t="shared" si="410"/>
        <v>0</v>
      </c>
      <c r="P319" s="161">
        <f t="shared" si="410"/>
        <v>0</v>
      </c>
      <c r="Q319" s="161">
        <f t="shared" si="410"/>
        <v>0</v>
      </c>
      <c r="R319" s="161">
        <f t="shared" si="410"/>
        <v>0</v>
      </c>
      <c r="S319" s="161">
        <f t="shared" si="410"/>
        <v>44856.951269214871</v>
      </c>
      <c r="T319" s="161">
        <f t="shared" si="410"/>
        <v>0</v>
      </c>
      <c r="U319" s="161">
        <f t="shared" si="410"/>
        <v>0</v>
      </c>
      <c r="V319" s="161">
        <f t="shared" si="410"/>
        <v>0</v>
      </c>
      <c r="W319" s="161">
        <f t="shared" si="410"/>
        <v>0</v>
      </c>
      <c r="X319" s="161">
        <f t="shared" si="410"/>
        <v>5707.8324184377771</v>
      </c>
      <c r="Y319" s="161">
        <f t="shared" si="410"/>
        <v>0</v>
      </c>
      <c r="Z319" s="161">
        <f t="shared" si="410"/>
        <v>0</v>
      </c>
      <c r="AA319" s="161">
        <f t="shared" si="410"/>
        <v>43226.860984972394</v>
      </c>
      <c r="AB319" s="161">
        <f t="shared" si="410"/>
        <v>227702.18322059131</v>
      </c>
      <c r="AC319" s="161">
        <f t="shared" si="410"/>
        <v>45450.41165720264</v>
      </c>
      <c r="AD319" s="161">
        <f t="shared" si="410"/>
        <v>52794.955644203648</v>
      </c>
      <c r="AE319" s="161">
        <f t="shared" si="410"/>
        <v>21261.658004520963</v>
      </c>
      <c r="AF319" s="161">
        <f t="shared" si="410"/>
        <v>0</v>
      </c>
      <c r="AG319" s="161">
        <f t="shared" si="410"/>
        <v>35307.560459107168</v>
      </c>
      <c r="AH319" s="161">
        <f t="shared" si="410"/>
        <v>52525.741558144146</v>
      </c>
      <c r="AI319" s="161">
        <f t="shared" si="410"/>
        <v>0</v>
      </c>
      <c r="AJ319" s="161">
        <f t="shared" si="410"/>
        <v>46757.318573759228</v>
      </c>
      <c r="AK319" s="161">
        <f t="shared" si="410"/>
        <v>0</v>
      </c>
      <c r="AL319" s="161">
        <f t="shared" si="410"/>
        <v>0</v>
      </c>
      <c r="AM319" s="161">
        <f t="shared" si="410"/>
        <v>0</v>
      </c>
      <c r="AN319" s="161">
        <f t="shared" si="410"/>
        <v>0</v>
      </c>
      <c r="AO319" s="161">
        <f t="shared" si="410"/>
        <v>85133.145393477433</v>
      </c>
      <c r="AP319" s="161">
        <f t="shared" si="410"/>
        <v>1526161.2866364121</v>
      </c>
      <c r="AQ319" s="161">
        <f t="shared" si="410"/>
        <v>0</v>
      </c>
      <c r="AR319" s="161">
        <f t="shared" si="410"/>
        <v>0</v>
      </c>
      <c r="AS319" s="161">
        <f t="shared" si="410"/>
        <v>0</v>
      </c>
      <c r="AT319" s="161">
        <f t="shared" si="410"/>
        <v>0</v>
      </c>
      <c r="AU319" s="161">
        <f t="shared" si="410"/>
        <v>0</v>
      </c>
      <c r="AV319" s="161">
        <f t="shared" si="410"/>
        <v>0</v>
      </c>
      <c r="AW319" s="161">
        <f t="shared" si="410"/>
        <v>0</v>
      </c>
      <c r="AX319" s="161">
        <f t="shared" si="410"/>
        <v>0</v>
      </c>
      <c r="AY319" s="161">
        <f t="shared" si="410"/>
        <v>0</v>
      </c>
      <c r="AZ319" s="161">
        <f t="shared" si="410"/>
        <v>403962.1803684709</v>
      </c>
      <c r="BA319" s="161">
        <f t="shared" si="410"/>
        <v>14000.827896393921</v>
      </c>
      <c r="BB319" s="161">
        <f t="shared" si="410"/>
        <v>0</v>
      </c>
      <c r="BC319" s="161">
        <f t="shared" si="410"/>
        <v>526764.03162669612</v>
      </c>
      <c r="BD319" s="161">
        <f t="shared" si="410"/>
        <v>0</v>
      </c>
      <c r="BE319" s="161">
        <f t="shared" si="410"/>
        <v>0</v>
      </c>
      <c r="BF319" s="161">
        <f t="shared" si="410"/>
        <v>0</v>
      </c>
      <c r="BG319" s="161">
        <f t="shared" si="410"/>
        <v>0</v>
      </c>
      <c r="BH319" s="161">
        <f t="shared" si="410"/>
        <v>0</v>
      </c>
      <c r="BI319" s="161">
        <f t="shared" si="410"/>
        <v>50470.631179512071</v>
      </c>
      <c r="BJ319" s="161">
        <f t="shared" si="410"/>
        <v>0</v>
      </c>
      <c r="BK319" s="161">
        <f t="shared" si="410"/>
        <v>0</v>
      </c>
      <c r="BL319" s="161">
        <f t="shared" si="410"/>
        <v>23939.458613302362</v>
      </c>
      <c r="BM319" s="161">
        <f t="shared" si="410"/>
        <v>0</v>
      </c>
      <c r="BN319" s="161">
        <f t="shared" si="410"/>
        <v>84006.377761882366</v>
      </c>
      <c r="BO319" s="161">
        <f t="shared" ref="BO319:DZ319" si="411">BO318*BO283</f>
        <v>45742.469963381227</v>
      </c>
      <c r="BP319" s="161">
        <f t="shared" si="411"/>
        <v>0</v>
      </c>
      <c r="BQ319" s="161">
        <f t="shared" si="411"/>
        <v>30467.143580112028</v>
      </c>
      <c r="BR319" s="161">
        <f t="shared" si="411"/>
        <v>0</v>
      </c>
      <c r="BS319" s="161">
        <f t="shared" si="411"/>
        <v>0</v>
      </c>
      <c r="BT319" s="161">
        <f t="shared" si="411"/>
        <v>0</v>
      </c>
      <c r="BU319" s="161">
        <f t="shared" si="411"/>
        <v>0</v>
      </c>
      <c r="BV319" s="161">
        <f t="shared" si="411"/>
        <v>0</v>
      </c>
      <c r="BW319" s="161">
        <f t="shared" si="411"/>
        <v>58715.40009440601</v>
      </c>
      <c r="BX319" s="161">
        <f t="shared" si="411"/>
        <v>0</v>
      </c>
      <c r="BY319" s="161">
        <f t="shared" si="411"/>
        <v>0</v>
      </c>
      <c r="BZ319" s="161">
        <f t="shared" si="411"/>
        <v>0</v>
      </c>
      <c r="CA319" s="161">
        <f t="shared" si="411"/>
        <v>0</v>
      </c>
      <c r="CB319" s="161">
        <f t="shared" si="411"/>
        <v>302083.14855344658</v>
      </c>
      <c r="CC319" s="161">
        <f t="shared" si="411"/>
        <v>0</v>
      </c>
      <c r="CD319" s="161">
        <f t="shared" si="411"/>
        <v>10521.028316624685</v>
      </c>
      <c r="CE319" s="161">
        <f t="shared" si="411"/>
        <v>24190.726105485093</v>
      </c>
      <c r="CF319" s="161">
        <f t="shared" si="411"/>
        <v>0</v>
      </c>
      <c r="CG319" s="161">
        <f t="shared" si="411"/>
        <v>0</v>
      </c>
      <c r="CH319" s="161">
        <f t="shared" si="411"/>
        <v>16463.340257278523</v>
      </c>
      <c r="CI319" s="161">
        <f t="shared" si="411"/>
        <v>44625.516162936379</v>
      </c>
      <c r="CJ319" s="161">
        <f t="shared" si="411"/>
        <v>94171.473232897566</v>
      </c>
      <c r="CK319" s="161">
        <f t="shared" si="411"/>
        <v>43358.602056615549</v>
      </c>
      <c r="CL319" s="161">
        <f t="shared" si="411"/>
        <v>0</v>
      </c>
      <c r="CM319" s="161">
        <f t="shared" si="411"/>
        <v>0</v>
      </c>
      <c r="CN319" s="161">
        <f t="shared" si="411"/>
        <v>0</v>
      </c>
      <c r="CO319" s="161">
        <f t="shared" si="411"/>
        <v>0</v>
      </c>
      <c r="CP319" s="161">
        <f t="shared" si="411"/>
        <v>0</v>
      </c>
      <c r="CQ319" s="161">
        <f t="shared" si="411"/>
        <v>45757.151020137171</v>
      </c>
      <c r="CR319" s="161">
        <f t="shared" si="411"/>
        <v>0</v>
      </c>
      <c r="CS319" s="161">
        <f t="shared" si="411"/>
        <v>0</v>
      </c>
      <c r="CT319" s="161">
        <f t="shared" si="411"/>
        <v>17022.900780946504</v>
      </c>
      <c r="CU319" s="161">
        <f t="shared" si="411"/>
        <v>0</v>
      </c>
      <c r="CV319" s="161">
        <f t="shared" si="411"/>
        <v>0</v>
      </c>
      <c r="CW319" s="161">
        <f t="shared" si="411"/>
        <v>0</v>
      </c>
      <c r="CX319" s="161">
        <f t="shared" si="411"/>
        <v>0</v>
      </c>
      <c r="CY319" s="161">
        <f t="shared" si="411"/>
        <v>0</v>
      </c>
      <c r="CZ319" s="161">
        <f t="shared" si="411"/>
        <v>0</v>
      </c>
      <c r="DA319" s="161">
        <f t="shared" si="411"/>
        <v>19214.484032956621</v>
      </c>
      <c r="DB319" s="161">
        <f t="shared" si="411"/>
        <v>0</v>
      </c>
      <c r="DC319" s="161">
        <f t="shared" si="411"/>
        <v>0</v>
      </c>
      <c r="DD319" s="161">
        <f t="shared" si="411"/>
        <v>0</v>
      </c>
      <c r="DE319" s="161">
        <f t="shared" si="411"/>
        <v>0</v>
      </c>
      <c r="DF319" s="161">
        <f t="shared" si="411"/>
        <v>352686.91271697934</v>
      </c>
      <c r="DG319" s="161">
        <f t="shared" si="411"/>
        <v>0</v>
      </c>
      <c r="DH319" s="161">
        <f t="shared" si="411"/>
        <v>42003.188880941183</v>
      </c>
      <c r="DI319" s="161">
        <f t="shared" si="411"/>
        <v>0</v>
      </c>
      <c r="DJ319" s="161">
        <f t="shared" si="411"/>
        <v>0</v>
      </c>
      <c r="DK319" s="161">
        <f t="shared" si="411"/>
        <v>0</v>
      </c>
      <c r="DL319" s="161">
        <f t="shared" si="411"/>
        <v>43777.889571688691</v>
      </c>
      <c r="DM319" s="161">
        <f t="shared" si="411"/>
        <v>18682.46656114014</v>
      </c>
      <c r="DN319" s="161">
        <f t="shared" si="411"/>
        <v>0</v>
      </c>
      <c r="DO319" s="161">
        <f t="shared" si="411"/>
        <v>44272.618446156048</v>
      </c>
      <c r="DP319" s="161">
        <f t="shared" si="411"/>
        <v>0</v>
      </c>
      <c r="DQ319" s="161">
        <f t="shared" si="411"/>
        <v>0</v>
      </c>
      <c r="DR319" s="161">
        <f t="shared" si="411"/>
        <v>0</v>
      </c>
      <c r="DS319" s="161">
        <f t="shared" si="411"/>
        <v>84194.374987146381</v>
      </c>
      <c r="DT319" s="161">
        <f t="shared" si="411"/>
        <v>0</v>
      </c>
      <c r="DU319" s="161">
        <f t="shared" si="411"/>
        <v>0</v>
      </c>
      <c r="DV319" s="161">
        <f t="shared" si="411"/>
        <v>0</v>
      </c>
      <c r="DW319" s="161">
        <f t="shared" si="411"/>
        <v>0</v>
      </c>
      <c r="DX319" s="161">
        <f t="shared" si="411"/>
        <v>0</v>
      </c>
      <c r="DY319" s="161">
        <f t="shared" si="411"/>
        <v>0</v>
      </c>
      <c r="DZ319" s="161">
        <f t="shared" si="411"/>
        <v>31027.068377359203</v>
      </c>
      <c r="EA319" s="161">
        <f t="shared" ref="EA319:FX319" si="412">EA318*EA283</f>
        <v>0</v>
      </c>
      <c r="EB319" s="161">
        <f t="shared" si="412"/>
        <v>46763.193175583801</v>
      </c>
      <c r="EC319" s="161">
        <f t="shared" si="412"/>
        <v>0</v>
      </c>
      <c r="ED319" s="161">
        <f t="shared" si="412"/>
        <v>0</v>
      </c>
      <c r="EE319" s="161">
        <f t="shared" si="412"/>
        <v>36348.861630110121</v>
      </c>
      <c r="EF319" s="161">
        <f t="shared" si="412"/>
        <v>44175.160669794474</v>
      </c>
      <c r="EG319" s="161">
        <f t="shared" si="412"/>
        <v>0</v>
      </c>
      <c r="EH319" s="161">
        <f t="shared" si="412"/>
        <v>0</v>
      </c>
      <c r="EI319" s="161">
        <f t="shared" si="412"/>
        <v>486241.24154544412</v>
      </c>
      <c r="EJ319" s="161">
        <f t="shared" si="412"/>
        <v>0</v>
      </c>
      <c r="EK319" s="161">
        <f t="shared" si="412"/>
        <v>0</v>
      </c>
      <c r="EL319" s="161">
        <f t="shared" si="412"/>
        <v>0</v>
      </c>
      <c r="EM319" s="161">
        <f t="shared" si="412"/>
        <v>0</v>
      </c>
      <c r="EN319" s="161">
        <f t="shared" si="412"/>
        <v>90048.547488847675</v>
      </c>
      <c r="EO319" s="161">
        <f t="shared" si="412"/>
        <v>0</v>
      </c>
      <c r="EP319" s="161">
        <f t="shared" si="412"/>
        <v>38272.497603912925</v>
      </c>
      <c r="EQ319" s="161">
        <f t="shared" si="412"/>
        <v>0</v>
      </c>
      <c r="ER319" s="161">
        <f t="shared" si="412"/>
        <v>26530.826629947307</v>
      </c>
      <c r="ES319" s="161">
        <f t="shared" si="412"/>
        <v>0</v>
      </c>
      <c r="ET319" s="161">
        <f t="shared" si="412"/>
        <v>0</v>
      </c>
      <c r="EU319" s="161">
        <f t="shared" si="412"/>
        <v>50639.684430202018</v>
      </c>
      <c r="EV319" s="161">
        <f t="shared" si="412"/>
        <v>0</v>
      </c>
      <c r="EW319" s="161">
        <f t="shared" si="412"/>
        <v>0</v>
      </c>
      <c r="EX319" s="161">
        <f t="shared" si="412"/>
        <v>0</v>
      </c>
      <c r="EY319" s="161">
        <f t="shared" si="412"/>
        <v>0</v>
      </c>
      <c r="EZ319" s="161">
        <f t="shared" si="412"/>
        <v>0</v>
      </c>
      <c r="FA319" s="161">
        <f t="shared" si="412"/>
        <v>30732.466820972626</v>
      </c>
      <c r="FB319" s="161">
        <f t="shared" si="412"/>
        <v>0</v>
      </c>
      <c r="FC319" s="161">
        <f t="shared" si="412"/>
        <v>0</v>
      </c>
      <c r="FD319" s="161">
        <f t="shared" si="412"/>
        <v>0</v>
      </c>
      <c r="FE319" s="161">
        <f t="shared" si="412"/>
        <v>0</v>
      </c>
      <c r="FF319" s="161">
        <f t="shared" si="412"/>
        <v>0</v>
      </c>
      <c r="FG319" s="161">
        <f t="shared" si="412"/>
        <v>0</v>
      </c>
      <c r="FH319" s="161">
        <f t="shared" si="412"/>
        <v>28820.612285177031</v>
      </c>
      <c r="FI319" s="161">
        <f t="shared" si="412"/>
        <v>0</v>
      </c>
      <c r="FJ319" s="161">
        <f t="shared" si="412"/>
        <v>0</v>
      </c>
      <c r="FK319" s="161">
        <f t="shared" si="412"/>
        <v>85967.066939243465</v>
      </c>
      <c r="FL319" s="161">
        <f t="shared" si="412"/>
        <v>0</v>
      </c>
      <c r="FM319" s="161">
        <f t="shared" si="412"/>
        <v>0</v>
      </c>
      <c r="FN319" s="161">
        <f t="shared" si="412"/>
        <v>259186.71438397205</v>
      </c>
      <c r="FO319" s="161">
        <f t="shared" si="412"/>
        <v>0</v>
      </c>
      <c r="FP319" s="161">
        <f t="shared" si="412"/>
        <v>54862.556819939906</v>
      </c>
      <c r="FQ319" s="161">
        <f t="shared" si="412"/>
        <v>0</v>
      </c>
      <c r="FR319" s="161">
        <f t="shared" si="412"/>
        <v>0</v>
      </c>
      <c r="FS319" s="161">
        <f t="shared" si="412"/>
        <v>0</v>
      </c>
      <c r="FT319" s="63">
        <f t="shared" si="412"/>
        <v>0</v>
      </c>
      <c r="FU319" s="161">
        <f t="shared" si="412"/>
        <v>49026.290174735397</v>
      </c>
      <c r="FV319" s="161">
        <f t="shared" si="412"/>
        <v>0</v>
      </c>
      <c r="FW319" s="161">
        <f t="shared" si="412"/>
        <v>0</v>
      </c>
      <c r="FX319" s="161">
        <f t="shared" si="412"/>
        <v>0</v>
      </c>
      <c r="FY319" s="5"/>
      <c r="FZ319" s="154">
        <f>SUM(C319:FY319)</f>
        <v>7492697.3016047152</v>
      </c>
      <c r="GB319" s="116"/>
      <c r="GC319" s="157"/>
      <c r="GD319" s="116"/>
      <c r="GE319" s="5"/>
      <c r="GF319" s="158"/>
      <c r="GG319" s="5"/>
      <c r="GH319" s="5"/>
      <c r="GI319" s="5"/>
      <c r="GJ319" s="5"/>
      <c r="GK319" s="5"/>
      <c r="GL319" s="5"/>
      <c r="GM319" s="5"/>
    </row>
    <row r="320" spans="1:195" x14ac:dyDescent="0.2">
      <c r="A320" s="5"/>
      <c r="B320" s="24" t="s">
        <v>713</v>
      </c>
      <c r="C320" s="161">
        <f t="shared" ref="C320:BN320" si="413">C318*C271</f>
        <v>101336.25600000001</v>
      </c>
      <c r="D320" s="161">
        <f t="shared" si="413"/>
        <v>198574.992</v>
      </c>
      <c r="E320" s="161">
        <f t="shared" si="413"/>
        <v>386565.174</v>
      </c>
      <c r="F320" s="161">
        <f t="shared" si="413"/>
        <v>196029.79199999999</v>
      </c>
      <c r="G320" s="161">
        <f t="shared" si="413"/>
        <v>0</v>
      </c>
      <c r="H320" s="161">
        <f t="shared" si="413"/>
        <v>0</v>
      </c>
      <c r="I320" s="161">
        <f t="shared" si="413"/>
        <v>126109.61299999998</v>
      </c>
      <c r="J320" s="161">
        <f t="shared" si="413"/>
        <v>115670.18399999999</v>
      </c>
      <c r="K320" s="161">
        <f t="shared" si="413"/>
        <v>0</v>
      </c>
      <c r="L320" s="161">
        <f t="shared" si="413"/>
        <v>209525.4</v>
      </c>
      <c r="M320" s="161">
        <f t="shared" si="413"/>
        <v>396653.88</v>
      </c>
      <c r="N320" s="161">
        <f t="shared" si="413"/>
        <v>0</v>
      </c>
      <c r="O320" s="161">
        <f t="shared" si="413"/>
        <v>0</v>
      </c>
      <c r="P320" s="161">
        <f t="shared" si="413"/>
        <v>0</v>
      </c>
      <c r="Q320" s="161">
        <f t="shared" si="413"/>
        <v>0</v>
      </c>
      <c r="R320" s="161">
        <f t="shared" si="413"/>
        <v>0</v>
      </c>
      <c r="S320" s="161">
        <f t="shared" si="413"/>
        <v>51540.236999999994</v>
      </c>
      <c r="T320" s="161">
        <f t="shared" si="413"/>
        <v>0</v>
      </c>
      <c r="U320" s="161">
        <f t="shared" si="413"/>
        <v>0</v>
      </c>
      <c r="V320" s="161">
        <f t="shared" si="413"/>
        <v>0</v>
      </c>
      <c r="W320" s="161">
        <f t="shared" si="413"/>
        <v>0</v>
      </c>
      <c r="X320" s="161">
        <f t="shared" si="413"/>
        <v>6558.2479999999996</v>
      </c>
      <c r="Y320" s="161">
        <f t="shared" si="413"/>
        <v>0</v>
      </c>
      <c r="Z320" s="161">
        <f t="shared" si="413"/>
        <v>0</v>
      </c>
      <c r="AA320" s="161">
        <f t="shared" si="413"/>
        <v>49667.246999999996</v>
      </c>
      <c r="AB320" s="161">
        <f t="shared" si="413"/>
        <v>261627.55999999997</v>
      </c>
      <c r="AC320" s="161">
        <f t="shared" si="413"/>
        <v>52222.085999999996</v>
      </c>
      <c r="AD320" s="161">
        <f t="shared" si="413"/>
        <v>60660.92</v>
      </c>
      <c r="AE320" s="161">
        <f t="shared" si="413"/>
        <v>24429.441999999999</v>
      </c>
      <c r="AF320" s="161">
        <f t="shared" si="413"/>
        <v>0</v>
      </c>
      <c r="AG320" s="161">
        <f t="shared" si="413"/>
        <v>35872.578000000001</v>
      </c>
      <c r="AH320" s="161">
        <f t="shared" si="413"/>
        <v>60351.6</v>
      </c>
      <c r="AI320" s="161">
        <f t="shared" si="413"/>
        <v>0</v>
      </c>
      <c r="AJ320" s="161">
        <f t="shared" si="413"/>
        <v>53723.712000000007</v>
      </c>
      <c r="AK320" s="161">
        <f t="shared" si="413"/>
        <v>0</v>
      </c>
      <c r="AL320" s="161">
        <f t="shared" si="413"/>
        <v>0</v>
      </c>
      <c r="AM320" s="161">
        <f t="shared" si="413"/>
        <v>0</v>
      </c>
      <c r="AN320" s="161">
        <f t="shared" si="413"/>
        <v>0</v>
      </c>
      <c r="AO320" s="161">
        <f t="shared" si="413"/>
        <v>97817.202000000005</v>
      </c>
      <c r="AP320" s="161">
        <f t="shared" si="413"/>
        <v>1753545.15</v>
      </c>
      <c r="AQ320" s="161">
        <f t="shared" si="413"/>
        <v>0</v>
      </c>
      <c r="AR320" s="161">
        <f t="shared" si="413"/>
        <v>0</v>
      </c>
      <c r="AS320" s="161">
        <f t="shared" si="413"/>
        <v>0</v>
      </c>
      <c r="AT320" s="161">
        <f t="shared" si="413"/>
        <v>0</v>
      </c>
      <c r="AU320" s="161">
        <f t="shared" si="413"/>
        <v>0</v>
      </c>
      <c r="AV320" s="161">
        <f t="shared" si="413"/>
        <v>0</v>
      </c>
      <c r="AW320" s="161">
        <f t="shared" si="413"/>
        <v>0</v>
      </c>
      <c r="AX320" s="161">
        <f t="shared" si="413"/>
        <v>0</v>
      </c>
      <c r="AY320" s="161">
        <f t="shared" si="413"/>
        <v>0</v>
      </c>
      <c r="AZ320" s="161">
        <f t="shared" si="413"/>
        <v>464149.03500000003</v>
      </c>
      <c r="BA320" s="161">
        <f t="shared" si="413"/>
        <v>16086.819000000001</v>
      </c>
      <c r="BB320" s="161">
        <f t="shared" si="413"/>
        <v>0</v>
      </c>
      <c r="BC320" s="161">
        <f t="shared" si="413"/>
        <v>605247.28</v>
      </c>
      <c r="BD320" s="161">
        <f t="shared" si="413"/>
        <v>0</v>
      </c>
      <c r="BE320" s="161">
        <f t="shared" si="413"/>
        <v>0</v>
      </c>
      <c r="BF320" s="161">
        <f t="shared" si="413"/>
        <v>0</v>
      </c>
      <c r="BG320" s="161">
        <f t="shared" si="413"/>
        <v>0</v>
      </c>
      <c r="BH320" s="161">
        <f t="shared" si="413"/>
        <v>0</v>
      </c>
      <c r="BI320" s="161">
        <f t="shared" si="413"/>
        <v>57990.267999999996</v>
      </c>
      <c r="BJ320" s="161">
        <f t="shared" si="413"/>
        <v>0</v>
      </c>
      <c r="BK320" s="161">
        <f t="shared" si="413"/>
        <v>0</v>
      </c>
      <c r="BL320" s="161">
        <f t="shared" si="413"/>
        <v>27506.22</v>
      </c>
      <c r="BM320" s="161">
        <f t="shared" si="413"/>
        <v>0</v>
      </c>
      <c r="BN320" s="161">
        <f t="shared" si="413"/>
        <v>96522.551999999996</v>
      </c>
      <c r="BO320" s="161">
        <f t="shared" ref="BO320:DZ320" si="414">BO318*BO271</f>
        <v>52557.681000000004</v>
      </c>
      <c r="BP320" s="161">
        <f t="shared" si="414"/>
        <v>0</v>
      </c>
      <c r="BQ320" s="161">
        <f t="shared" si="414"/>
        <v>35006.454000000005</v>
      </c>
      <c r="BR320" s="161">
        <f t="shared" si="414"/>
        <v>0</v>
      </c>
      <c r="BS320" s="161">
        <f t="shared" si="414"/>
        <v>0</v>
      </c>
      <c r="BT320" s="161">
        <f t="shared" si="414"/>
        <v>0</v>
      </c>
      <c r="BU320" s="161">
        <f t="shared" si="414"/>
        <v>0</v>
      </c>
      <c r="BV320" s="161">
        <f t="shared" si="414"/>
        <v>0</v>
      </c>
      <c r="BW320" s="161">
        <f t="shared" si="414"/>
        <v>67463.423999999999</v>
      </c>
      <c r="BX320" s="161">
        <f t="shared" si="414"/>
        <v>0</v>
      </c>
      <c r="BY320" s="161">
        <f t="shared" si="414"/>
        <v>0</v>
      </c>
      <c r="BZ320" s="161">
        <f t="shared" si="414"/>
        <v>0</v>
      </c>
      <c r="CA320" s="161">
        <f t="shared" si="414"/>
        <v>0</v>
      </c>
      <c r="CB320" s="161">
        <f t="shared" si="414"/>
        <v>347090.81400000001</v>
      </c>
      <c r="CC320" s="161">
        <f t="shared" si="414"/>
        <v>0</v>
      </c>
      <c r="CD320" s="161">
        <f t="shared" si="414"/>
        <v>12088.567999999999</v>
      </c>
      <c r="CE320" s="161">
        <f t="shared" si="414"/>
        <v>27794.928000000004</v>
      </c>
      <c r="CF320" s="161">
        <f t="shared" si="414"/>
        <v>0</v>
      </c>
      <c r="CG320" s="161">
        <f t="shared" si="414"/>
        <v>0</v>
      </c>
      <c r="CH320" s="161">
        <f t="shared" si="414"/>
        <v>18916.222000000002</v>
      </c>
      <c r="CI320" s="161">
        <f t="shared" si="414"/>
        <v>51274.313999999998</v>
      </c>
      <c r="CJ320" s="161">
        <f t="shared" si="414"/>
        <v>108202.12199999999</v>
      </c>
      <c r="CK320" s="161">
        <f t="shared" si="414"/>
        <v>49818.635999999999</v>
      </c>
      <c r="CL320" s="161">
        <f t="shared" si="414"/>
        <v>0</v>
      </c>
      <c r="CM320" s="161">
        <f t="shared" si="414"/>
        <v>0</v>
      </c>
      <c r="CN320" s="161">
        <f t="shared" si="414"/>
        <v>0</v>
      </c>
      <c r="CO320" s="161">
        <f t="shared" si="414"/>
        <v>0</v>
      </c>
      <c r="CP320" s="161">
        <f t="shared" si="414"/>
        <v>0</v>
      </c>
      <c r="CQ320" s="161">
        <f t="shared" si="414"/>
        <v>52574.570999999996</v>
      </c>
      <c r="CR320" s="161">
        <f t="shared" si="414"/>
        <v>0</v>
      </c>
      <c r="CS320" s="161">
        <f t="shared" si="414"/>
        <v>0</v>
      </c>
      <c r="CT320" s="161">
        <f t="shared" si="414"/>
        <v>19559.150000000001</v>
      </c>
      <c r="CU320" s="161">
        <f t="shared" si="414"/>
        <v>0</v>
      </c>
      <c r="CV320" s="161">
        <f t="shared" si="414"/>
        <v>0</v>
      </c>
      <c r="CW320" s="161">
        <f t="shared" si="414"/>
        <v>0</v>
      </c>
      <c r="CX320" s="161">
        <f t="shared" si="414"/>
        <v>0</v>
      </c>
      <c r="CY320" s="161">
        <f t="shared" si="414"/>
        <v>0</v>
      </c>
      <c r="CZ320" s="161">
        <f t="shared" si="414"/>
        <v>0</v>
      </c>
      <c r="DA320" s="161">
        <f t="shared" si="414"/>
        <v>22077.270999999997</v>
      </c>
      <c r="DB320" s="161">
        <f t="shared" si="414"/>
        <v>0</v>
      </c>
      <c r="DC320" s="161">
        <f t="shared" si="414"/>
        <v>0</v>
      </c>
      <c r="DD320" s="161">
        <f t="shared" si="414"/>
        <v>0</v>
      </c>
      <c r="DE320" s="161">
        <f t="shared" si="414"/>
        <v>0</v>
      </c>
      <c r="DF320" s="161">
        <f t="shared" si="414"/>
        <v>405234.10200000001</v>
      </c>
      <c r="DG320" s="161">
        <f t="shared" si="414"/>
        <v>0</v>
      </c>
      <c r="DH320" s="161">
        <f t="shared" si="414"/>
        <v>48261.275999999998</v>
      </c>
      <c r="DI320" s="161">
        <f t="shared" si="414"/>
        <v>0</v>
      </c>
      <c r="DJ320" s="161">
        <f t="shared" si="414"/>
        <v>0</v>
      </c>
      <c r="DK320" s="161">
        <f t="shared" si="414"/>
        <v>0</v>
      </c>
      <c r="DL320" s="161">
        <f t="shared" si="414"/>
        <v>50300.396999999997</v>
      </c>
      <c r="DM320" s="161">
        <f t="shared" si="414"/>
        <v>21465.984999999997</v>
      </c>
      <c r="DN320" s="161">
        <f t="shared" si="414"/>
        <v>0</v>
      </c>
      <c r="DO320" s="161">
        <f t="shared" si="414"/>
        <v>50868.845999999998</v>
      </c>
      <c r="DP320" s="161">
        <f t="shared" si="414"/>
        <v>0</v>
      </c>
      <c r="DQ320" s="161">
        <f t="shared" si="414"/>
        <v>0</v>
      </c>
      <c r="DR320" s="161">
        <f t="shared" si="414"/>
        <v>0</v>
      </c>
      <c r="DS320" s="161">
        <f t="shared" si="414"/>
        <v>96738.590000000011</v>
      </c>
      <c r="DT320" s="161">
        <f t="shared" si="414"/>
        <v>0</v>
      </c>
      <c r="DU320" s="161">
        <f t="shared" si="414"/>
        <v>0</v>
      </c>
      <c r="DV320" s="161">
        <f t="shared" si="414"/>
        <v>0</v>
      </c>
      <c r="DW320" s="161">
        <f t="shared" si="414"/>
        <v>0</v>
      </c>
      <c r="DX320" s="161">
        <f t="shared" si="414"/>
        <v>0</v>
      </c>
      <c r="DY320" s="161">
        <f t="shared" si="414"/>
        <v>0</v>
      </c>
      <c r="DZ320" s="161">
        <f t="shared" si="414"/>
        <v>35649.81</v>
      </c>
      <c r="EA320" s="161">
        <f t="shared" ref="EA320:FX320" si="415">EA318*EA271</f>
        <v>0</v>
      </c>
      <c r="EB320" s="161">
        <f t="shared" si="415"/>
        <v>53730.494999999995</v>
      </c>
      <c r="EC320" s="161">
        <f t="shared" si="415"/>
        <v>0</v>
      </c>
      <c r="ED320" s="161">
        <f t="shared" si="415"/>
        <v>0</v>
      </c>
      <c r="EE320" s="161">
        <f t="shared" si="415"/>
        <v>41764.512000000002</v>
      </c>
      <c r="EF320" s="161">
        <f t="shared" si="415"/>
        <v>50756.832000000002</v>
      </c>
      <c r="EG320" s="161">
        <f t="shared" si="415"/>
        <v>0</v>
      </c>
      <c r="EH320" s="161">
        <f t="shared" si="415"/>
        <v>0</v>
      </c>
      <c r="EI320" s="161">
        <f t="shared" si="415"/>
        <v>558686.89799999993</v>
      </c>
      <c r="EJ320" s="161">
        <f t="shared" si="415"/>
        <v>0</v>
      </c>
      <c r="EK320" s="161">
        <f t="shared" si="415"/>
        <v>0</v>
      </c>
      <c r="EL320" s="161">
        <f t="shared" si="415"/>
        <v>0</v>
      </c>
      <c r="EM320" s="161">
        <f t="shared" si="415"/>
        <v>0</v>
      </c>
      <c r="EN320" s="161">
        <f t="shared" si="415"/>
        <v>103464.9</v>
      </c>
      <c r="EO320" s="161">
        <f t="shared" si="415"/>
        <v>0</v>
      </c>
      <c r="EP320" s="161">
        <f t="shared" si="415"/>
        <v>43974.756000000001</v>
      </c>
      <c r="EQ320" s="161">
        <f t="shared" si="415"/>
        <v>0</v>
      </c>
      <c r="ER320" s="161">
        <f t="shared" si="415"/>
        <v>30483.669000000002</v>
      </c>
      <c r="ES320" s="161">
        <f t="shared" si="415"/>
        <v>0</v>
      </c>
      <c r="ET320" s="161">
        <f t="shared" si="415"/>
        <v>0</v>
      </c>
      <c r="EU320" s="161">
        <f t="shared" si="415"/>
        <v>58184.531999999992</v>
      </c>
      <c r="EV320" s="161">
        <f t="shared" si="415"/>
        <v>0</v>
      </c>
      <c r="EW320" s="161">
        <f t="shared" si="415"/>
        <v>0</v>
      </c>
      <c r="EX320" s="161">
        <f t="shared" si="415"/>
        <v>0</v>
      </c>
      <c r="EY320" s="161">
        <f t="shared" si="415"/>
        <v>0</v>
      </c>
      <c r="EZ320" s="161">
        <f t="shared" si="415"/>
        <v>0</v>
      </c>
      <c r="FA320" s="161">
        <f t="shared" si="415"/>
        <v>35311.331999999995</v>
      </c>
      <c r="FB320" s="161">
        <f t="shared" si="415"/>
        <v>0</v>
      </c>
      <c r="FC320" s="161">
        <f t="shared" si="415"/>
        <v>0</v>
      </c>
      <c r="FD320" s="161">
        <f t="shared" si="415"/>
        <v>0</v>
      </c>
      <c r="FE320" s="161">
        <f t="shared" si="415"/>
        <v>0</v>
      </c>
      <c r="FF320" s="161">
        <f t="shared" si="415"/>
        <v>0</v>
      </c>
      <c r="FG320" s="161">
        <f t="shared" si="415"/>
        <v>0</v>
      </c>
      <c r="FH320" s="161">
        <f t="shared" si="415"/>
        <v>33114.627</v>
      </c>
      <c r="FI320" s="161">
        <f t="shared" si="415"/>
        <v>0</v>
      </c>
      <c r="FJ320" s="161">
        <f t="shared" si="415"/>
        <v>0</v>
      </c>
      <c r="FK320" s="161">
        <f t="shared" si="415"/>
        <v>98775.305999999997</v>
      </c>
      <c r="FL320" s="161">
        <f t="shared" si="415"/>
        <v>0</v>
      </c>
      <c r="FM320" s="161">
        <f t="shared" si="415"/>
        <v>0</v>
      </c>
      <c r="FN320" s="161">
        <f t="shared" si="415"/>
        <v>297803.14199999999</v>
      </c>
      <c r="FO320" s="161">
        <f t="shared" si="415"/>
        <v>0</v>
      </c>
      <c r="FP320" s="161">
        <f t="shared" si="415"/>
        <v>63036.604000000007</v>
      </c>
      <c r="FQ320" s="161">
        <f t="shared" si="415"/>
        <v>0</v>
      </c>
      <c r="FR320" s="161">
        <f t="shared" si="415"/>
        <v>0</v>
      </c>
      <c r="FS320" s="161">
        <f t="shared" si="415"/>
        <v>0</v>
      </c>
      <c r="FT320" s="63">
        <f t="shared" si="415"/>
        <v>0</v>
      </c>
      <c r="FU320" s="161">
        <f t="shared" si="415"/>
        <v>56330.756999999998</v>
      </c>
      <c r="FV320" s="161">
        <f t="shared" si="415"/>
        <v>0</v>
      </c>
      <c r="FW320" s="161">
        <f t="shared" si="415"/>
        <v>0</v>
      </c>
      <c r="FX320" s="161">
        <f t="shared" si="415"/>
        <v>0</v>
      </c>
      <c r="FY320" s="161"/>
      <c r="FZ320" s="154">
        <f>SUM(C320:FY320)</f>
        <v>8604344.9700000007</v>
      </c>
      <c r="GB320" s="154"/>
      <c r="GC320" s="154"/>
      <c r="GD320" s="154"/>
      <c r="GE320" s="5"/>
      <c r="GF320" s="158"/>
      <c r="GG320" s="5"/>
      <c r="GH320" s="5"/>
      <c r="GI320" s="5"/>
      <c r="GJ320" s="5"/>
      <c r="GK320" s="5"/>
      <c r="GL320" s="5"/>
      <c r="GM320" s="5"/>
    </row>
    <row r="321" spans="3:195" x14ac:dyDescent="0.2">
      <c r="C321" s="162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24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24"/>
      <c r="FU321" s="5"/>
      <c r="FV321" s="5"/>
      <c r="FW321" s="5"/>
      <c r="FX321" s="5"/>
      <c r="FY321" s="5"/>
      <c r="FZ321" s="163"/>
      <c r="GB321" s="154"/>
      <c r="GC321" s="154"/>
      <c r="GD321" s="154"/>
      <c r="GE321" s="158"/>
      <c r="GF321" s="158"/>
      <c r="GG321" s="5"/>
      <c r="GH321" s="5"/>
      <c r="GI321" s="5"/>
      <c r="GJ321" s="5"/>
      <c r="GK321" s="5"/>
      <c r="GL321" s="5"/>
      <c r="GM321" s="5"/>
    </row>
    <row r="322" spans="3:195" x14ac:dyDescent="0.2">
      <c r="C322" s="164"/>
      <c r="D322" s="164"/>
      <c r="E322" s="164"/>
      <c r="F322" s="164"/>
      <c r="G322" s="164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4"/>
      <c r="U322" s="164"/>
      <c r="V322" s="164"/>
      <c r="W322" s="164"/>
      <c r="X322" s="164"/>
      <c r="Y322" s="164"/>
      <c r="Z322" s="164"/>
      <c r="AA322" s="164"/>
      <c r="AB322" s="164"/>
      <c r="AC322" s="164"/>
      <c r="AD322" s="164"/>
      <c r="AE322" s="164"/>
      <c r="AF322" s="164"/>
      <c r="AG322" s="164"/>
      <c r="AH322" s="164"/>
      <c r="AI322" s="164"/>
      <c r="AJ322" s="164"/>
      <c r="AK322" s="164"/>
      <c r="AL322" s="164"/>
      <c r="AM322" s="164"/>
      <c r="AN322" s="164"/>
      <c r="AO322" s="164"/>
      <c r="AP322" s="164"/>
      <c r="AQ322" s="164"/>
      <c r="AR322" s="164"/>
      <c r="AS322" s="164"/>
      <c r="AT322" s="164"/>
      <c r="AU322" s="164"/>
      <c r="AV322" s="164"/>
      <c r="AW322" s="164"/>
      <c r="AX322" s="164"/>
      <c r="AY322" s="164"/>
      <c r="AZ322" s="164"/>
      <c r="BA322" s="164"/>
      <c r="BB322" s="164"/>
      <c r="BC322" s="164"/>
      <c r="BD322" s="164"/>
      <c r="BE322" s="164"/>
      <c r="BF322" s="164"/>
      <c r="BG322" s="164"/>
      <c r="BH322" s="164"/>
      <c r="BI322" s="164"/>
      <c r="BJ322" s="164"/>
      <c r="BK322" s="164"/>
      <c r="BL322" s="164"/>
      <c r="BM322" s="164"/>
      <c r="BN322" s="164"/>
      <c r="BO322" s="164"/>
      <c r="BP322" s="164"/>
      <c r="BQ322" s="164"/>
      <c r="BR322" s="164"/>
      <c r="BS322" s="164"/>
      <c r="BT322" s="164"/>
      <c r="BU322" s="164"/>
      <c r="BV322" s="164"/>
      <c r="BW322" s="164"/>
      <c r="BX322" s="164"/>
      <c r="BY322" s="164"/>
      <c r="BZ322" s="164"/>
      <c r="CA322" s="164"/>
      <c r="CB322" s="164"/>
      <c r="CC322" s="164"/>
      <c r="CD322" s="164"/>
      <c r="CE322" s="164"/>
      <c r="CF322" s="164"/>
      <c r="CG322" s="164"/>
      <c r="CH322" s="164"/>
      <c r="CI322" s="164"/>
      <c r="CJ322" s="164"/>
      <c r="CK322" s="164"/>
      <c r="CL322" s="164"/>
      <c r="CM322" s="164"/>
      <c r="CN322" s="164"/>
      <c r="CO322" s="164"/>
      <c r="CP322" s="164"/>
      <c r="CQ322" s="164"/>
      <c r="CR322" s="164"/>
      <c r="CS322" s="164"/>
      <c r="CT322" s="164"/>
      <c r="CU322" s="164"/>
      <c r="CV322" s="164"/>
      <c r="CW322" s="164"/>
      <c r="CX322" s="164"/>
      <c r="CY322" s="164"/>
      <c r="CZ322" s="164"/>
      <c r="DA322" s="164"/>
      <c r="DB322" s="164"/>
      <c r="DC322" s="164"/>
      <c r="DD322" s="164"/>
      <c r="DE322" s="164"/>
      <c r="DF322" s="164"/>
      <c r="DG322" s="164"/>
      <c r="DH322" s="164"/>
      <c r="DI322" s="164"/>
      <c r="DJ322" s="164"/>
      <c r="DK322" s="164"/>
      <c r="DL322" s="164"/>
      <c r="DM322" s="164"/>
      <c r="DN322" s="164"/>
      <c r="DO322" s="164"/>
      <c r="DP322" s="164"/>
      <c r="DQ322" s="164"/>
      <c r="DR322" s="164"/>
      <c r="DS322" s="164"/>
      <c r="DT322" s="164"/>
      <c r="DU322" s="164"/>
      <c r="DV322" s="164"/>
      <c r="DW322" s="164"/>
      <c r="DX322" s="164"/>
      <c r="DY322" s="164"/>
      <c r="DZ322" s="164"/>
      <c r="EA322" s="164"/>
      <c r="EB322" s="164"/>
      <c r="EC322" s="164"/>
      <c r="ED322" s="164"/>
      <c r="EE322" s="164"/>
      <c r="EF322" s="164"/>
      <c r="EG322" s="164"/>
      <c r="EH322" s="164"/>
      <c r="EI322" s="164"/>
      <c r="EJ322" s="164"/>
      <c r="EK322" s="164"/>
      <c r="EL322" s="164"/>
      <c r="EM322" s="164"/>
      <c r="EN322" s="164"/>
      <c r="EO322" s="164"/>
      <c r="EP322" s="164"/>
      <c r="EQ322" s="164"/>
      <c r="ER322" s="164"/>
      <c r="ES322" s="164"/>
      <c r="ET322" s="164"/>
      <c r="EU322" s="164"/>
      <c r="EV322" s="164"/>
      <c r="EW322" s="164"/>
      <c r="EX322" s="164"/>
      <c r="EY322" s="164"/>
      <c r="EZ322" s="164"/>
      <c r="FA322" s="164"/>
      <c r="FB322" s="164"/>
      <c r="FC322" s="164"/>
      <c r="FD322" s="164"/>
      <c r="FE322" s="164"/>
      <c r="FF322" s="164"/>
      <c r="FG322" s="164"/>
      <c r="FH322" s="164"/>
      <c r="FI322" s="164"/>
      <c r="FJ322" s="164"/>
      <c r="FK322" s="164"/>
      <c r="FL322" s="164"/>
      <c r="FM322" s="164"/>
      <c r="FN322" s="164"/>
      <c r="FO322" s="164"/>
      <c r="FP322" s="164"/>
      <c r="FQ322" s="164"/>
      <c r="FR322" s="164"/>
      <c r="FS322" s="164"/>
      <c r="FT322" s="164"/>
      <c r="FU322" s="164"/>
      <c r="FV322" s="164"/>
      <c r="FW322" s="164"/>
      <c r="FX322" s="164"/>
      <c r="GE322" s="158"/>
      <c r="GF322" s="158"/>
      <c r="GG322" s="5"/>
      <c r="GH322" s="5"/>
      <c r="GI322" s="5"/>
      <c r="GJ322" s="5"/>
      <c r="GK322" s="5"/>
      <c r="GL322" s="5"/>
      <c r="GM322" s="5"/>
    </row>
    <row r="323" spans="3:195" x14ac:dyDescent="0.2">
      <c r="C323" s="164"/>
      <c r="D323" s="164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4"/>
      <c r="U323" s="164"/>
      <c r="V323" s="164"/>
      <c r="W323" s="164"/>
      <c r="X323" s="164"/>
      <c r="Y323" s="164"/>
      <c r="Z323" s="164"/>
      <c r="AA323" s="164"/>
      <c r="AB323" s="164"/>
      <c r="AC323" s="164"/>
      <c r="AD323" s="164"/>
      <c r="AE323" s="164"/>
      <c r="AF323" s="164"/>
      <c r="AG323" s="164"/>
      <c r="AH323" s="164"/>
      <c r="AI323" s="164"/>
      <c r="AJ323" s="164"/>
      <c r="AK323" s="164"/>
      <c r="AL323" s="164"/>
      <c r="AM323" s="164"/>
      <c r="AN323" s="164"/>
      <c r="AO323" s="164"/>
      <c r="AP323" s="164"/>
      <c r="AQ323" s="164"/>
      <c r="AR323" s="164"/>
      <c r="AS323" s="164"/>
      <c r="AT323" s="164"/>
      <c r="AU323" s="164"/>
      <c r="AV323" s="164"/>
      <c r="AW323" s="164"/>
      <c r="AX323" s="164"/>
      <c r="AY323" s="164"/>
      <c r="AZ323" s="164"/>
      <c r="BA323" s="164"/>
      <c r="BB323" s="164"/>
      <c r="BC323" s="164"/>
      <c r="BD323" s="164"/>
      <c r="BE323" s="164"/>
      <c r="BF323" s="164"/>
      <c r="BG323" s="164"/>
      <c r="BH323" s="164"/>
      <c r="BI323" s="164"/>
      <c r="BJ323" s="164"/>
      <c r="BK323" s="164"/>
      <c r="BL323" s="164"/>
      <c r="BM323" s="164"/>
      <c r="BN323" s="164"/>
      <c r="BO323" s="164"/>
      <c r="BP323" s="164"/>
      <c r="BQ323" s="164"/>
      <c r="BR323" s="164"/>
      <c r="BS323" s="164"/>
      <c r="BT323" s="164"/>
      <c r="BU323" s="164"/>
      <c r="BV323" s="164"/>
      <c r="BW323" s="164"/>
      <c r="BX323" s="164"/>
      <c r="BY323" s="164"/>
      <c r="BZ323" s="164"/>
      <c r="CA323" s="164"/>
      <c r="CB323" s="164"/>
      <c r="CC323" s="164"/>
      <c r="CD323" s="164"/>
      <c r="CE323" s="164"/>
      <c r="CF323" s="164"/>
      <c r="CG323" s="164"/>
      <c r="CH323" s="164"/>
      <c r="CI323" s="164"/>
      <c r="CJ323" s="164"/>
      <c r="CK323" s="164"/>
      <c r="CL323" s="164"/>
      <c r="CM323" s="164"/>
      <c r="CN323" s="164"/>
      <c r="CO323" s="164"/>
      <c r="CP323" s="164"/>
      <c r="CQ323" s="164"/>
      <c r="CR323" s="164"/>
      <c r="CS323" s="164"/>
      <c r="CT323" s="164"/>
      <c r="CU323" s="164"/>
      <c r="CV323" s="164"/>
      <c r="CW323" s="164"/>
      <c r="CX323" s="164"/>
      <c r="CY323" s="164"/>
      <c r="CZ323" s="164"/>
      <c r="DA323" s="164"/>
      <c r="DB323" s="164"/>
      <c r="DC323" s="164"/>
      <c r="DD323" s="164"/>
      <c r="DE323" s="164"/>
      <c r="DF323" s="164"/>
      <c r="DG323" s="164"/>
      <c r="DH323" s="164"/>
      <c r="DI323" s="164"/>
      <c r="DJ323" s="164"/>
      <c r="DK323" s="164"/>
      <c r="DL323" s="164"/>
      <c r="DM323" s="164"/>
      <c r="DN323" s="164"/>
      <c r="DO323" s="164"/>
      <c r="DP323" s="164"/>
      <c r="DQ323" s="164"/>
      <c r="DR323" s="164"/>
      <c r="DS323" s="164"/>
      <c r="DT323" s="164"/>
      <c r="DU323" s="164"/>
      <c r="DV323" s="164"/>
      <c r="DW323" s="164"/>
      <c r="DX323" s="164"/>
      <c r="DY323" s="164"/>
      <c r="DZ323" s="164"/>
      <c r="EA323" s="164"/>
      <c r="EB323" s="164"/>
      <c r="EC323" s="164"/>
      <c r="ED323" s="164"/>
      <c r="EE323" s="164"/>
      <c r="EF323" s="164"/>
      <c r="EG323" s="164"/>
      <c r="EH323" s="164"/>
      <c r="EI323" s="164"/>
      <c r="EJ323" s="164"/>
      <c r="EK323" s="164"/>
      <c r="EL323" s="164"/>
      <c r="EM323" s="164"/>
      <c r="EN323" s="164"/>
      <c r="EO323" s="164"/>
      <c r="EP323" s="164"/>
      <c r="EQ323" s="164"/>
      <c r="ER323" s="164"/>
      <c r="ES323" s="164"/>
      <c r="ET323" s="164"/>
      <c r="EU323" s="164"/>
      <c r="EV323" s="164"/>
      <c r="EW323" s="164"/>
      <c r="EX323" s="164"/>
      <c r="EY323" s="164"/>
      <c r="EZ323" s="164"/>
      <c r="FA323" s="164"/>
      <c r="FB323" s="164"/>
      <c r="FC323" s="164"/>
      <c r="FD323" s="164"/>
      <c r="FE323" s="164"/>
      <c r="FF323" s="164"/>
      <c r="FG323" s="164"/>
      <c r="FH323" s="164"/>
      <c r="FI323" s="164"/>
      <c r="FJ323" s="164"/>
      <c r="FK323" s="164"/>
      <c r="FL323" s="164"/>
      <c r="FM323" s="164"/>
      <c r="FN323" s="164"/>
      <c r="FO323" s="164"/>
      <c r="FP323" s="164"/>
      <c r="FQ323" s="164"/>
      <c r="FR323" s="164"/>
      <c r="FS323" s="164"/>
      <c r="FT323" s="165"/>
      <c r="FU323" s="164"/>
      <c r="FV323" s="164"/>
      <c r="FW323" s="164"/>
      <c r="FX323" s="164"/>
    </row>
    <row r="324" spans="3:195" x14ac:dyDescent="0.2">
      <c r="C324" s="164"/>
      <c r="D324" s="164"/>
      <c r="E324" s="164"/>
      <c r="F324" s="164"/>
      <c r="G324" s="164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4"/>
      <c r="U324" s="164"/>
      <c r="V324" s="164"/>
      <c r="W324" s="164"/>
      <c r="X324" s="164"/>
      <c r="Y324" s="164"/>
      <c r="Z324" s="164"/>
      <c r="AA324" s="164"/>
      <c r="AB324" s="164"/>
      <c r="AC324" s="164"/>
      <c r="AD324" s="164"/>
      <c r="AE324" s="164"/>
      <c r="AF324" s="164"/>
      <c r="AG324" s="164"/>
      <c r="AH324" s="164"/>
      <c r="AI324" s="164"/>
      <c r="AJ324" s="164"/>
      <c r="AK324" s="164"/>
      <c r="AL324" s="164"/>
      <c r="AM324" s="164"/>
      <c r="AN324" s="164"/>
      <c r="AO324" s="164"/>
      <c r="AP324" s="164"/>
      <c r="AQ324" s="164"/>
      <c r="AR324" s="164"/>
      <c r="AS324" s="164"/>
      <c r="AT324" s="164"/>
      <c r="AU324" s="164"/>
      <c r="AV324" s="164"/>
      <c r="AW324" s="164"/>
      <c r="AX324" s="164"/>
      <c r="AY324" s="164"/>
      <c r="AZ324" s="164"/>
      <c r="BA324" s="164"/>
      <c r="BB324" s="164"/>
      <c r="BC324" s="164"/>
      <c r="BD324" s="164"/>
      <c r="BE324" s="164"/>
      <c r="BF324" s="164"/>
      <c r="BG324" s="164"/>
      <c r="BH324" s="164"/>
      <c r="BI324" s="164"/>
      <c r="BJ324" s="164"/>
      <c r="BK324" s="164"/>
      <c r="BL324" s="164"/>
      <c r="BM324" s="164"/>
      <c r="BN324" s="164"/>
      <c r="BO324" s="164"/>
      <c r="BP324" s="164"/>
      <c r="BQ324" s="164"/>
      <c r="BR324" s="164"/>
      <c r="BS324" s="164"/>
      <c r="BT324" s="164"/>
      <c r="BU324" s="164"/>
      <c r="BV324" s="164"/>
      <c r="BW324" s="164"/>
      <c r="BX324" s="164"/>
      <c r="BY324" s="164"/>
      <c r="BZ324" s="164"/>
      <c r="CA324" s="164"/>
      <c r="CB324" s="164"/>
      <c r="CC324" s="164"/>
      <c r="CD324" s="164"/>
      <c r="CE324" s="164"/>
      <c r="CF324" s="164"/>
      <c r="CG324" s="164"/>
      <c r="CH324" s="164"/>
      <c r="CI324" s="164"/>
      <c r="CJ324" s="164"/>
      <c r="CK324" s="164"/>
      <c r="CL324" s="164"/>
      <c r="CM324" s="164"/>
      <c r="CN324" s="164"/>
      <c r="CO324" s="164"/>
      <c r="CP324" s="164"/>
      <c r="CQ324" s="164"/>
      <c r="CR324" s="164"/>
      <c r="CS324" s="164"/>
      <c r="CT324" s="164"/>
      <c r="CU324" s="164"/>
      <c r="CV324" s="164"/>
      <c r="CW324" s="164"/>
      <c r="CX324" s="164"/>
      <c r="CY324" s="164"/>
      <c r="CZ324" s="164"/>
      <c r="DA324" s="164"/>
      <c r="DB324" s="164"/>
      <c r="DC324" s="164"/>
      <c r="DD324" s="164"/>
      <c r="DE324" s="164"/>
      <c r="DF324" s="164"/>
      <c r="DG324" s="164"/>
      <c r="DH324" s="164"/>
      <c r="DI324" s="164"/>
      <c r="DJ324" s="164"/>
      <c r="DK324" s="164"/>
      <c r="DL324" s="164"/>
      <c r="DM324" s="164"/>
      <c r="DN324" s="164"/>
      <c r="DO324" s="164"/>
      <c r="DP324" s="164"/>
      <c r="DQ324" s="164"/>
      <c r="DR324" s="164"/>
      <c r="DS324" s="164"/>
      <c r="DT324" s="164"/>
      <c r="DU324" s="164"/>
      <c r="DV324" s="164"/>
      <c r="DW324" s="164"/>
      <c r="DX324" s="164"/>
      <c r="DY324" s="164"/>
      <c r="DZ324" s="164"/>
      <c r="EA324" s="164"/>
      <c r="EB324" s="164"/>
      <c r="EC324" s="164"/>
      <c r="ED324" s="164"/>
      <c r="EE324" s="164"/>
      <c r="EF324" s="164"/>
      <c r="EG324" s="164"/>
      <c r="EH324" s="164"/>
      <c r="EI324" s="164"/>
      <c r="EJ324" s="164"/>
      <c r="EK324" s="164"/>
      <c r="EL324" s="164"/>
      <c r="EM324" s="164"/>
      <c r="EN324" s="164"/>
      <c r="EO324" s="164"/>
      <c r="EP324" s="164"/>
      <c r="EQ324" s="164"/>
      <c r="ER324" s="164"/>
      <c r="ES324" s="164"/>
      <c r="ET324" s="164"/>
      <c r="EU324" s="164"/>
      <c r="EV324" s="164"/>
      <c r="EW324" s="164"/>
      <c r="EX324" s="164"/>
      <c r="EY324" s="164"/>
      <c r="EZ324" s="164"/>
      <c r="FA324" s="164"/>
      <c r="FB324" s="164"/>
      <c r="FC324" s="164"/>
      <c r="FD324" s="164"/>
      <c r="FE324" s="164"/>
      <c r="FF324" s="164"/>
      <c r="FG324" s="164"/>
      <c r="FH324" s="164"/>
      <c r="FI324" s="164"/>
      <c r="FJ324" s="164"/>
      <c r="FK324" s="164"/>
      <c r="FL324" s="164"/>
      <c r="FM324" s="164"/>
      <c r="FN324" s="164"/>
      <c r="FO324" s="164"/>
      <c r="FP324" s="164"/>
      <c r="FQ324" s="164"/>
      <c r="FR324" s="164"/>
      <c r="FS324" s="164"/>
      <c r="FT324" s="165"/>
      <c r="FU324" s="164"/>
      <c r="FV324" s="164"/>
      <c r="FW324" s="164"/>
      <c r="FX324" s="164"/>
      <c r="FY324" s="164"/>
    </row>
    <row r="325" spans="3:195" x14ac:dyDescent="0.2">
      <c r="C325" s="164"/>
      <c r="D325" s="164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4"/>
      <c r="U325" s="164"/>
      <c r="V325" s="164"/>
      <c r="W325" s="164"/>
      <c r="X325" s="164"/>
      <c r="Y325" s="164"/>
      <c r="Z325" s="164"/>
      <c r="AA325" s="164"/>
      <c r="AB325" s="164"/>
      <c r="AC325" s="164"/>
      <c r="AD325" s="164"/>
      <c r="AE325" s="164"/>
      <c r="AF325" s="164"/>
      <c r="AG325" s="164"/>
      <c r="AH325" s="164"/>
      <c r="AI325" s="164"/>
      <c r="AJ325" s="164"/>
      <c r="AK325" s="164"/>
      <c r="AL325" s="164"/>
      <c r="AM325" s="164"/>
      <c r="AN325" s="164"/>
      <c r="AO325" s="164"/>
      <c r="AP325" s="164"/>
      <c r="AQ325" s="164"/>
      <c r="AR325" s="164"/>
      <c r="AS325" s="164"/>
      <c r="AT325" s="164"/>
      <c r="AU325" s="164"/>
      <c r="AV325" s="164"/>
      <c r="AW325" s="164"/>
      <c r="AX325" s="164"/>
      <c r="AY325" s="164"/>
      <c r="AZ325" s="164"/>
      <c r="BA325" s="164"/>
      <c r="BB325" s="164"/>
      <c r="BC325" s="164"/>
      <c r="BD325" s="164"/>
      <c r="BE325" s="164"/>
      <c r="BF325" s="164"/>
      <c r="BG325" s="164"/>
      <c r="BH325" s="164"/>
      <c r="BI325" s="164"/>
      <c r="BJ325" s="164"/>
      <c r="BK325" s="164"/>
      <c r="BL325" s="164"/>
      <c r="BM325" s="164"/>
      <c r="BN325" s="164"/>
      <c r="BO325" s="164"/>
      <c r="BP325" s="164"/>
      <c r="BQ325" s="164"/>
      <c r="BR325" s="164"/>
      <c r="BS325" s="164"/>
      <c r="BT325" s="164"/>
      <c r="BU325" s="164"/>
      <c r="BV325" s="164"/>
      <c r="BW325" s="164"/>
      <c r="BX325" s="164"/>
      <c r="BY325" s="164"/>
      <c r="BZ325" s="164"/>
      <c r="CA325" s="164"/>
      <c r="CB325" s="164"/>
      <c r="CC325" s="164"/>
      <c r="CD325" s="164"/>
      <c r="CE325" s="164"/>
      <c r="CF325" s="164"/>
      <c r="CG325" s="164"/>
      <c r="CH325" s="164"/>
      <c r="CI325" s="164"/>
      <c r="CJ325" s="164"/>
      <c r="CK325" s="164"/>
      <c r="CL325" s="164"/>
      <c r="CM325" s="164"/>
      <c r="CN325" s="164"/>
      <c r="CO325" s="164"/>
      <c r="CP325" s="164"/>
      <c r="CQ325" s="164"/>
      <c r="CR325" s="164"/>
      <c r="CS325" s="164"/>
      <c r="CT325" s="164"/>
      <c r="CU325" s="164"/>
      <c r="CV325" s="164"/>
      <c r="CW325" s="164"/>
      <c r="CX325" s="164"/>
      <c r="CY325" s="164"/>
      <c r="CZ325" s="164"/>
      <c r="DA325" s="164"/>
      <c r="DB325" s="164"/>
      <c r="DC325" s="164"/>
      <c r="DD325" s="164"/>
      <c r="DE325" s="164"/>
      <c r="DF325" s="164"/>
      <c r="DG325" s="164"/>
      <c r="DH325" s="164"/>
      <c r="DI325" s="164"/>
      <c r="DJ325" s="164"/>
      <c r="DK325" s="164"/>
      <c r="DL325" s="164"/>
      <c r="DM325" s="164"/>
      <c r="DN325" s="164"/>
      <c r="DO325" s="164"/>
      <c r="DP325" s="164"/>
      <c r="DQ325" s="164"/>
      <c r="DR325" s="164"/>
      <c r="DS325" s="164"/>
      <c r="DT325" s="164"/>
      <c r="DU325" s="164"/>
      <c r="DV325" s="164"/>
      <c r="DW325" s="164"/>
      <c r="DX325" s="164"/>
      <c r="DY325" s="164"/>
      <c r="DZ325" s="164"/>
      <c r="EA325" s="164"/>
      <c r="EB325" s="164"/>
      <c r="EC325" s="164"/>
      <c r="ED325" s="164"/>
      <c r="EE325" s="164"/>
      <c r="EF325" s="164"/>
      <c r="EG325" s="164"/>
      <c r="EH325" s="164"/>
      <c r="EI325" s="164"/>
      <c r="EJ325" s="164"/>
      <c r="EK325" s="164"/>
      <c r="EL325" s="164"/>
      <c r="EM325" s="164"/>
      <c r="EN325" s="164"/>
      <c r="EO325" s="164"/>
      <c r="EP325" s="164"/>
      <c r="EQ325" s="164"/>
      <c r="ER325" s="164"/>
      <c r="ES325" s="164"/>
      <c r="ET325" s="164"/>
      <c r="EU325" s="164"/>
      <c r="EV325" s="164"/>
      <c r="EW325" s="164"/>
      <c r="EX325" s="164"/>
      <c r="EY325" s="164"/>
      <c r="EZ325" s="164"/>
      <c r="FA325" s="164"/>
      <c r="FB325" s="164"/>
      <c r="FC325" s="164"/>
      <c r="FD325" s="164"/>
      <c r="FE325" s="164"/>
      <c r="FF325" s="164"/>
      <c r="FG325" s="164"/>
      <c r="FH325" s="164"/>
      <c r="FI325" s="164"/>
      <c r="FJ325" s="164"/>
      <c r="FK325" s="164"/>
      <c r="FL325" s="164"/>
      <c r="FM325" s="164"/>
      <c r="FN325" s="164"/>
      <c r="FO325" s="164"/>
      <c r="FP325" s="164"/>
      <c r="FQ325" s="164"/>
      <c r="FR325" s="164"/>
      <c r="FS325" s="164"/>
      <c r="FT325" s="164"/>
      <c r="FU325" s="164"/>
      <c r="FV325" s="164"/>
      <c r="FW325" s="164"/>
      <c r="FX325" s="164"/>
      <c r="FY325" s="164"/>
    </row>
    <row r="326" spans="3:195" x14ac:dyDescent="0.2">
      <c r="C326" s="164"/>
      <c r="D326" s="166"/>
      <c r="E326" s="167"/>
      <c r="F326" s="168"/>
      <c r="G326" s="168"/>
      <c r="H326" s="168"/>
      <c r="I326" s="137"/>
      <c r="J326" s="137"/>
    </row>
    <row r="327" spans="3:195" x14ac:dyDescent="0.2">
      <c r="C327" s="164"/>
      <c r="D327" s="164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4"/>
      <c r="U327" s="164"/>
      <c r="V327" s="164"/>
      <c r="W327" s="164"/>
      <c r="X327" s="164"/>
      <c r="Y327" s="164"/>
      <c r="Z327" s="164"/>
      <c r="AA327" s="164"/>
      <c r="AB327" s="164"/>
      <c r="AC327" s="164"/>
      <c r="AD327" s="164"/>
      <c r="AE327" s="164"/>
      <c r="AF327" s="164"/>
      <c r="AG327" s="164"/>
      <c r="AH327" s="164"/>
      <c r="AI327" s="164"/>
      <c r="AJ327" s="164"/>
      <c r="AK327" s="164"/>
      <c r="AL327" s="164"/>
      <c r="AM327" s="164"/>
      <c r="AN327" s="164"/>
      <c r="AO327" s="164"/>
      <c r="AP327" s="164"/>
      <c r="AQ327" s="164"/>
      <c r="AR327" s="164"/>
      <c r="AS327" s="164"/>
      <c r="AT327" s="164"/>
      <c r="AU327" s="164"/>
      <c r="AV327" s="164"/>
      <c r="AW327" s="164"/>
      <c r="AX327" s="164"/>
      <c r="AY327" s="164"/>
      <c r="AZ327" s="164"/>
      <c r="BA327" s="164"/>
      <c r="BB327" s="164"/>
      <c r="BC327" s="164"/>
      <c r="BD327" s="164"/>
      <c r="BE327" s="164"/>
      <c r="BF327" s="164"/>
      <c r="BG327" s="164"/>
      <c r="BH327" s="164"/>
      <c r="BI327" s="164"/>
      <c r="BJ327" s="164"/>
      <c r="BK327" s="164"/>
      <c r="BL327" s="164"/>
      <c r="BM327" s="164"/>
      <c r="BN327" s="164"/>
      <c r="BO327" s="164"/>
      <c r="BP327" s="164"/>
      <c r="BQ327" s="164"/>
      <c r="BR327" s="164"/>
      <c r="BS327" s="164"/>
      <c r="BT327" s="164"/>
      <c r="BU327" s="164"/>
      <c r="BV327" s="164"/>
      <c r="BW327" s="164"/>
      <c r="BX327" s="164"/>
      <c r="BY327" s="164"/>
      <c r="BZ327" s="164"/>
      <c r="CA327" s="164"/>
      <c r="CB327" s="164"/>
      <c r="CC327" s="164"/>
      <c r="CD327" s="164"/>
      <c r="CE327" s="164"/>
      <c r="CF327" s="164"/>
      <c r="CG327" s="164"/>
      <c r="CH327" s="164"/>
      <c r="CI327" s="164"/>
      <c r="CJ327" s="164"/>
      <c r="CK327" s="164"/>
      <c r="CL327" s="164"/>
      <c r="CM327" s="164"/>
      <c r="CN327" s="164"/>
      <c r="CO327" s="164"/>
      <c r="CP327" s="164"/>
      <c r="CQ327" s="164"/>
      <c r="CR327" s="164"/>
      <c r="CS327" s="164"/>
      <c r="CT327" s="164"/>
      <c r="CU327" s="164"/>
      <c r="CV327" s="164"/>
      <c r="CW327" s="164"/>
      <c r="CX327" s="164"/>
      <c r="CY327" s="164"/>
      <c r="CZ327" s="164"/>
      <c r="DA327" s="164"/>
      <c r="DB327" s="164"/>
      <c r="DC327" s="164"/>
      <c r="DD327" s="164"/>
      <c r="DE327" s="164"/>
      <c r="DF327" s="164"/>
      <c r="DG327" s="164"/>
      <c r="DH327" s="164"/>
      <c r="DI327" s="164"/>
      <c r="DJ327" s="164"/>
      <c r="DK327" s="164"/>
      <c r="DL327" s="164"/>
      <c r="DM327" s="164"/>
      <c r="DN327" s="164"/>
      <c r="DO327" s="164"/>
      <c r="DP327" s="164"/>
      <c r="DQ327" s="164"/>
      <c r="DR327" s="164"/>
      <c r="DS327" s="164"/>
      <c r="DT327" s="164"/>
      <c r="DU327" s="164"/>
      <c r="DV327" s="164"/>
      <c r="DW327" s="164"/>
      <c r="DX327" s="164"/>
      <c r="DY327" s="164"/>
      <c r="DZ327" s="164"/>
      <c r="EA327" s="164"/>
      <c r="EB327" s="164"/>
      <c r="EC327" s="164"/>
      <c r="ED327" s="164"/>
      <c r="EE327" s="164"/>
      <c r="EF327" s="164"/>
      <c r="EG327" s="164"/>
      <c r="EH327" s="164"/>
      <c r="EI327" s="164"/>
      <c r="EJ327" s="164"/>
      <c r="EK327" s="164"/>
      <c r="EL327" s="164"/>
      <c r="EM327" s="164"/>
      <c r="EN327" s="164"/>
      <c r="EO327" s="164"/>
      <c r="EP327" s="164"/>
      <c r="EQ327" s="164"/>
      <c r="ER327" s="164"/>
      <c r="ES327" s="164"/>
      <c r="ET327" s="164"/>
      <c r="EU327" s="164"/>
      <c r="EV327" s="164"/>
      <c r="EW327" s="164"/>
      <c r="EX327" s="164"/>
      <c r="EY327" s="164"/>
      <c r="EZ327" s="164"/>
      <c r="FA327" s="164"/>
      <c r="FB327" s="164"/>
      <c r="FC327" s="164"/>
      <c r="FD327" s="164"/>
      <c r="FE327" s="164"/>
      <c r="FF327" s="164"/>
      <c r="FG327" s="164"/>
      <c r="FH327" s="164"/>
      <c r="FI327" s="164"/>
      <c r="FJ327" s="164"/>
      <c r="FK327" s="164"/>
      <c r="FL327" s="164"/>
      <c r="FM327" s="164"/>
      <c r="FN327" s="164"/>
      <c r="FO327" s="164"/>
      <c r="FP327" s="164"/>
      <c r="FQ327" s="164"/>
      <c r="FR327" s="164"/>
      <c r="FS327" s="164"/>
      <c r="FT327" s="165"/>
      <c r="FU327" s="164"/>
      <c r="FV327" s="164"/>
      <c r="FW327" s="164"/>
      <c r="FX327" s="164"/>
      <c r="FY327" s="164"/>
    </row>
    <row r="328" spans="3:195" x14ac:dyDescent="0.2">
      <c r="C328" s="164"/>
      <c r="D328" s="47"/>
      <c r="E328" s="47"/>
      <c r="F328" s="168"/>
      <c r="G328" s="168"/>
      <c r="H328" s="168"/>
      <c r="I328" s="137"/>
      <c r="J328" s="137"/>
    </row>
    <row r="329" spans="3:195" x14ac:dyDescent="0.2">
      <c r="C329" s="164"/>
      <c r="D329" s="164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4"/>
      <c r="U329" s="164"/>
      <c r="V329" s="164"/>
      <c r="W329" s="164"/>
      <c r="X329" s="164"/>
      <c r="Y329" s="164"/>
      <c r="Z329" s="164"/>
      <c r="AA329" s="164"/>
      <c r="AB329" s="164"/>
      <c r="AC329" s="164"/>
      <c r="AD329" s="164"/>
      <c r="AE329" s="164"/>
      <c r="AF329" s="164"/>
      <c r="AG329" s="164"/>
      <c r="AH329" s="164"/>
      <c r="AI329" s="164"/>
      <c r="AJ329" s="164"/>
      <c r="AK329" s="164"/>
      <c r="AL329" s="164"/>
      <c r="AM329" s="164"/>
      <c r="AN329" s="164"/>
      <c r="AO329" s="164"/>
      <c r="AP329" s="164"/>
      <c r="AQ329" s="164"/>
      <c r="AR329" s="164"/>
      <c r="AS329" s="164"/>
      <c r="AT329" s="164"/>
      <c r="AU329" s="164"/>
      <c r="AV329" s="164"/>
      <c r="AW329" s="164"/>
      <c r="AX329" s="164"/>
      <c r="AY329" s="164"/>
      <c r="AZ329" s="164"/>
      <c r="BA329" s="164"/>
      <c r="BB329" s="164"/>
      <c r="BC329" s="164"/>
      <c r="BD329" s="164"/>
      <c r="BE329" s="164"/>
      <c r="BF329" s="164"/>
      <c r="BG329" s="164"/>
      <c r="BH329" s="164"/>
      <c r="BI329" s="164"/>
      <c r="BJ329" s="164"/>
      <c r="BK329" s="164"/>
      <c r="BL329" s="164"/>
      <c r="BM329" s="164"/>
      <c r="BN329" s="164"/>
      <c r="BO329" s="164"/>
      <c r="BP329" s="164"/>
      <c r="BQ329" s="164"/>
      <c r="BR329" s="164"/>
      <c r="BS329" s="164"/>
      <c r="BT329" s="164"/>
      <c r="BU329" s="164"/>
      <c r="BV329" s="164"/>
      <c r="BW329" s="164"/>
      <c r="BX329" s="164"/>
      <c r="BY329" s="164"/>
      <c r="BZ329" s="164"/>
      <c r="CA329" s="164"/>
      <c r="CB329" s="164"/>
      <c r="CC329" s="164"/>
      <c r="CD329" s="164"/>
      <c r="CE329" s="164"/>
      <c r="CF329" s="164"/>
      <c r="CG329" s="164"/>
      <c r="CH329" s="164"/>
      <c r="CI329" s="164"/>
      <c r="CJ329" s="164"/>
      <c r="CK329" s="164"/>
      <c r="CL329" s="164"/>
      <c r="CM329" s="164"/>
      <c r="CN329" s="164"/>
      <c r="CO329" s="164"/>
      <c r="CP329" s="164"/>
      <c r="CQ329" s="164"/>
      <c r="CR329" s="164"/>
      <c r="CS329" s="164"/>
      <c r="CT329" s="164"/>
      <c r="CU329" s="164"/>
      <c r="CV329" s="164"/>
      <c r="CW329" s="164"/>
      <c r="CX329" s="164"/>
      <c r="CY329" s="164"/>
      <c r="CZ329" s="164"/>
      <c r="DA329" s="164"/>
      <c r="DB329" s="164"/>
      <c r="DC329" s="164"/>
      <c r="DD329" s="164"/>
      <c r="DE329" s="164"/>
      <c r="DF329" s="164"/>
      <c r="DG329" s="164"/>
      <c r="DH329" s="164"/>
      <c r="DI329" s="164"/>
      <c r="DJ329" s="164"/>
      <c r="DK329" s="164"/>
      <c r="DL329" s="164"/>
      <c r="DM329" s="164"/>
      <c r="DN329" s="164"/>
      <c r="DO329" s="164"/>
      <c r="DP329" s="164"/>
      <c r="DQ329" s="164"/>
      <c r="DR329" s="164"/>
      <c r="DS329" s="164"/>
      <c r="DT329" s="164"/>
      <c r="DU329" s="164"/>
      <c r="DV329" s="164"/>
      <c r="DW329" s="164"/>
      <c r="DX329" s="164"/>
      <c r="DY329" s="164"/>
      <c r="DZ329" s="164"/>
      <c r="EA329" s="164"/>
      <c r="EB329" s="164"/>
      <c r="EC329" s="164"/>
      <c r="ED329" s="164"/>
      <c r="EE329" s="164"/>
      <c r="EF329" s="164"/>
      <c r="EG329" s="164"/>
      <c r="EH329" s="164"/>
      <c r="EI329" s="164"/>
      <c r="EJ329" s="164"/>
      <c r="EK329" s="164"/>
      <c r="EL329" s="164"/>
      <c r="EM329" s="164"/>
      <c r="EN329" s="164"/>
      <c r="EO329" s="164"/>
      <c r="EP329" s="164"/>
      <c r="EQ329" s="164"/>
      <c r="ER329" s="164"/>
      <c r="ES329" s="164"/>
      <c r="ET329" s="164"/>
      <c r="EU329" s="164"/>
      <c r="EV329" s="164"/>
      <c r="EW329" s="164"/>
      <c r="EX329" s="164"/>
      <c r="EY329" s="164"/>
      <c r="EZ329" s="164"/>
      <c r="FA329" s="164"/>
      <c r="FB329" s="164"/>
      <c r="FC329" s="164"/>
      <c r="FD329" s="164"/>
      <c r="FE329" s="164"/>
      <c r="FF329" s="164"/>
      <c r="FG329" s="164"/>
      <c r="FH329" s="164"/>
      <c r="FI329" s="164"/>
      <c r="FJ329" s="164"/>
      <c r="FK329" s="164"/>
      <c r="FL329" s="164"/>
      <c r="FM329" s="164"/>
      <c r="FN329" s="164"/>
      <c r="FO329" s="164"/>
      <c r="FP329" s="164"/>
      <c r="FQ329" s="164"/>
      <c r="FR329" s="164"/>
      <c r="FS329" s="164"/>
      <c r="FT329" s="164"/>
      <c r="FU329" s="164"/>
      <c r="FV329" s="164"/>
      <c r="FW329" s="164"/>
      <c r="FX329" s="164"/>
      <c r="FY329" s="164"/>
      <c r="FZ329" s="164"/>
    </row>
    <row r="330" spans="3:195" x14ac:dyDescent="0.2">
      <c r="C330" s="164"/>
      <c r="D330" s="164"/>
      <c r="E330" s="164"/>
      <c r="F330" s="164"/>
      <c r="G330" s="164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4"/>
      <c r="U330" s="164"/>
      <c r="V330" s="164"/>
      <c r="W330" s="164"/>
      <c r="X330" s="164"/>
      <c r="Y330" s="164"/>
      <c r="Z330" s="164"/>
      <c r="AA330" s="164"/>
      <c r="AB330" s="164"/>
      <c r="AC330" s="164"/>
      <c r="AD330" s="164"/>
      <c r="AE330" s="164"/>
      <c r="AF330" s="164"/>
      <c r="AG330" s="164"/>
      <c r="AH330" s="164"/>
      <c r="AI330" s="164"/>
      <c r="AJ330" s="164"/>
      <c r="AK330" s="164"/>
      <c r="AL330" s="164"/>
      <c r="AM330" s="164"/>
      <c r="AN330" s="164"/>
      <c r="AO330" s="164"/>
      <c r="AP330" s="164"/>
      <c r="AQ330" s="164"/>
      <c r="AR330" s="164"/>
      <c r="AS330" s="164"/>
      <c r="AT330" s="164"/>
      <c r="AU330" s="164"/>
      <c r="AV330" s="164"/>
      <c r="AW330" s="164"/>
      <c r="AX330" s="164"/>
      <c r="AY330" s="164"/>
      <c r="AZ330" s="164"/>
      <c r="BA330" s="164"/>
      <c r="BB330" s="164"/>
      <c r="BC330" s="164"/>
      <c r="BD330" s="164"/>
      <c r="BE330" s="164"/>
      <c r="BF330" s="164"/>
      <c r="BG330" s="164"/>
      <c r="BH330" s="164"/>
      <c r="BI330" s="164"/>
      <c r="BJ330" s="164"/>
      <c r="BK330" s="164"/>
      <c r="BL330" s="164"/>
      <c r="BM330" s="164"/>
      <c r="BN330" s="164"/>
      <c r="BO330" s="164"/>
      <c r="BP330" s="164"/>
      <c r="BQ330" s="164"/>
      <c r="BR330" s="164"/>
      <c r="BS330" s="164"/>
      <c r="BT330" s="164"/>
      <c r="BU330" s="164"/>
      <c r="BV330" s="164"/>
      <c r="BW330" s="164"/>
      <c r="BX330" s="164"/>
      <c r="BY330" s="164"/>
      <c r="BZ330" s="164"/>
      <c r="CA330" s="164"/>
      <c r="CB330" s="164"/>
      <c r="CC330" s="164"/>
      <c r="CD330" s="164"/>
      <c r="CE330" s="164"/>
      <c r="CF330" s="164"/>
      <c r="CG330" s="164"/>
      <c r="CH330" s="164"/>
      <c r="CI330" s="164"/>
      <c r="CJ330" s="164"/>
      <c r="CK330" s="164"/>
      <c r="CL330" s="164"/>
      <c r="CM330" s="164"/>
      <c r="CN330" s="164"/>
      <c r="CO330" s="164"/>
      <c r="CP330" s="164"/>
      <c r="CQ330" s="164"/>
      <c r="CR330" s="164"/>
      <c r="CS330" s="164"/>
      <c r="CT330" s="164"/>
      <c r="CU330" s="164"/>
      <c r="CV330" s="164"/>
      <c r="CW330" s="164"/>
      <c r="CX330" s="164"/>
      <c r="CY330" s="164"/>
      <c r="CZ330" s="164"/>
      <c r="DA330" s="164"/>
      <c r="DB330" s="164"/>
      <c r="DC330" s="164"/>
      <c r="DD330" s="164"/>
      <c r="DE330" s="164"/>
      <c r="DF330" s="164"/>
      <c r="DG330" s="164"/>
      <c r="DH330" s="164"/>
      <c r="DI330" s="164"/>
      <c r="DJ330" s="164"/>
      <c r="DK330" s="164"/>
      <c r="DL330" s="164"/>
      <c r="DM330" s="164"/>
      <c r="DN330" s="164"/>
      <c r="DO330" s="164"/>
      <c r="DP330" s="164"/>
      <c r="DQ330" s="164"/>
      <c r="DR330" s="164"/>
      <c r="DS330" s="164"/>
      <c r="DT330" s="164"/>
      <c r="DU330" s="164"/>
      <c r="DV330" s="164"/>
      <c r="DW330" s="164"/>
      <c r="DX330" s="164"/>
      <c r="DY330" s="164"/>
      <c r="DZ330" s="164"/>
      <c r="EA330" s="164"/>
      <c r="EB330" s="164"/>
      <c r="EC330" s="164"/>
      <c r="ED330" s="164"/>
      <c r="EE330" s="164"/>
      <c r="EF330" s="164"/>
      <c r="EG330" s="164"/>
      <c r="EH330" s="164"/>
      <c r="EI330" s="164"/>
      <c r="EJ330" s="164"/>
      <c r="EK330" s="164"/>
      <c r="EL330" s="164"/>
      <c r="EM330" s="164"/>
      <c r="EN330" s="164"/>
      <c r="EO330" s="164"/>
      <c r="EP330" s="164"/>
      <c r="EQ330" s="164"/>
      <c r="ER330" s="164"/>
      <c r="ES330" s="164"/>
      <c r="ET330" s="164"/>
      <c r="EU330" s="164"/>
      <c r="EV330" s="164"/>
      <c r="EW330" s="164"/>
      <c r="EX330" s="164"/>
      <c r="EY330" s="164"/>
      <c r="EZ330" s="164"/>
      <c r="FA330" s="164"/>
      <c r="FB330" s="164"/>
      <c r="FC330" s="164"/>
      <c r="FD330" s="164"/>
      <c r="FE330" s="164"/>
      <c r="FF330" s="164"/>
      <c r="FG330" s="164"/>
      <c r="FH330" s="164"/>
      <c r="FI330" s="164"/>
      <c r="FJ330" s="164"/>
      <c r="FK330" s="164"/>
      <c r="FL330" s="164"/>
      <c r="FM330" s="164"/>
      <c r="FN330" s="164"/>
      <c r="FO330" s="164"/>
      <c r="FP330" s="164"/>
      <c r="FQ330" s="164"/>
      <c r="FR330" s="164"/>
      <c r="FS330" s="164"/>
      <c r="FT330" s="164"/>
      <c r="FU330" s="164"/>
      <c r="FV330" s="164"/>
      <c r="FW330" s="164"/>
      <c r="FX330" s="164"/>
      <c r="FY330" s="164"/>
    </row>
    <row r="331" spans="3:195" x14ac:dyDescent="0.2">
      <c r="C331" s="164"/>
      <c r="D331" s="164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4"/>
      <c r="U331" s="164"/>
      <c r="V331" s="164"/>
      <c r="W331" s="164"/>
      <c r="X331" s="164"/>
      <c r="Y331" s="164"/>
      <c r="Z331" s="164"/>
      <c r="AA331" s="164"/>
      <c r="AB331" s="164"/>
      <c r="AC331" s="164"/>
      <c r="AD331" s="164"/>
      <c r="AE331" s="164"/>
      <c r="AF331" s="164"/>
      <c r="AG331" s="164"/>
      <c r="AH331" s="164"/>
      <c r="AI331" s="164"/>
      <c r="AJ331" s="164"/>
      <c r="AK331" s="164"/>
      <c r="AL331" s="164"/>
      <c r="AM331" s="164"/>
      <c r="AN331" s="164"/>
      <c r="AO331" s="164"/>
      <c r="AP331" s="164"/>
      <c r="AQ331" s="164"/>
      <c r="AR331" s="164"/>
      <c r="AS331" s="164"/>
      <c r="AT331" s="164"/>
      <c r="AU331" s="164"/>
      <c r="AV331" s="164"/>
      <c r="AW331" s="164"/>
      <c r="AX331" s="164"/>
      <c r="AY331" s="164"/>
      <c r="AZ331" s="164"/>
      <c r="BA331" s="164"/>
      <c r="BB331" s="164"/>
      <c r="BC331" s="164"/>
      <c r="BD331" s="164"/>
      <c r="BE331" s="164"/>
      <c r="BF331" s="164"/>
      <c r="BG331" s="164"/>
      <c r="BH331" s="164"/>
      <c r="BI331" s="164"/>
      <c r="BJ331" s="164"/>
      <c r="BK331" s="164"/>
      <c r="BL331" s="164"/>
      <c r="BM331" s="164"/>
      <c r="BN331" s="164"/>
      <c r="BO331" s="164"/>
      <c r="BP331" s="164"/>
      <c r="BQ331" s="164"/>
      <c r="BR331" s="164"/>
      <c r="BS331" s="164"/>
      <c r="BT331" s="164"/>
      <c r="BU331" s="164"/>
      <c r="BV331" s="164"/>
      <c r="BW331" s="164"/>
      <c r="BX331" s="164"/>
      <c r="BY331" s="164"/>
      <c r="BZ331" s="164"/>
      <c r="CA331" s="164"/>
      <c r="CB331" s="164"/>
      <c r="CC331" s="164"/>
      <c r="CD331" s="164"/>
      <c r="CE331" s="164"/>
      <c r="CF331" s="164"/>
      <c r="CG331" s="164"/>
      <c r="CH331" s="164"/>
      <c r="CI331" s="164"/>
      <c r="CJ331" s="164"/>
      <c r="CK331" s="164"/>
      <c r="CL331" s="164"/>
      <c r="CM331" s="164"/>
      <c r="CN331" s="164"/>
      <c r="CO331" s="164"/>
      <c r="CP331" s="164"/>
      <c r="CQ331" s="164"/>
      <c r="CR331" s="164"/>
      <c r="CS331" s="164"/>
      <c r="CT331" s="164"/>
      <c r="CU331" s="164"/>
      <c r="CV331" s="164"/>
      <c r="CW331" s="164"/>
      <c r="CX331" s="164"/>
      <c r="CY331" s="164"/>
      <c r="CZ331" s="164"/>
      <c r="DA331" s="164"/>
      <c r="DB331" s="164"/>
      <c r="DC331" s="164"/>
      <c r="DD331" s="164"/>
      <c r="DE331" s="164"/>
      <c r="DF331" s="164"/>
      <c r="DG331" s="164"/>
      <c r="DH331" s="164"/>
      <c r="DI331" s="164"/>
      <c r="DJ331" s="164"/>
      <c r="DK331" s="164"/>
      <c r="DL331" s="164"/>
      <c r="DM331" s="164"/>
      <c r="DN331" s="164"/>
      <c r="DO331" s="164"/>
      <c r="DP331" s="164"/>
      <c r="DQ331" s="164"/>
      <c r="DR331" s="164"/>
      <c r="DS331" s="164"/>
      <c r="DT331" s="164"/>
      <c r="DU331" s="164"/>
      <c r="DV331" s="164"/>
      <c r="DW331" s="164"/>
      <c r="DX331" s="164"/>
      <c r="DY331" s="164"/>
      <c r="DZ331" s="164"/>
      <c r="EA331" s="164"/>
      <c r="EB331" s="164"/>
      <c r="EC331" s="164"/>
      <c r="ED331" s="164"/>
      <c r="EE331" s="164"/>
      <c r="EF331" s="164"/>
      <c r="EG331" s="164"/>
      <c r="EH331" s="164"/>
      <c r="EI331" s="164"/>
      <c r="EJ331" s="164"/>
      <c r="EK331" s="164"/>
      <c r="EL331" s="164"/>
      <c r="EM331" s="164"/>
      <c r="EN331" s="164"/>
      <c r="EO331" s="164"/>
      <c r="EP331" s="164"/>
      <c r="EQ331" s="164"/>
      <c r="ER331" s="164"/>
      <c r="ES331" s="164"/>
      <c r="ET331" s="164"/>
      <c r="EU331" s="164"/>
      <c r="EV331" s="164"/>
      <c r="EW331" s="164"/>
      <c r="EX331" s="164"/>
      <c r="EY331" s="164"/>
      <c r="EZ331" s="164"/>
      <c r="FA331" s="164"/>
      <c r="FB331" s="164"/>
      <c r="FC331" s="164"/>
      <c r="FD331" s="164"/>
      <c r="FE331" s="164"/>
      <c r="FF331" s="164"/>
      <c r="FG331" s="164"/>
      <c r="FH331" s="164"/>
      <c r="FI331" s="164"/>
      <c r="FJ331" s="164"/>
      <c r="FK331" s="164"/>
      <c r="FL331" s="164"/>
      <c r="FM331" s="164"/>
      <c r="FN331" s="164"/>
      <c r="FO331" s="164"/>
      <c r="FP331" s="164"/>
      <c r="FQ331" s="164"/>
      <c r="FR331" s="164"/>
      <c r="FS331" s="164"/>
      <c r="FT331" s="164"/>
      <c r="FU331" s="164"/>
      <c r="FV331" s="164"/>
      <c r="FW331" s="164"/>
      <c r="FX331" s="164"/>
      <c r="FY331" s="164"/>
    </row>
    <row r="332" spans="3:195" x14ac:dyDescent="0.2">
      <c r="C332" s="164"/>
      <c r="D332" s="164"/>
      <c r="E332" s="164"/>
      <c r="F332" s="164"/>
      <c r="G332" s="164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4"/>
      <c r="U332" s="164"/>
      <c r="V332" s="164"/>
      <c r="W332" s="164"/>
      <c r="X332" s="164"/>
      <c r="Y332" s="164"/>
      <c r="Z332" s="164"/>
      <c r="AA332" s="164"/>
      <c r="AB332" s="164"/>
      <c r="AC332" s="164"/>
      <c r="AD332" s="164"/>
      <c r="AE332" s="164"/>
      <c r="AF332" s="164"/>
      <c r="AG332" s="164"/>
      <c r="AH332" s="164"/>
      <c r="AI332" s="164"/>
      <c r="AJ332" s="164"/>
      <c r="AK332" s="164"/>
      <c r="AL332" s="164"/>
      <c r="AM332" s="164"/>
      <c r="AN332" s="164"/>
      <c r="AO332" s="164"/>
      <c r="AP332" s="164"/>
      <c r="AQ332" s="164"/>
      <c r="AR332" s="164"/>
      <c r="AS332" s="164"/>
      <c r="AT332" s="164"/>
      <c r="AU332" s="164"/>
      <c r="AV332" s="164"/>
      <c r="AW332" s="164"/>
      <c r="AX332" s="164"/>
      <c r="AY332" s="164"/>
      <c r="AZ332" s="164"/>
      <c r="BA332" s="164"/>
      <c r="BB332" s="164"/>
      <c r="BC332" s="164"/>
      <c r="BD332" s="164"/>
      <c r="BE332" s="164"/>
      <c r="BF332" s="164"/>
      <c r="BG332" s="164"/>
      <c r="BH332" s="164"/>
      <c r="BI332" s="164"/>
      <c r="BJ332" s="164"/>
      <c r="BK332" s="164"/>
      <c r="BL332" s="164"/>
      <c r="BM332" s="164"/>
      <c r="BN332" s="164"/>
      <c r="BO332" s="164"/>
      <c r="BP332" s="164"/>
      <c r="BQ332" s="164"/>
      <c r="BR332" s="164"/>
      <c r="BS332" s="164"/>
      <c r="BT332" s="164"/>
      <c r="BU332" s="164"/>
      <c r="BV332" s="164"/>
      <c r="BW332" s="164"/>
      <c r="BX332" s="164"/>
      <c r="BY332" s="164"/>
      <c r="BZ332" s="164"/>
      <c r="CA332" s="164"/>
      <c r="CB332" s="164"/>
      <c r="CC332" s="164"/>
      <c r="CD332" s="164"/>
      <c r="CE332" s="164"/>
      <c r="CF332" s="164"/>
      <c r="CG332" s="164"/>
      <c r="CH332" s="164"/>
      <c r="CI332" s="164"/>
      <c r="CJ332" s="164"/>
      <c r="CK332" s="164"/>
      <c r="CL332" s="164"/>
      <c r="CM332" s="164"/>
      <c r="CN332" s="164"/>
      <c r="CO332" s="164"/>
      <c r="CP332" s="164"/>
      <c r="CQ332" s="164"/>
      <c r="CR332" s="164"/>
      <c r="CS332" s="164"/>
      <c r="CT332" s="164"/>
      <c r="CU332" s="164"/>
      <c r="CV332" s="164"/>
      <c r="CW332" s="164"/>
      <c r="CX332" s="164"/>
      <c r="CY332" s="164"/>
      <c r="CZ332" s="164"/>
      <c r="DA332" s="164"/>
      <c r="DB332" s="164"/>
      <c r="DC332" s="164"/>
      <c r="DD332" s="164"/>
      <c r="DE332" s="164"/>
      <c r="DF332" s="164"/>
      <c r="DG332" s="164"/>
      <c r="DH332" s="164"/>
      <c r="DI332" s="164"/>
      <c r="DJ332" s="164"/>
      <c r="DK332" s="164"/>
      <c r="DL332" s="164"/>
      <c r="DM332" s="164"/>
      <c r="DN332" s="164"/>
      <c r="DO332" s="164"/>
      <c r="DP332" s="164"/>
      <c r="DQ332" s="164"/>
      <c r="DR332" s="164"/>
      <c r="DS332" s="164"/>
      <c r="DT332" s="164"/>
      <c r="DU332" s="164"/>
      <c r="DV332" s="164"/>
      <c r="DW332" s="164"/>
      <c r="DX332" s="164"/>
      <c r="DY332" s="164"/>
      <c r="DZ332" s="164"/>
      <c r="EA332" s="164"/>
      <c r="EB332" s="164"/>
      <c r="EC332" s="164"/>
      <c r="ED332" s="164"/>
      <c r="EE332" s="164"/>
      <c r="EF332" s="164"/>
      <c r="EG332" s="164"/>
      <c r="EH332" s="164"/>
      <c r="EI332" s="164"/>
      <c r="EJ332" s="164"/>
      <c r="EK332" s="164"/>
      <c r="EL332" s="164"/>
      <c r="EM332" s="164"/>
      <c r="EN332" s="164"/>
      <c r="EO332" s="164"/>
      <c r="EP332" s="164"/>
      <c r="EQ332" s="164"/>
      <c r="ER332" s="164"/>
      <c r="ES332" s="164"/>
      <c r="ET332" s="164"/>
      <c r="EU332" s="164"/>
      <c r="EV332" s="164"/>
      <c r="EW332" s="164"/>
      <c r="EX332" s="164"/>
      <c r="EY332" s="164"/>
      <c r="EZ332" s="164"/>
      <c r="FA332" s="164"/>
      <c r="FB332" s="164"/>
      <c r="FC332" s="164"/>
      <c r="FD332" s="164"/>
      <c r="FE332" s="164"/>
      <c r="FF332" s="164"/>
      <c r="FG332" s="164"/>
      <c r="FH332" s="164"/>
      <c r="FI332" s="164"/>
      <c r="FJ332" s="164"/>
      <c r="FK332" s="164"/>
      <c r="FL332" s="164"/>
      <c r="FM332" s="164"/>
      <c r="FN332" s="164"/>
      <c r="FO332" s="164"/>
      <c r="FP332" s="164"/>
      <c r="FQ332" s="164"/>
      <c r="FR332" s="164"/>
      <c r="FS332" s="164"/>
      <c r="FT332" s="164"/>
      <c r="FU332" s="164"/>
      <c r="FV332" s="164"/>
      <c r="FW332" s="164"/>
      <c r="FX332" s="164"/>
      <c r="FY332" s="164"/>
    </row>
    <row r="333" spans="3:195" x14ac:dyDescent="0.2">
      <c r="C333" s="164"/>
      <c r="D333" s="164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4"/>
      <c r="U333" s="164"/>
      <c r="V333" s="164"/>
      <c r="W333" s="164"/>
      <c r="X333" s="164"/>
      <c r="Y333" s="164"/>
      <c r="Z333" s="164"/>
      <c r="AA333" s="164"/>
      <c r="AB333" s="164"/>
      <c r="AC333" s="164"/>
      <c r="AD333" s="164"/>
      <c r="AE333" s="164"/>
      <c r="AF333" s="164"/>
      <c r="AG333" s="164"/>
      <c r="AH333" s="164"/>
      <c r="AI333" s="164"/>
      <c r="AJ333" s="164"/>
      <c r="AK333" s="164"/>
      <c r="AL333" s="164"/>
      <c r="AM333" s="164"/>
      <c r="AN333" s="164"/>
      <c r="AO333" s="164"/>
      <c r="AP333" s="164"/>
      <c r="AQ333" s="164"/>
      <c r="AR333" s="164"/>
      <c r="AS333" s="164"/>
      <c r="AT333" s="164"/>
      <c r="AU333" s="164"/>
      <c r="AV333" s="164"/>
      <c r="AW333" s="164"/>
      <c r="AX333" s="164"/>
      <c r="AY333" s="164"/>
      <c r="AZ333" s="164"/>
      <c r="BA333" s="164"/>
      <c r="BB333" s="164"/>
      <c r="BC333" s="164"/>
      <c r="BD333" s="164"/>
      <c r="BE333" s="164"/>
      <c r="BF333" s="164"/>
      <c r="BG333" s="164"/>
      <c r="BH333" s="164"/>
      <c r="BI333" s="164"/>
      <c r="BJ333" s="164"/>
      <c r="BK333" s="164"/>
      <c r="BL333" s="164"/>
      <c r="BM333" s="164"/>
      <c r="BN333" s="164"/>
      <c r="BO333" s="164"/>
      <c r="BP333" s="164"/>
      <c r="BQ333" s="164"/>
      <c r="BR333" s="164"/>
      <c r="BS333" s="164"/>
      <c r="BT333" s="164"/>
      <c r="BU333" s="164"/>
      <c r="BV333" s="164"/>
      <c r="BW333" s="164"/>
      <c r="BX333" s="164"/>
      <c r="BY333" s="164"/>
      <c r="BZ333" s="164"/>
      <c r="CA333" s="164"/>
      <c r="CB333" s="164"/>
      <c r="CC333" s="164"/>
      <c r="CD333" s="164"/>
      <c r="CE333" s="164"/>
      <c r="CF333" s="164"/>
      <c r="CG333" s="164"/>
      <c r="CH333" s="164"/>
      <c r="CI333" s="164"/>
      <c r="CJ333" s="164"/>
      <c r="CK333" s="164"/>
      <c r="CL333" s="164"/>
      <c r="CM333" s="164"/>
      <c r="CN333" s="164"/>
      <c r="CO333" s="164"/>
      <c r="CP333" s="164"/>
      <c r="CQ333" s="164"/>
      <c r="CR333" s="164"/>
      <c r="CS333" s="164"/>
      <c r="CT333" s="164"/>
      <c r="CU333" s="164"/>
      <c r="CV333" s="164"/>
      <c r="CW333" s="164"/>
      <c r="CX333" s="164"/>
      <c r="CY333" s="164"/>
      <c r="CZ333" s="164"/>
      <c r="DA333" s="164"/>
      <c r="DB333" s="164"/>
      <c r="DC333" s="164"/>
      <c r="DD333" s="164"/>
      <c r="DE333" s="164"/>
      <c r="DF333" s="164"/>
      <c r="DG333" s="164"/>
      <c r="DH333" s="164"/>
      <c r="DI333" s="164"/>
      <c r="DJ333" s="164"/>
      <c r="DK333" s="164"/>
      <c r="DL333" s="164"/>
      <c r="DM333" s="164"/>
      <c r="DN333" s="164"/>
      <c r="DO333" s="164"/>
      <c r="DP333" s="164"/>
      <c r="DQ333" s="164"/>
      <c r="DR333" s="164"/>
      <c r="DS333" s="164"/>
      <c r="DT333" s="164"/>
      <c r="DU333" s="164"/>
      <c r="DV333" s="164"/>
      <c r="DW333" s="164"/>
      <c r="DX333" s="164"/>
      <c r="DY333" s="164"/>
      <c r="DZ333" s="164"/>
      <c r="EA333" s="164"/>
      <c r="EB333" s="164"/>
      <c r="EC333" s="164"/>
      <c r="ED333" s="164"/>
      <c r="EE333" s="164"/>
      <c r="EF333" s="164"/>
      <c r="EG333" s="164"/>
      <c r="EH333" s="164"/>
      <c r="EI333" s="164"/>
      <c r="EJ333" s="164"/>
      <c r="EK333" s="164"/>
      <c r="EL333" s="164"/>
      <c r="EM333" s="164"/>
      <c r="EN333" s="164"/>
      <c r="EO333" s="164"/>
      <c r="EP333" s="164"/>
      <c r="EQ333" s="164"/>
      <c r="ER333" s="164"/>
      <c r="ES333" s="164"/>
      <c r="ET333" s="164"/>
      <c r="EU333" s="164"/>
      <c r="EV333" s="164"/>
      <c r="EW333" s="164"/>
      <c r="EX333" s="164"/>
      <c r="EY333" s="164"/>
      <c r="EZ333" s="164"/>
      <c r="FA333" s="164"/>
      <c r="FB333" s="164"/>
      <c r="FC333" s="164"/>
      <c r="FD333" s="164"/>
      <c r="FE333" s="164"/>
      <c r="FF333" s="164"/>
      <c r="FG333" s="164"/>
      <c r="FH333" s="164"/>
      <c r="FI333" s="164"/>
      <c r="FJ333" s="164"/>
      <c r="FK333" s="164"/>
      <c r="FL333" s="164"/>
      <c r="FM333" s="164"/>
      <c r="FN333" s="164"/>
      <c r="FO333" s="164"/>
      <c r="FP333" s="164"/>
      <c r="FQ333" s="164"/>
      <c r="FR333" s="164"/>
      <c r="FS333" s="164"/>
      <c r="FT333" s="164"/>
      <c r="FU333" s="164"/>
      <c r="FV333" s="164"/>
      <c r="FW333" s="164"/>
      <c r="FX333" s="164"/>
      <c r="FY333" s="164"/>
    </row>
    <row r="334" spans="3:195" x14ac:dyDescent="0.2">
      <c r="C334" s="164"/>
      <c r="D334" s="47"/>
      <c r="E334" s="167"/>
      <c r="F334" s="168"/>
      <c r="G334" s="168"/>
      <c r="H334" s="167"/>
      <c r="I334" s="137"/>
      <c r="J334" s="137"/>
    </row>
    <row r="335" spans="3:195" x14ac:dyDescent="0.2">
      <c r="C335" s="164"/>
      <c r="D335" s="47"/>
      <c r="E335" s="167"/>
      <c r="F335" s="168"/>
      <c r="G335" s="168"/>
      <c r="H335" s="167"/>
      <c r="I335" s="137"/>
      <c r="J335" s="137"/>
    </row>
    <row r="336" spans="3:195" x14ac:dyDescent="0.2">
      <c r="C336" s="164"/>
      <c r="D336" s="47"/>
      <c r="E336" s="167"/>
      <c r="F336" s="168"/>
      <c r="G336" s="168"/>
      <c r="H336" s="167"/>
      <c r="I336" s="137"/>
      <c r="J336" s="137"/>
    </row>
    <row r="337" spans="3:10" x14ac:dyDescent="0.2">
      <c r="C337" s="164"/>
      <c r="D337" s="47"/>
      <c r="E337" s="167"/>
      <c r="F337" s="168"/>
      <c r="G337" s="168"/>
      <c r="H337" s="167"/>
      <c r="I337" s="137"/>
      <c r="J337" s="137"/>
    </row>
    <row r="338" spans="3:10" x14ac:dyDescent="0.2">
      <c r="C338" s="164"/>
      <c r="D338" s="47"/>
      <c r="E338" s="167"/>
      <c r="F338" s="168"/>
      <c r="G338" s="168"/>
      <c r="H338" s="167"/>
      <c r="I338" s="137"/>
      <c r="J338" s="137"/>
    </row>
    <row r="339" spans="3:10" x14ac:dyDescent="0.2">
      <c r="C339" s="164"/>
      <c r="D339" s="47"/>
      <c r="E339" s="167"/>
      <c r="F339" s="168"/>
      <c r="G339" s="168"/>
      <c r="H339" s="167"/>
      <c r="I339" s="137"/>
      <c r="J339" s="137"/>
    </row>
    <row r="340" spans="3:10" x14ac:dyDescent="0.2">
      <c r="C340" s="164"/>
      <c r="D340" s="47"/>
      <c r="E340" s="167"/>
      <c r="F340" s="168"/>
      <c r="G340" s="168"/>
      <c r="H340" s="167"/>
      <c r="I340" s="137"/>
      <c r="J340" s="137"/>
    </row>
    <row r="341" spans="3:10" x14ac:dyDescent="0.2">
      <c r="C341" s="164"/>
      <c r="D341" s="47"/>
      <c r="E341" s="167"/>
      <c r="F341" s="168"/>
      <c r="G341" s="168"/>
      <c r="H341" s="167"/>
      <c r="I341" s="137"/>
      <c r="J341" s="137"/>
    </row>
    <row r="342" spans="3:10" x14ac:dyDescent="0.2">
      <c r="C342" s="164"/>
      <c r="D342" s="47"/>
      <c r="E342" s="167"/>
      <c r="F342" s="168"/>
      <c r="G342" s="168"/>
      <c r="H342" s="167"/>
      <c r="I342" s="137"/>
      <c r="J342" s="137"/>
    </row>
    <row r="343" spans="3:10" x14ac:dyDescent="0.2">
      <c r="C343" s="164"/>
      <c r="D343" s="47"/>
      <c r="E343" s="167"/>
      <c r="F343" s="168"/>
      <c r="G343" s="168"/>
      <c r="H343" s="167"/>
      <c r="I343" s="137"/>
      <c r="J343" s="137"/>
    </row>
    <row r="344" spans="3:10" x14ac:dyDescent="0.2">
      <c r="C344" s="164"/>
      <c r="D344" s="47"/>
      <c r="E344" s="167"/>
      <c r="F344" s="168"/>
      <c r="G344" s="168"/>
      <c r="H344" s="167"/>
      <c r="I344" s="137"/>
      <c r="J344" s="137"/>
    </row>
    <row r="345" spans="3:10" x14ac:dyDescent="0.2">
      <c r="C345" s="164"/>
      <c r="D345" s="47"/>
      <c r="E345" s="167"/>
      <c r="F345" s="168"/>
      <c r="G345" s="168"/>
      <c r="H345" s="167"/>
      <c r="I345" s="137"/>
      <c r="J345" s="137"/>
    </row>
    <row r="346" spans="3:10" x14ac:dyDescent="0.2">
      <c r="C346" s="164"/>
      <c r="D346" s="47"/>
      <c r="E346" s="167"/>
      <c r="F346" s="168"/>
      <c r="G346" s="168"/>
      <c r="H346" s="167"/>
      <c r="I346" s="137"/>
      <c r="J346" s="137"/>
    </row>
    <row r="347" spans="3:10" x14ac:dyDescent="0.2">
      <c r="C347" s="164"/>
      <c r="D347" s="47"/>
      <c r="E347" s="167"/>
      <c r="F347" s="168"/>
      <c r="G347" s="168"/>
      <c r="H347" s="167"/>
      <c r="I347" s="137"/>
      <c r="J347" s="137"/>
    </row>
    <row r="348" spans="3:10" x14ac:dyDescent="0.2">
      <c r="C348" s="164"/>
      <c r="D348" s="47"/>
      <c r="E348" s="167"/>
      <c r="F348" s="168"/>
      <c r="G348" s="168"/>
      <c r="H348" s="167"/>
      <c r="I348" s="137"/>
      <c r="J348" s="137"/>
    </row>
    <row r="349" spans="3:10" x14ac:dyDescent="0.2">
      <c r="C349" s="164"/>
      <c r="D349" s="47"/>
      <c r="E349" s="167"/>
      <c r="F349" s="168"/>
      <c r="G349" s="168"/>
      <c r="H349" s="167"/>
      <c r="I349" s="137"/>
      <c r="J349" s="137"/>
    </row>
    <row r="350" spans="3:10" x14ac:dyDescent="0.2">
      <c r="C350" s="164"/>
      <c r="D350" s="47"/>
      <c r="E350" s="167"/>
      <c r="F350" s="168"/>
      <c r="G350" s="168"/>
      <c r="H350" s="167"/>
      <c r="I350" s="137"/>
      <c r="J350" s="137"/>
    </row>
    <row r="351" spans="3:10" x14ac:dyDescent="0.2">
      <c r="C351" s="164"/>
      <c r="D351" s="47"/>
      <c r="E351" s="167"/>
      <c r="F351" s="168"/>
      <c r="G351" s="168"/>
      <c r="H351" s="167"/>
      <c r="I351" s="137"/>
      <c r="J351" s="137"/>
    </row>
    <row r="352" spans="3:10" x14ac:dyDescent="0.2">
      <c r="C352" s="164"/>
      <c r="D352" s="47"/>
      <c r="E352" s="167"/>
      <c r="F352" s="168"/>
      <c r="G352" s="168"/>
      <c r="H352" s="167"/>
      <c r="I352" s="137"/>
      <c r="J352" s="137"/>
    </row>
    <row r="353" spans="3:10" x14ac:dyDescent="0.2">
      <c r="C353" s="164"/>
      <c r="D353" s="47"/>
      <c r="E353" s="167"/>
      <c r="F353" s="168"/>
      <c r="G353" s="168"/>
      <c r="H353" s="167"/>
      <c r="I353" s="137"/>
      <c r="J353" s="137"/>
    </row>
    <row r="354" spans="3:10" x14ac:dyDescent="0.2">
      <c r="F354" s="168"/>
      <c r="G354" s="168"/>
    </row>
    <row r="355" spans="3:10" x14ac:dyDescent="0.2">
      <c r="D355" s="47"/>
      <c r="E355" s="167"/>
      <c r="F355" s="168"/>
      <c r="G355" s="168"/>
      <c r="H355" s="167"/>
      <c r="J355" s="137"/>
    </row>
    <row r="356" spans="3:10" x14ac:dyDescent="0.2">
      <c r="F356" s="168"/>
      <c r="G356" s="168"/>
    </row>
    <row r="357" spans="3:10" x14ac:dyDescent="0.2">
      <c r="F357" s="168"/>
      <c r="G357" s="168"/>
    </row>
    <row r="358" spans="3:10" x14ac:dyDescent="0.2">
      <c r="F358" s="168"/>
      <c r="G358" s="168"/>
    </row>
    <row r="359" spans="3:10" x14ac:dyDescent="0.2">
      <c r="F359" s="168"/>
      <c r="G359" s="168"/>
    </row>
    <row r="360" spans="3:10" x14ac:dyDescent="0.2">
      <c r="F360" s="168"/>
      <c r="G360" s="168"/>
    </row>
    <row r="361" spans="3:10" x14ac:dyDescent="0.2">
      <c r="F361" s="168"/>
      <c r="G361" s="168"/>
    </row>
    <row r="362" spans="3:10" x14ac:dyDescent="0.2">
      <c r="F362" s="168"/>
      <c r="G362" s="168"/>
    </row>
    <row r="363" spans="3:10" x14ac:dyDescent="0.2">
      <c r="F363" s="168"/>
      <c r="G363" s="168"/>
    </row>
    <row r="364" spans="3:10" x14ac:dyDescent="0.2">
      <c r="F364" s="168"/>
      <c r="G364" s="168"/>
    </row>
    <row r="365" spans="3:10" x14ac:dyDescent="0.2">
      <c r="F365" s="168"/>
      <c r="G365" s="168"/>
    </row>
    <row r="366" spans="3:10" x14ac:dyDescent="0.2">
      <c r="F366" s="168"/>
      <c r="G366" s="168"/>
    </row>
    <row r="367" spans="3:10" x14ac:dyDescent="0.2">
      <c r="F367" s="168"/>
      <c r="G367" s="168"/>
    </row>
    <row r="368" spans="3:10" x14ac:dyDescent="0.2">
      <c r="F368" s="168"/>
      <c r="G368" s="168"/>
    </row>
    <row r="369" spans="6:7" x14ac:dyDescent="0.2">
      <c r="F369" s="168"/>
      <c r="G369" s="168"/>
    </row>
    <row r="370" spans="6:7" x14ac:dyDescent="0.2">
      <c r="F370" s="168"/>
      <c r="G370" s="168"/>
    </row>
    <row r="371" spans="6:7" x14ac:dyDescent="0.2">
      <c r="F371" s="168"/>
      <c r="G371" s="168"/>
    </row>
    <row r="372" spans="6:7" x14ac:dyDescent="0.2">
      <c r="F372" s="168"/>
      <c r="G372" s="168"/>
    </row>
    <row r="373" spans="6:7" x14ac:dyDescent="0.2">
      <c r="F373" s="168"/>
      <c r="G373" s="168"/>
    </row>
    <row r="374" spans="6:7" x14ac:dyDescent="0.2">
      <c r="F374" s="168"/>
      <c r="G374" s="168"/>
    </row>
    <row r="375" spans="6:7" x14ac:dyDescent="0.2">
      <c r="F375" s="168"/>
      <c r="G375" s="168"/>
    </row>
    <row r="376" spans="6:7" x14ac:dyDescent="0.2">
      <c r="F376" s="168"/>
      <c r="G376" s="168"/>
    </row>
    <row r="377" spans="6:7" x14ac:dyDescent="0.2">
      <c r="F377" s="168"/>
      <c r="G377" s="168"/>
    </row>
    <row r="378" spans="6:7" x14ac:dyDescent="0.2">
      <c r="F378" s="168"/>
      <c r="G378" s="168"/>
    </row>
    <row r="379" spans="6:7" x14ac:dyDescent="0.2">
      <c r="F379" s="168"/>
      <c r="G379" s="168"/>
    </row>
    <row r="380" spans="6:7" x14ac:dyDescent="0.2">
      <c r="F380" s="168"/>
      <c r="G380" s="168"/>
    </row>
    <row r="381" spans="6:7" x14ac:dyDescent="0.2">
      <c r="F381" s="168"/>
      <c r="G381" s="168"/>
    </row>
    <row r="382" spans="6:7" x14ac:dyDescent="0.2">
      <c r="F382" s="168"/>
      <c r="G382" s="168"/>
    </row>
    <row r="383" spans="6:7" x14ac:dyDescent="0.2">
      <c r="F383" s="168"/>
      <c r="G383" s="168"/>
    </row>
    <row r="384" spans="6:7" x14ac:dyDescent="0.2">
      <c r="F384" s="168"/>
      <c r="G384" s="168"/>
    </row>
    <row r="385" spans="6:7" x14ac:dyDescent="0.2">
      <c r="F385" s="168"/>
      <c r="G385" s="168"/>
    </row>
    <row r="386" spans="6:7" x14ac:dyDescent="0.2">
      <c r="F386" s="168"/>
      <c r="G386" s="168"/>
    </row>
    <row r="387" spans="6:7" x14ac:dyDescent="0.2">
      <c r="F387" s="168"/>
      <c r="G387" s="168"/>
    </row>
    <row r="388" spans="6:7" x14ac:dyDescent="0.2">
      <c r="F388" s="168"/>
      <c r="G388" s="168"/>
    </row>
    <row r="389" spans="6:7" x14ac:dyDescent="0.2">
      <c r="F389" s="168"/>
      <c r="G389" s="168"/>
    </row>
    <row r="390" spans="6:7" x14ac:dyDescent="0.2">
      <c r="F390" s="168"/>
      <c r="G390" s="168"/>
    </row>
    <row r="391" spans="6:7" x14ac:dyDescent="0.2">
      <c r="F391" s="168"/>
      <c r="G391" s="168"/>
    </row>
    <row r="392" spans="6:7" x14ac:dyDescent="0.2">
      <c r="F392" s="168"/>
      <c r="G392" s="168"/>
    </row>
    <row r="393" spans="6:7" x14ac:dyDescent="0.2">
      <c r="F393" s="168"/>
      <c r="G393" s="168"/>
    </row>
    <row r="394" spans="6:7" x14ac:dyDescent="0.2">
      <c r="F394" s="168"/>
      <c r="G394" s="168"/>
    </row>
    <row r="395" spans="6:7" x14ac:dyDescent="0.2">
      <c r="F395" s="168"/>
      <c r="G395" s="168"/>
    </row>
    <row r="396" spans="6:7" x14ac:dyDescent="0.2">
      <c r="F396" s="168"/>
      <c r="G396" s="168"/>
    </row>
    <row r="397" spans="6:7" x14ac:dyDescent="0.2">
      <c r="F397" s="168"/>
      <c r="G397" s="168"/>
    </row>
    <row r="398" spans="6:7" x14ac:dyDescent="0.2">
      <c r="F398" s="168"/>
      <c r="G398" s="168"/>
    </row>
    <row r="399" spans="6:7" x14ac:dyDescent="0.2">
      <c r="F399" s="168"/>
      <c r="G399" s="168"/>
    </row>
    <row r="400" spans="6:7" x14ac:dyDescent="0.2">
      <c r="F400" s="168"/>
      <c r="G400" s="168"/>
    </row>
    <row r="401" spans="6:7" x14ac:dyDescent="0.2">
      <c r="F401" s="168"/>
      <c r="G401" s="168"/>
    </row>
    <row r="402" spans="6:7" x14ac:dyDescent="0.2">
      <c r="F402" s="168"/>
      <c r="G402" s="168"/>
    </row>
    <row r="403" spans="6:7" x14ac:dyDescent="0.2">
      <c r="F403" s="168"/>
      <c r="G403" s="168"/>
    </row>
    <row r="404" spans="6:7" x14ac:dyDescent="0.2">
      <c r="F404" s="168"/>
      <c r="G404" s="168"/>
    </row>
    <row r="405" spans="6:7" x14ac:dyDescent="0.2">
      <c r="F405" s="168"/>
      <c r="G405" s="168"/>
    </row>
    <row r="406" spans="6:7" x14ac:dyDescent="0.2">
      <c r="F406" s="168"/>
      <c r="G406" s="168"/>
    </row>
    <row r="407" spans="6:7" x14ac:dyDescent="0.2">
      <c r="F407" s="168"/>
      <c r="G407" s="168"/>
    </row>
    <row r="408" spans="6:7" x14ac:dyDescent="0.2">
      <c r="F408" s="168"/>
      <c r="G408" s="168"/>
    </row>
    <row r="409" spans="6:7" x14ac:dyDescent="0.2">
      <c r="F409" s="168"/>
      <c r="G409" s="168"/>
    </row>
    <row r="410" spans="6:7" x14ac:dyDescent="0.2">
      <c r="F410" s="168"/>
      <c r="G410" s="168"/>
    </row>
    <row r="411" spans="6:7" x14ac:dyDescent="0.2">
      <c r="F411" s="168"/>
      <c r="G411" s="168"/>
    </row>
    <row r="412" spans="6:7" x14ac:dyDescent="0.2">
      <c r="F412" s="168"/>
      <c r="G412" s="168"/>
    </row>
    <row r="413" spans="6:7" x14ac:dyDescent="0.2">
      <c r="F413" s="168"/>
      <c r="G413" s="168"/>
    </row>
    <row r="414" spans="6:7" x14ac:dyDescent="0.2">
      <c r="F414" s="168"/>
      <c r="G414" s="168"/>
    </row>
    <row r="415" spans="6:7" x14ac:dyDescent="0.2">
      <c r="F415" s="168"/>
      <c r="G415" s="168"/>
    </row>
    <row r="416" spans="6:7" x14ac:dyDescent="0.2">
      <c r="F416" s="168"/>
      <c r="G416" s="168"/>
    </row>
    <row r="417" spans="6:7" x14ac:dyDescent="0.2">
      <c r="F417" s="168"/>
      <c r="G417" s="168"/>
    </row>
    <row r="418" spans="6:7" x14ac:dyDescent="0.2">
      <c r="F418" s="168"/>
      <c r="G418" s="168"/>
    </row>
    <row r="419" spans="6:7" x14ac:dyDescent="0.2">
      <c r="F419" s="168"/>
      <c r="G419" s="168"/>
    </row>
    <row r="420" spans="6:7" x14ac:dyDescent="0.2">
      <c r="F420" s="168"/>
      <c r="G420" s="168"/>
    </row>
    <row r="421" spans="6:7" x14ac:dyDescent="0.2">
      <c r="F421" s="168"/>
      <c r="G421" s="168"/>
    </row>
    <row r="422" spans="6:7" x14ac:dyDescent="0.2">
      <c r="F422" s="168"/>
      <c r="G422" s="168"/>
    </row>
    <row r="423" spans="6:7" x14ac:dyDescent="0.2">
      <c r="F423" s="168"/>
      <c r="G423" s="168"/>
    </row>
    <row r="424" spans="6:7" x14ac:dyDescent="0.2">
      <c r="F424" s="168"/>
      <c r="G424" s="168"/>
    </row>
    <row r="425" spans="6:7" x14ac:dyDescent="0.2">
      <c r="F425" s="168"/>
      <c r="G425" s="168"/>
    </row>
    <row r="426" spans="6:7" x14ac:dyDescent="0.2">
      <c r="F426" s="168"/>
      <c r="G426" s="168"/>
    </row>
    <row r="427" spans="6:7" x14ac:dyDescent="0.2">
      <c r="F427" s="168"/>
      <c r="G427" s="168"/>
    </row>
    <row r="428" spans="6:7" x14ac:dyDescent="0.2">
      <c r="F428" s="168"/>
      <c r="G428" s="168"/>
    </row>
    <row r="429" spans="6:7" x14ac:dyDescent="0.2">
      <c r="F429" s="168"/>
      <c r="G429" s="168"/>
    </row>
    <row r="430" spans="6:7" x14ac:dyDescent="0.2">
      <c r="F430" s="168"/>
      <c r="G430" s="168"/>
    </row>
    <row r="431" spans="6:7" x14ac:dyDescent="0.2">
      <c r="F431" s="168"/>
      <c r="G431" s="168"/>
    </row>
    <row r="432" spans="6:7" x14ac:dyDescent="0.2">
      <c r="F432" s="168"/>
      <c r="G432" s="168"/>
    </row>
    <row r="433" spans="6:7" x14ac:dyDescent="0.2">
      <c r="F433" s="168"/>
      <c r="G433" s="168"/>
    </row>
    <row r="434" spans="6:7" x14ac:dyDescent="0.2">
      <c r="F434" s="168"/>
      <c r="G434" s="168"/>
    </row>
    <row r="435" spans="6:7" x14ac:dyDescent="0.2">
      <c r="F435" s="168"/>
      <c r="G435" s="168"/>
    </row>
    <row r="436" spans="6:7" x14ac:dyDescent="0.2">
      <c r="F436" s="168"/>
      <c r="G436" s="168"/>
    </row>
    <row r="437" spans="6:7" x14ac:dyDescent="0.2">
      <c r="F437" s="168"/>
      <c r="G437" s="168"/>
    </row>
    <row r="438" spans="6:7" x14ac:dyDescent="0.2">
      <c r="F438" s="168"/>
      <c r="G438" s="168"/>
    </row>
    <row r="439" spans="6:7" x14ac:dyDescent="0.2">
      <c r="F439" s="168"/>
      <c r="G439" s="168"/>
    </row>
    <row r="440" spans="6:7" x14ac:dyDescent="0.2">
      <c r="F440" s="168"/>
      <c r="G440" s="168"/>
    </row>
    <row r="441" spans="6:7" x14ac:dyDescent="0.2">
      <c r="F441" s="168"/>
      <c r="G441" s="168"/>
    </row>
    <row r="442" spans="6:7" x14ac:dyDescent="0.2">
      <c r="F442" s="168"/>
      <c r="G442" s="168"/>
    </row>
    <row r="443" spans="6:7" x14ac:dyDescent="0.2">
      <c r="F443" s="168"/>
      <c r="G443" s="168"/>
    </row>
    <row r="444" spans="6:7" x14ac:dyDescent="0.2">
      <c r="F444" s="168"/>
      <c r="G444" s="168"/>
    </row>
    <row r="445" spans="6:7" x14ac:dyDescent="0.2">
      <c r="F445" s="168"/>
      <c r="G445" s="168"/>
    </row>
    <row r="446" spans="6:7" x14ac:dyDescent="0.2">
      <c r="F446" s="168"/>
      <c r="G446" s="168"/>
    </row>
    <row r="447" spans="6:7" x14ac:dyDescent="0.2">
      <c r="F447" s="168"/>
      <c r="G447" s="168"/>
    </row>
    <row r="448" spans="6:7" x14ac:dyDescent="0.2">
      <c r="F448" s="168"/>
      <c r="G448" s="168"/>
    </row>
    <row r="449" spans="6:7" x14ac:dyDescent="0.2">
      <c r="F449" s="168"/>
      <c r="G449" s="168"/>
    </row>
    <row r="450" spans="6:7" x14ac:dyDescent="0.2">
      <c r="F450" s="168"/>
      <c r="G450" s="168"/>
    </row>
    <row r="451" spans="6:7" x14ac:dyDescent="0.2">
      <c r="F451" s="168"/>
      <c r="G451" s="168"/>
    </row>
    <row r="452" spans="6:7" x14ac:dyDescent="0.2">
      <c r="F452" s="168"/>
      <c r="G452" s="168"/>
    </row>
    <row r="453" spans="6:7" x14ac:dyDescent="0.2">
      <c r="F453" s="168"/>
      <c r="G453" s="168"/>
    </row>
    <row r="454" spans="6:7" x14ac:dyDescent="0.2">
      <c r="F454" s="168"/>
      <c r="G454" s="168"/>
    </row>
    <row r="455" spans="6:7" x14ac:dyDescent="0.2">
      <c r="F455" s="168"/>
      <c r="G455" s="168"/>
    </row>
    <row r="456" spans="6:7" x14ac:dyDescent="0.2">
      <c r="F456" s="168"/>
      <c r="G456" s="168"/>
    </row>
    <row r="457" spans="6:7" x14ac:dyDescent="0.2">
      <c r="F457" s="168"/>
      <c r="G457" s="168"/>
    </row>
    <row r="458" spans="6:7" x14ac:dyDescent="0.2">
      <c r="F458" s="168"/>
      <c r="G458" s="168"/>
    </row>
    <row r="459" spans="6:7" x14ac:dyDescent="0.2">
      <c r="F459" s="168"/>
      <c r="G459" s="168"/>
    </row>
    <row r="460" spans="6:7" x14ac:dyDescent="0.2">
      <c r="F460" s="168"/>
      <c r="G460" s="168"/>
    </row>
    <row r="461" spans="6:7" x14ac:dyDescent="0.2">
      <c r="F461" s="168"/>
      <c r="G461" s="168"/>
    </row>
    <row r="462" spans="6:7" x14ac:dyDescent="0.2">
      <c r="F462" s="168"/>
      <c r="G462" s="168"/>
    </row>
    <row r="463" spans="6:7" x14ac:dyDescent="0.2">
      <c r="F463" s="168"/>
      <c r="G463" s="168"/>
    </row>
    <row r="464" spans="6:7" x14ac:dyDescent="0.2">
      <c r="F464" s="168"/>
      <c r="G464" s="168"/>
    </row>
    <row r="465" spans="6:7" x14ac:dyDescent="0.2">
      <c r="F465" s="168"/>
      <c r="G465" s="168"/>
    </row>
    <row r="466" spans="6:7" x14ac:dyDescent="0.2">
      <c r="F466" s="168"/>
      <c r="G466" s="168"/>
    </row>
    <row r="467" spans="6:7" x14ac:dyDescent="0.2">
      <c r="F467" s="168"/>
      <c r="G467" s="168"/>
    </row>
    <row r="468" spans="6:7" x14ac:dyDescent="0.2">
      <c r="F468" s="168"/>
      <c r="G468" s="168"/>
    </row>
    <row r="469" spans="6:7" x14ac:dyDescent="0.2">
      <c r="F469" s="168"/>
      <c r="G469" s="168"/>
    </row>
    <row r="470" spans="6:7" x14ac:dyDescent="0.2">
      <c r="F470" s="168"/>
      <c r="G470" s="168"/>
    </row>
    <row r="471" spans="6:7" x14ac:dyDescent="0.2">
      <c r="F471" s="168"/>
      <c r="G471" s="168"/>
    </row>
    <row r="472" spans="6:7" x14ac:dyDescent="0.2">
      <c r="F472" s="168"/>
      <c r="G472" s="168"/>
    </row>
    <row r="473" spans="6:7" x14ac:dyDescent="0.2">
      <c r="F473" s="168"/>
      <c r="G473" s="168"/>
    </row>
    <row r="474" spans="6:7" x14ac:dyDescent="0.2">
      <c r="F474" s="168"/>
      <c r="G474" s="168"/>
    </row>
    <row r="475" spans="6:7" x14ac:dyDescent="0.2">
      <c r="F475" s="168"/>
      <c r="G475" s="168"/>
    </row>
    <row r="476" spans="6:7" x14ac:dyDescent="0.2">
      <c r="F476" s="168"/>
      <c r="G476" s="168"/>
    </row>
    <row r="477" spans="6:7" x14ac:dyDescent="0.2">
      <c r="F477" s="168"/>
      <c r="G477" s="168"/>
    </row>
    <row r="478" spans="6:7" x14ac:dyDescent="0.2">
      <c r="F478" s="168"/>
      <c r="G478" s="168"/>
    </row>
    <row r="479" spans="6:7" x14ac:dyDescent="0.2">
      <c r="F479" s="168"/>
      <c r="G479" s="168"/>
    </row>
    <row r="480" spans="6:7" x14ac:dyDescent="0.2">
      <c r="F480" s="168"/>
      <c r="G480" s="168"/>
    </row>
    <row r="481" spans="6:7" x14ac:dyDescent="0.2">
      <c r="F481" s="168"/>
      <c r="G481" s="168"/>
    </row>
    <row r="482" spans="6:7" x14ac:dyDescent="0.2">
      <c r="F482" s="168"/>
      <c r="G482" s="168"/>
    </row>
    <row r="483" spans="6:7" x14ac:dyDescent="0.2">
      <c r="F483" s="168"/>
      <c r="G483" s="168"/>
    </row>
    <row r="484" spans="6:7" x14ac:dyDescent="0.2">
      <c r="F484" s="168"/>
      <c r="G484" s="168"/>
    </row>
    <row r="485" spans="6:7" x14ac:dyDescent="0.2">
      <c r="F485" s="168"/>
      <c r="G485" s="168"/>
    </row>
    <row r="486" spans="6:7" x14ac:dyDescent="0.2">
      <c r="F486" s="168"/>
      <c r="G486" s="168"/>
    </row>
    <row r="487" spans="6:7" x14ac:dyDescent="0.2">
      <c r="F487" s="168"/>
      <c r="G487" s="168"/>
    </row>
    <row r="488" spans="6:7" x14ac:dyDescent="0.2">
      <c r="F488" s="168"/>
      <c r="G488" s="168"/>
    </row>
    <row r="489" spans="6:7" x14ac:dyDescent="0.2">
      <c r="F489" s="168"/>
      <c r="G489" s="168"/>
    </row>
    <row r="490" spans="6:7" x14ac:dyDescent="0.2">
      <c r="F490" s="168"/>
      <c r="G490" s="168"/>
    </row>
  </sheetData>
  <scenarios current="0">
    <scenario name="test2" locked="1" count="1" user="Herrmann_V" comment="Created by Herrmann_V on 11/9/2010">
      <inputCells r="D1" val="40000" numFmtId="181"/>
    </scenario>
  </scenarios>
  <pageMargins left="0.7" right="0.7" top="0.75" bottom="0.75" header="0.3" footer="0.3"/>
  <pageSetup scale="90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Worksheet!Print_Area</vt:lpstr>
    </vt:vector>
  </TitlesOfParts>
  <Company>CDE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Christel, Mary Lynn</dc:creator>
  <cp:lastModifiedBy>Christel, Mary Lynn</cp:lastModifiedBy>
  <dcterms:created xsi:type="dcterms:W3CDTF">2015-06-18T19:08:19Z</dcterms:created>
  <dcterms:modified xsi:type="dcterms:W3CDTF">2015-06-18T19:09:02Z</dcterms:modified>
</cp:coreProperties>
</file>