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20-21\Categorical Funding Requests\"/>
    </mc:Choice>
  </mc:AlternateContent>
  <bookViews>
    <workbookView xWindow="11430" yWindow="-135" windowWidth="17265" windowHeight="13215"/>
  </bookViews>
  <sheets>
    <sheet name="Summary" sheetId="10" r:id="rId1"/>
    <sheet name="ECEA" sheetId="2" r:id="rId2"/>
    <sheet name="ELPA" sheetId="8" r:id="rId3"/>
    <sheet name="Transportation" sheetId="6" r:id="rId4"/>
    <sheet name="CTA" sheetId="11" r:id="rId5"/>
    <sheet name="Small Attendance Center" sheetId="9" r:id="rId6"/>
  </sheets>
  <definedNames>
    <definedName name="_xlnm._FilterDatabase" localSheetId="1" hidden="1">ECEA!$H$88</definedName>
    <definedName name="MOUNTAIN" localSheetId="2">#REF!</definedName>
    <definedName name="MOUNTAIN">#REF!</definedName>
    <definedName name="OUTLAY" localSheetId="2">#REF!</definedName>
    <definedName name="OUTLAY">#REF!</definedName>
    <definedName name="_xlnm.Print_Area" localSheetId="5">'Small Attendance Center'!$B$7:$M$34</definedName>
    <definedName name="_xlnm.Print_Titles" localSheetId="4">CTA!$1:$3</definedName>
    <definedName name="_xlnm.Print_Titles" localSheetId="1">ECEA!$15:$22</definedName>
    <definedName name="_xlnm.Print_Titles" localSheetId="2">ELPA!$4:$4</definedName>
    <definedName name="_xlnm.Print_Titles" localSheetId="3">Transportation!$4:$6</definedName>
    <definedName name="RURAL" localSheetId="2">#REF!</definedName>
    <definedName name="RURAL">#REF!</definedName>
    <definedName name="URBAN" localSheetId="2">#REF!</definedName>
    <definedName name="URBAN">#REF!</definedName>
  </definedNames>
  <calcPr calcId="152511"/>
</workbook>
</file>

<file path=xl/calcChain.xml><?xml version="1.0" encoding="utf-8"?>
<calcChain xmlns="http://schemas.openxmlformats.org/spreadsheetml/2006/main">
  <c r="F5" i="8" l="1"/>
  <c r="G5" i="8" s="1"/>
  <c r="F6" i="8" l="1"/>
  <c r="G6" i="8" l="1"/>
  <c r="F7" i="8"/>
  <c r="G7" i="8" l="1"/>
  <c r="F8" i="8"/>
  <c r="G8" i="8" l="1"/>
  <c r="F9" i="8"/>
  <c r="F10" i="8" l="1"/>
  <c r="G9" i="8"/>
  <c r="F11" i="8" l="1"/>
  <c r="G10" i="8"/>
  <c r="G11" i="8" l="1"/>
  <c r="F12" i="8"/>
  <c r="F13" i="8" l="1"/>
  <c r="G12" i="8"/>
  <c r="G13" i="8" l="1"/>
  <c r="F14" i="8"/>
  <c r="F15" i="8" l="1"/>
  <c r="G14" i="8"/>
  <c r="F16" i="8" l="1"/>
  <c r="G15" i="8"/>
  <c r="F17" i="8" l="1"/>
  <c r="G16" i="8"/>
  <c r="G17" i="8" l="1"/>
  <c r="F18" i="8"/>
  <c r="F19" i="8" l="1"/>
  <c r="G18" i="8"/>
  <c r="F20" i="8" l="1"/>
  <c r="G19" i="8"/>
  <c r="F21" i="8" l="1"/>
  <c r="G20" i="8"/>
  <c r="F22" i="8" l="1"/>
  <c r="G21" i="8"/>
  <c r="F23" i="8" l="1"/>
  <c r="G22" i="8"/>
  <c r="G23" i="8" l="1"/>
  <c r="F24" i="8"/>
  <c r="F25" i="8" l="1"/>
  <c r="G24" i="8"/>
  <c r="G25" i="8" l="1"/>
  <c r="F26" i="8"/>
  <c r="F27" i="8" l="1"/>
  <c r="G26" i="8"/>
  <c r="G27" i="8" l="1"/>
  <c r="F28" i="8"/>
  <c r="F29" i="8" l="1"/>
  <c r="G28" i="8"/>
  <c r="G29" i="8" l="1"/>
  <c r="F30" i="8"/>
  <c r="G30" i="8" l="1"/>
  <c r="F31" i="8"/>
  <c r="G31" i="8" l="1"/>
  <c r="F32" i="8"/>
  <c r="F33" i="8" l="1"/>
  <c r="G32" i="8"/>
  <c r="G33" i="8" l="1"/>
  <c r="F34" i="8"/>
  <c r="G34" i="8" l="1"/>
  <c r="F35" i="8"/>
  <c r="F36" i="8" l="1"/>
  <c r="G35" i="8"/>
  <c r="F37" i="8" l="1"/>
  <c r="G36" i="8"/>
  <c r="G37" i="8" l="1"/>
  <c r="F38" i="8"/>
  <c r="G38" i="8" l="1"/>
  <c r="F39" i="8"/>
  <c r="G39" i="8" l="1"/>
  <c r="F40" i="8"/>
  <c r="F41" i="8" l="1"/>
  <c r="G40" i="8"/>
  <c r="G41" i="8" l="1"/>
  <c r="F42" i="8"/>
  <c r="G42" i="8" l="1"/>
  <c r="F43" i="8"/>
  <c r="F44" i="8" l="1"/>
  <c r="G43" i="8"/>
  <c r="F45" i="8" l="1"/>
  <c r="G44" i="8"/>
  <c r="G45" i="8" l="1"/>
  <c r="F46" i="8"/>
  <c r="G46" i="8" l="1"/>
  <c r="F47" i="8"/>
  <c r="G47" i="8" l="1"/>
  <c r="F48" i="8"/>
  <c r="F49" i="8" l="1"/>
  <c r="G48" i="8"/>
  <c r="G49" i="8" l="1"/>
  <c r="F50" i="8"/>
  <c r="I36" i="2"/>
  <c r="J36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J53" i="2"/>
  <c r="I53" i="2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3" i="2"/>
  <c r="J23" i="2" s="1"/>
  <c r="F51" i="8" l="1"/>
  <c r="G50" i="8"/>
  <c r="E185" i="8"/>
  <c r="D185" i="8"/>
  <c r="C185" i="8"/>
  <c r="E30" i="9"/>
  <c r="F52" i="8" l="1"/>
  <c r="G51" i="8"/>
  <c r="D4" i="2"/>
  <c r="F53" i="8" l="1"/>
  <c r="G52" i="8"/>
  <c r="M30" i="9"/>
  <c r="L30" i="9"/>
  <c r="F54" i="8" l="1"/>
  <c r="G53" i="8"/>
  <c r="I24" i="2"/>
  <c r="J24" i="2" s="1"/>
  <c r="F55" i="8" l="1"/>
  <c r="G54" i="8"/>
  <c r="H163" i="2"/>
  <c r="G163" i="2"/>
  <c r="F56" i="8" l="1"/>
  <c r="G55" i="8"/>
  <c r="E8" i="10"/>
  <c r="G56" i="8" l="1"/>
  <c r="F57" i="8"/>
  <c r="E186" i="8"/>
  <c r="F58" i="8" l="1"/>
  <c r="G57" i="8"/>
  <c r="J86" i="2"/>
  <c r="J90" i="2" s="1"/>
  <c r="B11" i="10"/>
  <c r="G58" i="8" l="1"/>
  <c r="F59" i="8"/>
  <c r="C11" i="10"/>
  <c r="E204" i="11"/>
  <c r="D204" i="11"/>
  <c r="F60" i="8" l="1"/>
  <c r="G59" i="8"/>
  <c r="B9" i="10"/>
  <c r="E11" i="10"/>
  <c r="B10" i="10"/>
  <c r="C9" i="10"/>
  <c r="B7" i="10"/>
  <c r="F61" i="8" l="1"/>
  <c r="G60" i="8"/>
  <c r="E9" i="10"/>
  <c r="D11" i="10"/>
  <c r="D9" i="10"/>
  <c r="E10" i="10"/>
  <c r="D10" i="10"/>
  <c r="G86" i="2"/>
  <c r="F62" i="8" l="1"/>
  <c r="G61" i="8"/>
  <c r="H86" i="2"/>
  <c r="H90" i="2" s="1"/>
  <c r="G62" i="8" l="1"/>
  <c r="F63" i="8"/>
  <c r="B6" i="10"/>
  <c r="G63" i="8" l="1"/>
  <c r="F64" i="8"/>
  <c r="D86" i="2"/>
  <c r="E86" i="2"/>
  <c r="F86" i="2"/>
  <c r="F65" i="8" l="1"/>
  <c r="G64" i="8"/>
  <c r="D9" i="2"/>
  <c r="H5" i="8"/>
  <c r="G65" i="8" l="1"/>
  <c r="F66" i="8"/>
  <c r="I5" i="8"/>
  <c r="H7" i="8"/>
  <c r="H6" i="8"/>
  <c r="G66" i="8" l="1"/>
  <c r="F67" i="8"/>
  <c r="I6" i="8"/>
  <c r="H8" i="8"/>
  <c r="I7" i="8"/>
  <c r="H9" i="8"/>
  <c r="F68" i="8" l="1"/>
  <c r="G67" i="8"/>
  <c r="I8" i="8"/>
  <c r="I9" i="8"/>
  <c r="H10" i="8"/>
  <c r="F69" i="8" l="1"/>
  <c r="G68" i="8"/>
  <c r="I10" i="8"/>
  <c r="H11" i="8"/>
  <c r="G69" i="8" l="1"/>
  <c r="F70" i="8"/>
  <c r="I11" i="8"/>
  <c r="H12" i="8"/>
  <c r="G70" i="8" l="1"/>
  <c r="F71" i="8"/>
  <c r="I12" i="8"/>
  <c r="I86" i="2"/>
  <c r="H13" i="8"/>
  <c r="G71" i="8" l="1"/>
  <c r="F72" i="8"/>
  <c r="C6" i="10"/>
  <c r="D6" i="10" s="1"/>
  <c r="I13" i="8"/>
  <c r="H14" i="8"/>
  <c r="G72" i="8" l="1"/>
  <c r="F73" i="8"/>
  <c r="E6" i="10"/>
  <c r="I14" i="8"/>
  <c r="H15" i="8"/>
  <c r="G73" i="8" l="1"/>
  <c r="F74" i="8"/>
  <c r="I15" i="8"/>
  <c r="H16" i="8"/>
  <c r="G74" i="8" l="1"/>
  <c r="F75" i="8"/>
  <c r="I16" i="8"/>
  <c r="H17" i="8"/>
  <c r="F76" i="8" l="1"/>
  <c r="G75" i="8"/>
  <c r="I17" i="8"/>
  <c r="H18" i="8"/>
  <c r="F77" i="8" l="1"/>
  <c r="G76" i="8"/>
  <c r="I18" i="8"/>
  <c r="H19" i="8"/>
  <c r="F78" i="8" l="1"/>
  <c r="G77" i="8"/>
  <c r="I19" i="8"/>
  <c r="H20" i="8"/>
  <c r="F79" i="8" l="1"/>
  <c r="G78" i="8"/>
  <c r="I20" i="8"/>
  <c r="H21" i="8"/>
  <c r="G79" i="8" l="1"/>
  <c r="F80" i="8"/>
  <c r="I21" i="8"/>
  <c r="H22" i="8"/>
  <c r="F81" i="8" l="1"/>
  <c r="G80" i="8"/>
  <c r="I22" i="8"/>
  <c r="H23" i="8"/>
  <c r="G81" i="8" l="1"/>
  <c r="F82" i="8"/>
  <c r="I23" i="8"/>
  <c r="H24" i="8"/>
  <c r="F83" i="8" l="1"/>
  <c r="G82" i="8"/>
  <c r="I24" i="8"/>
  <c r="H25" i="8"/>
  <c r="G83" i="8" l="1"/>
  <c r="F84" i="8"/>
  <c r="I25" i="8"/>
  <c r="H26" i="8"/>
  <c r="G84" i="8" l="1"/>
  <c r="F85" i="8"/>
  <c r="I26" i="8"/>
  <c r="H27" i="8"/>
  <c r="G85" i="8" l="1"/>
  <c r="F86" i="8"/>
  <c r="I27" i="8"/>
  <c r="H28" i="8"/>
  <c r="G86" i="8" l="1"/>
  <c r="F87" i="8"/>
  <c r="I28" i="8"/>
  <c r="H29" i="8"/>
  <c r="G87" i="8" l="1"/>
  <c r="F88" i="8"/>
  <c r="I29" i="8"/>
  <c r="H30" i="8"/>
  <c r="F89" i="8" l="1"/>
  <c r="G88" i="8"/>
  <c r="I30" i="8"/>
  <c r="H31" i="8"/>
  <c r="F90" i="8" l="1"/>
  <c r="G89" i="8"/>
  <c r="I31" i="8"/>
  <c r="H32" i="8"/>
  <c r="G90" i="8" l="1"/>
  <c r="F91" i="8"/>
  <c r="I32" i="8"/>
  <c r="H33" i="8"/>
  <c r="F92" i="8" l="1"/>
  <c r="G91" i="8"/>
  <c r="I33" i="8"/>
  <c r="H34" i="8"/>
  <c r="F93" i="8" l="1"/>
  <c r="G92" i="8"/>
  <c r="I34" i="8"/>
  <c r="H35" i="8"/>
  <c r="G93" i="8" l="1"/>
  <c r="F94" i="8"/>
  <c r="I35" i="8"/>
  <c r="H36" i="8"/>
  <c r="F95" i="8" l="1"/>
  <c r="G94" i="8"/>
  <c r="I36" i="8"/>
  <c r="H37" i="8"/>
  <c r="G95" i="8" l="1"/>
  <c r="F96" i="8"/>
  <c r="I37" i="8"/>
  <c r="H38" i="8"/>
  <c r="F97" i="8" l="1"/>
  <c r="G96" i="8"/>
  <c r="I38" i="8"/>
  <c r="H39" i="8"/>
  <c r="G97" i="8" l="1"/>
  <c r="F98" i="8"/>
  <c r="I39" i="8"/>
  <c r="H40" i="8"/>
  <c r="G98" i="8" l="1"/>
  <c r="F99" i="8"/>
  <c r="I40" i="8"/>
  <c r="H41" i="8"/>
  <c r="G99" i="8" l="1"/>
  <c r="F100" i="8"/>
  <c r="I41" i="8"/>
  <c r="H42" i="8"/>
  <c r="F101" i="8" l="1"/>
  <c r="G100" i="8"/>
  <c r="I42" i="8"/>
  <c r="H43" i="8"/>
  <c r="G101" i="8" l="1"/>
  <c r="F102" i="8"/>
  <c r="H44" i="8"/>
  <c r="I44" i="8"/>
  <c r="I43" i="8"/>
  <c r="G102" i="8" l="1"/>
  <c r="F103" i="8"/>
  <c r="H45" i="8"/>
  <c r="G103" i="8" l="1"/>
  <c r="F104" i="8"/>
  <c r="I45" i="8"/>
  <c r="H46" i="8"/>
  <c r="F105" i="8" l="1"/>
  <c r="G104" i="8"/>
  <c r="I46" i="8"/>
  <c r="H47" i="8"/>
  <c r="F106" i="8" l="1"/>
  <c r="G105" i="8"/>
  <c r="I47" i="8"/>
  <c r="H48" i="8"/>
  <c r="G106" i="8" l="1"/>
  <c r="F107" i="8"/>
  <c r="I48" i="8"/>
  <c r="H49" i="8"/>
  <c r="G107" i="8" l="1"/>
  <c r="F108" i="8"/>
  <c r="I49" i="8"/>
  <c r="H50" i="8"/>
  <c r="F109" i="8" l="1"/>
  <c r="G108" i="8"/>
  <c r="I50" i="8"/>
  <c r="H51" i="8"/>
  <c r="G109" i="8" l="1"/>
  <c r="F110" i="8"/>
  <c r="H52" i="8"/>
  <c r="I51" i="8"/>
  <c r="G110" i="8" l="1"/>
  <c r="F111" i="8"/>
  <c r="I52" i="8"/>
  <c r="H53" i="8"/>
  <c r="F112" i="8" l="1"/>
  <c r="G111" i="8"/>
  <c r="I53" i="8"/>
  <c r="H54" i="8"/>
  <c r="I54" i="8" s="1"/>
  <c r="F113" i="8" l="1"/>
  <c r="G112" i="8"/>
  <c r="H55" i="8"/>
  <c r="G113" i="8" l="1"/>
  <c r="F114" i="8"/>
  <c r="I55" i="8"/>
  <c r="H56" i="8"/>
  <c r="F115" i="8" l="1"/>
  <c r="G114" i="8"/>
  <c r="I56" i="8"/>
  <c r="H57" i="8"/>
  <c r="F116" i="8" l="1"/>
  <c r="G115" i="8"/>
  <c r="I57" i="8"/>
  <c r="H58" i="8"/>
  <c r="F117" i="8" l="1"/>
  <c r="G116" i="8"/>
  <c r="I58" i="8"/>
  <c r="H59" i="8"/>
  <c r="G117" i="8" l="1"/>
  <c r="F118" i="8"/>
  <c r="H60" i="8"/>
  <c r="I60" i="8" s="1"/>
  <c r="I59" i="8"/>
  <c r="G118" i="8" l="1"/>
  <c r="F119" i="8"/>
  <c r="H61" i="8"/>
  <c r="I61" i="8" s="1"/>
  <c r="G119" i="8" l="1"/>
  <c r="F120" i="8"/>
  <c r="H62" i="8"/>
  <c r="F121" i="8" l="1"/>
  <c r="G120" i="8"/>
  <c r="I62" i="8"/>
  <c r="H63" i="8"/>
  <c r="G121" i="8" l="1"/>
  <c r="F122" i="8"/>
  <c r="I63" i="8"/>
  <c r="H64" i="8"/>
  <c r="G122" i="8" l="1"/>
  <c r="F123" i="8"/>
  <c r="I64" i="8"/>
  <c r="H65" i="8"/>
  <c r="F124" i="8" l="1"/>
  <c r="G123" i="8"/>
  <c r="I65" i="8"/>
  <c r="H66" i="8"/>
  <c r="F125" i="8" l="1"/>
  <c r="G124" i="8"/>
  <c r="I66" i="8"/>
  <c r="H67" i="8"/>
  <c r="G125" i="8" l="1"/>
  <c r="F126" i="8"/>
  <c r="H68" i="8"/>
  <c r="I67" i="8"/>
  <c r="G126" i="8" l="1"/>
  <c r="F127" i="8"/>
  <c r="I68" i="8"/>
  <c r="H69" i="8"/>
  <c r="I69" i="8" s="1"/>
  <c r="G127" i="8" l="1"/>
  <c r="F128" i="8"/>
  <c r="H70" i="8"/>
  <c r="F129" i="8" l="1"/>
  <c r="G128" i="8"/>
  <c r="I70" i="8"/>
  <c r="H71" i="8"/>
  <c r="I71" i="8" s="1"/>
  <c r="G129" i="8" l="1"/>
  <c r="F130" i="8"/>
  <c r="H72" i="8"/>
  <c r="I72" i="8" s="1"/>
  <c r="G130" i="8" l="1"/>
  <c r="F131" i="8"/>
  <c r="H73" i="8"/>
  <c r="F132" i="8" l="1"/>
  <c r="G131" i="8"/>
  <c r="I73" i="8"/>
  <c r="H74" i="8"/>
  <c r="F133" i="8" l="1"/>
  <c r="G132" i="8"/>
  <c r="I74" i="8"/>
  <c r="H75" i="8"/>
  <c r="F134" i="8" l="1"/>
  <c r="G133" i="8"/>
  <c r="H76" i="8"/>
  <c r="I75" i="8"/>
  <c r="G134" i="8" l="1"/>
  <c r="F135" i="8"/>
  <c r="I76" i="8"/>
  <c r="H77" i="8"/>
  <c r="F136" i="8" l="1"/>
  <c r="G135" i="8"/>
  <c r="I77" i="8"/>
  <c r="H78" i="8"/>
  <c r="F137" i="8" l="1"/>
  <c r="G136" i="8"/>
  <c r="I78" i="8"/>
  <c r="H79" i="8"/>
  <c r="G137" i="8" l="1"/>
  <c r="F138" i="8"/>
  <c r="I79" i="8"/>
  <c r="H80" i="8"/>
  <c r="G138" i="8" l="1"/>
  <c r="F139" i="8"/>
  <c r="I80" i="8"/>
  <c r="H81" i="8"/>
  <c r="F140" i="8" l="1"/>
  <c r="G139" i="8"/>
  <c r="I81" i="8"/>
  <c r="H82" i="8"/>
  <c r="I82" i="8" s="1"/>
  <c r="G140" i="8" l="1"/>
  <c r="F141" i="8"/>
  <c r="H83" i="8"/>
  <c r="G141" i="8" l="1"/>
  <c r="F142" i="8"/>
  <c r="H84" i="8"/>
  <c r="I84" i="8" s="1"/>
  <c r="I83" i="8"/>
  <c r="G142" i="8" l="1"/>
  <c r="F143" i="8"/>
  <c r="H85" i="8"/>
  <c r="F144" i="8" l="1"/>
  <c r="G143" i="8"/>
  <c r="I85" i="8"/>
  <c r="H86" i="8"/>
  <c r="G144" i="8" l="1"/>
  <c r="F145" i="8"/>
  <c r="I86" i="8"/>
  <c r="H87" i="8"/>
  <c r="F146" i="8" l="1"/>
  <c r="G145" i="8"/>
  <c r="I87" i="8"/>
  <c r="H88" i="8"/>
  <c r="F147" i="8" l="1"/>
  <c r="G146" i="8"/>
  <c r="I88" i="8"/>
  <c r="H89" i="8"/>
  <c r="G147" i="8" l="1"/>
  <c r="F148" i="8"/>
  <c r="I89" i="8"/>
  <c r="H90" i="8"/>
  <c r="F149" i="8" l="1"/>
  <c r="G148" i="8"/>
  <c r="I90" i="8"/>
  <c r="H91" i="8"/>
  <c r="G149" i="8" l="1"/>
  <c r="F150" i="8"/>
  <c r="H92" i="8"/>
  <c r="I91" i="8"/>
  <c r="G150" i="8" l="1"/>
  <c r="F151" i="8"/>
  <c r="I92" i="8"/>
  <c r="H93" i="8"/>
  <c r="I93" i="8" s="1"/>
  <c r="G151" i="8" l="1"/>
  <c r="F152" i="8"/>
  <c r="H94" i="8"/>
  <c r="F153" i="8" l="1"/>
  <c r="G152" i="8"/>
  <c r="I94" i="8"/>
  <c r="H95" i="8"/>
  <c r="G153" i="8" l="1"/>
  <c r="F154" i="8"/>
  <c r="I95" i="8"/>
  <c r="H96" i="8"/>
  <c r="G154" i="8" l="1"/>
  <c r="F155" i="8"/>
  <c r="I96" i="8"/>
  <c r="H97" i="8"/>
  <c r="F156" i="8" l="1"/>
  <c r="G155" i="8"/>
  <c r="I97" i="8"/>
  <c r="H98" i="8"/>
  <c r="F157" i="8" l="1"/>
  <c r="G156" i="8"/>
  <c r="I98" i="8"/>
  <c r="H99" i="8"/>
  <c r="G157" i="8" l="1"/>
  <c r="F158" i="8"/>
  <c r="H100" i="8"/>
  <c r="I99" i="8"/>
  <c r="F159" i="8" l="1"/>
  <c r="G158" i="8"/>
  <c r="I100" i="8"/>
  <c r="H101" i="8"/>
  <c r="F160" i="8" l="1"/>
  <c r="G159" i="8"/>
  <c r="H102" i="8"/>
  <c r="I101" i="8"/>
  <c r="G160" i="8" l="1"/>
  <c r="F161" i="8"/>
  <c r="I102" i="8"/>
  <c r="H103" i="8"/>
  <c r="G161" i="8" l="1"/>
  <c r="F162" i="8"/>
  <c r="I103" i="8"/>
  <c r="H104" i="8"/>
  <c r="I104" i="8" s="1"/>
  <c r="G162" i="8" l="1"/>
  <c r="F163" i="8"/>
  <c r="H105" i="8"/>
  <c r="G163" i="8" l="1"/>
  <c r="F164" i="8"/>
  <c r="H106" i="8"/>
  <c r="I105" i="8"/>
  <c r="G164" i="8" l="1"/>
  <c r="F165" i="8"/>
  <c r="I106" i="8"/>
  <c r="H107" i="8"/>
  <c r="F171" i="8" l="1"/>
  <c r="G165" i="8"/>
  <c r="F166" i="8"/>
  <c r="I107" i="8"/>
  <c r="H108" i="8"/>
  <c r="F167" i="8" l="1"/>
  <c r="G166" i="8"/>
  <c r="F172" i="8"/>
  <c r="G171" i="8"/>
  <c r="I108" i="8"/>
  <c r="H109" i="8"/>
  <c r="F173" i="8" l="1"/>
  <c r="G172" i="8"/>
  <c r="G167" i="8"/>
  <c r="F168" i="8"/>
  <c r="H110" i="8"/>
  <c r="I109" i="8"/>
  <c r="G173" i="8" l="1"/>
  <c r="F174" i="8"/>
  <c r="G168" i="8"/>
  <c r="F169" i="8"/>
  <c r="I110" i="8"/>
  <c r="H111" i="8"/>
  <c r="F175" i="8" l="1"/>
  <c r="G175" i="8" s="1"/>
  <c r="G174" i="8"/>
  <c r="F170" i="8"/>
  <c r="G169" i="8"/>
  <c r="I111" i="8"/>
  <c r="H112" i="8"/>
  <c r="G170" i="8" l="1"/>
  <c r="F176" i="8"/>
  <c r="I112" i="8"/>
  <c r="H113" i="8"/>
  <c r="F177" i="8" l="1"/>
  <c r="G176" i="8"/>
  <c r="H114" i="8"/>
  <c r="I114" i="8" s="1"/>
  <c r="I113" i="8"/>
  <c r="G177" i="8" l="1"/>
  <c r="F178" i="8"/>
  <c r="H115" i="8"/>
  <c r="G178" i="8" l="1"/>
  <c r="F179" i="8"/>
  <c r="G179" i="8" s="1"/>
  <c r="I115" i="8"/>
  <c r="H116" i="8"/>
  <c r="I116" i="8" l="1"/>
  <c r="H117" i="8"/>
  <c r="H118" i="8" l="1"/>
  <c r="I117" i="8"/>
  <c r="I118" i="8" l="1"/>
  <c r="H119" i="8"/>
  <c r="I119" i="8" l="1"/>
  <c r="H120" i="8"/>
  <c r="I120" i="8" s="1"/>
  <c r="H121" i="8" l="1"/>
  <c r="H122" i="8" l="1"/>
  <c r="I121" i="8"/>
  <c r="I122" i="8" l="1"/>
  <c r="H123" i="8"/>
  <c r="I123" i="8" l="1"/>
  <c r="H124" i="8"/>
  <c r="I124" i="8" l="1"/>
  <c r="H125" i="8"/>
  <c r="H126" i="8" l="1"/>
  <c r="I125" i="8"/>
  <c r="I126" i="8" l="1"/>
  <c r="H127" i="8"/>
  <c r="H128" i="8" l="1"/>
  <c r="I127" i="8"/>
  <c r="H129" i="8" l="1"/>
  <c r="I128" i="8"/>
  <c r="I129" i="8" l="1"/>
  <c r="H130" i="8"/>
  <c r="H131" i="8" l="1"/>
  <c r="I130" i="8"/>
  <c r="H132" i="8" l="1"/>
  <c r="I131" i="8"/>
  <c r="H133" i="8" l="1"/>
  <c r="I132" i="8"/>
  <c r="H134" i="8" l="1"/>
  <c r="I133" i="8"/>
  <c r="H135" i="8" l="1"/>
  <c r="I134" i="8"/>
  <c r="I135" i="8" l="1"/>
  <c r="H136" i="8"/>
  <c r="I136" i="8" l="1"/>
  <c r="H137" i="8"/>
  <c r="I137" i="8" l="1"/>
  <c r="H138" i="8"/>
  <c r="H139" i="8" l="1"/>
  <c r="I138" i="8"/>
  <c r="H140" i="8" l="1"/>
  <c r="I139" i="8"/>
  <c r="H141" i="8" l="1"/>
  <c r="I140" i="8"/>
  <c r="I141" i="8" l="1"/>
  <c r="H142" i="8"/>
  <c r="H143" i="8" l="1"/>
  <c r="I142" i="8"/>
  <c r="H144" i="8" l="1"/>
  <c r="I143" i="8"/>
  <c r="H145" i="8" l="1"/>
  <c r="I144" i="8"/>
  <c r="I145" i="8" l="1"/>
  <c r="H146" i="8"/>
  <c r="H147" i="8" l="1"/>
  <c r="I146" i="8"/>
  <c r="H148" i="8" l="1"/>
  <c r="I147" i="8"/>
  <c r="H149" i="8" l="1"/>
  <c r="I149" i="8" s="1"/>
  <c r="I148" i="8"/>
  <c r="H150" i="8" l="1"/>
  <c r="H151" i="8" l="1"/>
  <c r="I150" i="8"/>
  <c r="H152" i="8" l="1"/>
  <c r="I151" i="8"/>
  <c r="H153" i="8" l="1"/>
  <c r="I153" i="8" s="1"/>
  <c r="I152" i="8"/>
  <c r="H154" i="8" l="1"/>
  <c r="H155" i="8" l="1"/>
  <c r="I154" i="8"/>
  <c r="H156" i="8" l="1"/>
  <c r="I155" i="8"/>
  <c r="H157" i="8" l="1"/>
  <c r="I156" i="8"/>
  <c r="I157" i="8" l="1"/>
  <c r="H158" i="8"/>
  <c r="H159" i="8" l="1"/>
  <c r="I158" i="8"/>
  <c r="H160" i="8" l="1"/>
  <c r="I159" i="8"/>
  <c r="H161" i="8" l="1"/>
  <c r="I160" i="8"/>
  <c r="I161" i="8" l="1"/>
  <c r="H162" i="8"/>
  <c r="H163" i="8" l="1"/>
  <c r="I162" i="8"/>
  <c r="I163" i="8" l="1"/>
  <c r="H164" i="8"/>
  <c r="H171" i="8" l="1"/>
  <c r="H165" i="8"/>
  <c r="I164" i="8"/>
  <c r="I171" i="8" l="1"/>
  <c r="H172" i="8"/>
  <c r="I172" i="8"/>
  <c r="I165" i="8"/>
  <c r="H166" i="8"/>
  <c r="H173" i="8" l="1"/>
  <c r="I173" i="8" s="1"/>
  <c r="H167" i="8"/>
  <c r="I166" i="8"/>
  <c r="H174" i="8" l="1"/>
  <c r="H168" i="8"/>
  <c r="I167" i="8"/>
  <c r="I174" i="8" l="1"/>
  <c r="H175" i="8"/>
  <c r="I175" i="8" s="1"/>
  <c r="H169" i="8"/>
  <c r="I168" i="8"/>
  <c r="I169" i="8" l="1"/>
  <c r="H170" i="8"/>
  <c r="H176" i="8" l="1"/>
  <c r="I170" i="8"/>
  <c r="I176" i="8" l="1"/>
  <c r="H177" i="8"/>
  <c r="H178" i="8" l="1"/>
  <c r="I177" i="8"/>
  <c r="I178" i="8" l="1"/>
  <c r="F180" i="8"/>
  <c r="H179" i="8"/>
  <c r="F181" i="8" l="1"/>
  <c r="G180" i="8"/>
  <c r="H180" i="8"/>
  <c r="I179" i="8"/>
  <c r="F182" i="8" l="1"/>
  <c r="G181" i="8"/>
  <c r="H181" i="8"/>
  <c r="I180" i="8"/>
  <c r="F183" i="8" l="1"/>
  <c r="H182" i="8"/>
  <c r="G182" i="8"/>
  <c r="I181" i="8"/>
  <c r="I182" i="8" l="1"/>
  <c r="G183" i="8"/>
  <c r="H183" i="8"/>
  <c r="I183" i="8" l="1"/>
  <c r="I185" i="8" l="1"/>
  <c r="I186" i="8" s="1"/>
  <c r="C186" i="8" l="1"/>
  <c r="C7" i="10"/>
  <c r="D7" i="10" s="1"/>
  <c r="E7" i="10" l="1"/>
  <c r="E12" i="10" s="1"/>
</calcChain>
</file>

<file path=xl/comments1.xml><?xml version="1.0" encoding="utf-8"?>
<comments xmlns="http://schemas.openxmlformats.org/spreadsheetml/2006/main">
  <authors>
    <author>Schneiderman, David</author>
  </authors>
  <commentList>
    <comment ref="C39" authorId="0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became its own AU for 13/14…Removed from Mountain BOCES</t>
        </r>
      </text>
    </comment>
  </commentList>
</comments>
</file>

<file path=xl/comments2.xml><?xml version="1.0" encoding="utf-8"?>
<comments xmlns="http://schemas.openxmlformats.org/spreadsheetml/2006/main">
  <authors>
    <author>williams_a</author>
  </authors>
  <commentList>
    <comment ref="B39" authorId="0" shapeId="0">
      <text>
        <r>
          <rPr>
            <b/>
            <sz val="8"/>
            <color indexed="81"/>
            <rFont val="Tahoma"/>
            <family val="2"/>
          </rPr>
          <t>williams_a:</t>
        </r>
        <r>
          <rPr>
            <sz val="8"/>
            <color indexed="81"/>
            <rFont val="Tahoma"/>
            <family val="2"/>
          </rPr>
          <t xml:space="preserve">
Line 14 from previous year - make sure to adjust figure for any current year audit - pull in prior year audit figures.  Example: in the TRAN11 Spreadsheet, Cherry Creek went from 6,652,855.73 to 6,495,320.55 and their advance went from 1,312,571.15 to 1,299,064.11  Note: in TRAN 11, Cherry Creek was the only district that had a previous year audit adjustment.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>williams_a:</t>
        </r>
        <r>
          <rPr>
            <sz val="8"/>
            <color indexed="81"/>
            <rFont val="Tahoma"/>
            <family val="2"/>
          </rPr>
          <t xml:space="preserve">
barring any restrictions, this is the total entitlement amount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</rPr>
          <t>williams_a:</t>
        </r>
        <r>
          <rPr>
            <sz val="8"/>
            <color indexed="81"/>
            <rFont val="Tahoma"/>
            <family val="2"/>
          </rPr>
          <t xml:space="preserve">
line 22 from previous year - make sure to adjust figure for any current year audit - pull in prior year audit figures.  Example: in the TRAN11 Spreadsheet, Cherry Creek went from 6,652,855.73 to 6,495,320.55 and their advance went from 1,312,571.15 to 1,299,064.11
</t>
        </r>
      </text>
    </comment>
  </commentList>
</comments>
</file>

<file path=xl/sharedStrings.xml><?xml version="1.0" encoding="utf-8"?>
<sst xmlns="http://schemas.openxmlformats.org/spreadsheetml/2006/main" count="1324" uniqueCount="830">
  <si>
    <t>PERCENTAGE</t>
  </si>
  <si>
    <t>DIFFERENCE</t>
  </si>
  <si>
    <t>BETWEEN</t>
  </si>
  <si>
    <t>BETWEEN 200</t>
  </si>
  <si>
    <t>SCHOOL</t>
  </si>
  <si>
    <t>DISTRICT</t>
  </si>
  <si>
    <t>SCHOOL AND</t>
  </si>
  <si>
    <t xml:space="preserve">DIFFERENCE </t>
  </si>
  <si>
    <t>AND INDIVIDUAL</t>
  </si>
  <si>
    <t>FUNDING</t>
  </si>
  <si>
    <t>DISTRICT PER</t>
  </si>
  <si>
    <t>TIMES SCHOOL</t>
  </si>
  <si>
    <t>RESULTING</t>
  </si>
  <si>
    <t>Prorated</t>
  </si>
  <si>
    <t>COUNTY</t>
  </si>
  <si>
    <t>SCHOOL NAME</t>
  </si>
  <si>
    <t>ENROLL</t>
  </si>
  <si>
    <t>PER PUPIL</t>
  </si>
  <si>
    <t>PUPIL FUNDING</t>
  </si>
  <si>
    <t>ENROLLMENT</t>
  </si>
  <si>
    <t>AT 35%</t>
  </si>
  <si>
    <t>Funding</t>
  </si>
  <si>
    <t>Dolores</t>
  </si>
  <si>
    <t>Rico Elementary</t>
  </si>
  <si>
    <t>Gunnison</t>
  </si>
  <si>
    <t>Gunnison Watershed</t>
  </si>
  <si>
    <t>Marble Charter School</t>
  </si>
  <si>
    <t>Huerfano</t>
  </si>
  <si>
    <t>Huerfano Re-1</t>
  </si>
  <si>
    <t>Gardner School</t>
  </si>
  <si>
    <t>La Plata</t>
  </si>
  <si>
    <t>Durango</t>
  </si>
  <si>
    <t>Fort Lewis Mesa Elementary</t>
  </si>
  <si>
    <t>Larimer</t>
  </si>
  <si>
    <t>Poudre</t>
  </si>
  <si>
    <t>Red Feather Elementary</t>
  </si>
  <si>
    <t>Logan</t>
  </si>
  <si>
    <t>Valley Re-1</t>
  </si>
  <si>
    <t>Caliche Elementary</t>
  </si>
  <si>
    <t>Caliche Jr. - Sr. High School</t>
  </si>
  <si>
    <t>Mesa</t>
  </si>
  <si>
    <t>Mesa Valley 51</t>
  </si>
  <si>
    <t>Gateway School</t>
  </si>
  <si>
    <t>Montrose</t>
  </si>
  <si>
    <t>West End</t>
  </si>
  <si>
    <t>Paradox Valley Charter School</t>
  </si>
  <si>
    <t>Park</t>
  </si>
  <si>
    <t>Park County Re-2</t>
  </si>
  <si>
    <t>Guffey Community Charter School</t>
  </si>
  <si>
    <t>Lake George Charter School</t>
  </si>
  <si>
    <t>Pueblo</t>
  </si>
  <si>
    <t>Pueblo 70</t>
  </si>
  <si>
    <t>Beulah School</t>
  </si>
  <si>
    <t>State Total</t>
  </si>
  <si>
    <t>Difference</t>
  </si>
  <si>
    <t>Proration Factor</t>
  </si>
  <si>
    <t>Allocation</t>
  </si>
  <si>
    <t>General Fund</t>
  </si>
  <si>
    <t>Cash Funds Exempt</t>
  </si>
  <si>
    <t>Total</t>
  </si>
  <si>
    <t>Less Child Find</t>
  </si>
  <si>
    <t>Less Ed Orphans</t>
  </si>
  <si>
    <t>Less High Cost</t>
  </si>
  <si>
    <t>Less Admin Law Judges</t>
  </si>
  <si>
    <t>Total to Admin Units</t>
  </si>
  <si>
    <t>percentage is per pupil divided by $6000</t>
  </si>
  <si>
    <t>ECEA</t>
  </si>
  <si>
    <t>Per Pupil</t>
  </si>
  <si>
    <t>AU</t>
  </si>
  <si>
    <t>Administrative</t>
  </si>
  <si>
    <t>Funded</t>
  </si>
  <si>
    <t>No.</t>
  </si>
  <si>
    <t>Units</t>
  </si>
  <si>
    <t>Fully Fund Tier B</t>
  </si>
  <si>
    <t>Fully Fund Tier A &amp; B</t>
  </si>
  <si>
    <t>Adams 1, Mapleton</t>
  </si>
  <si>
    <t>Adams 12, Northglenn-Thornton</t>
  </si>
  <si>
    <t>Adams 14, Commerce City</t>
  </si>
  <si>
    <t>Adams 27J, Brighton</t>
  </si>
  <si>
    <t>Adams 50, Westminster</t>
  </si>
  <si>
    <t>Arapahoe 1, Englewood</t>
  </si>
  <si>
    <t>Arapahoe 2, Sheridan</t>
  </si>
  <si>
    <t>Arapahoe 5, Cherry Creek</t>
  </si>
  <si>
    <t>Arapahoe 6, Littleton</t>
  </si>
  <si>
    <t>Adams-Arapahoe 28J, Aurora</t>
  </si>
  <si>
    <t>Boulder RE1J, St. Vrain Valley</t>
  </si>
  <si>
    <t>Boulder RE2, Boulder Valley</t>
  </si>
  <si>
    <t>Delta 50(J), Delta</t>
  </si>
  <si>
    <t>Denver 1, Denver</t>
  </si>
  <si>
    <t>Douglas Re 1, Castle Rock</t>
  </si>
  <si>
    <t>El Paso 2, Harrison</t>
  </si>
  <si>
    <t>El Paso 3, Widefield</t>
  </si>
  <si>
    <t>El Paso 8, Fountain</t>
  </si>
  <si>
    <t>El Paso 11, Colorado Springs</t>
  </si>
  <si>
    <t>El Paso 12, Cheyenne Mountain</t>
  </si>
  <si>
    <t>El Paso 20, Academy</t>
  </si>
  <si>
    <t>El Paso 38, Lewis-Palmer</t>
  </si>
  <si>
    <t>El Paso 49, Falcon</t>
  </si>
  <si>
    <t>Fort Lupton/Keenesburg</t>
  </si>
  <si>
    <t>Fremont Re-1, Canon City</t>
  </si>
  <si>
    <t>Jefferson R-1, Lakewood</t>
  </si>
  <si>
    <t>Larimer R-1, Poudre</t>
  </si>
  <si>
    <t>Larimer R-2J, Thompson</t>
  </si>
  <si>
    <t>Larimer R-3, Park</t>
  </si>
  <si>
    <t>Logan Re-1, Valley</t>
  </si>
  <si>
    <t>Mesa 51</t>
  </si>
  <si>
    <t>Moffat Re 1, Craig</t>
  </si>
  <si>
    <t>Montrose Re-1J, Montrose</t>
  </si>
  <si>
    <t>Morgan Re-3, Fort Morgan</t>
  </si>
  <si>
    <t>Pueblo 60, Urban</t>
  </si>
  <si>
    <t>Pueblo 70, Rural</t>
  </si>
  <si>
    <t>Weld Re-4, Windsor</t>
  </si>
  <si>
    <t>Johnstown/Milliken</t>
  </si>
  <si>
    <t>Weld 6, Greeley</t>
  </si>
  <si>
    <t>Centennial BOCES</t>
  </si>
  <si>
    <t>East Central BOCES</t>
  </si>
  <si>
    <t>Northeast Colorado BOCES</t>
  </si>
  <si>
    <t>Santa Fe Trail BOCES</t>
  </si>
  <si>
    <t>Southeastern BOCES</t>
  </si>
  <si>
    <t>Ute Pass BOCES</t>
  </si>
  <si>
    <t>80010</t>
  </si>
  <si>
    <t>Charter School Institute</t>
  </si>
  <si>
    <t xml:space="preserve"> </t>
  </si>
  <si>
    <t>TOTAL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</si>
  <si>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</si>
  <si>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</si>
  <si>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</si>
  <si>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</si>
  <si>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</si>
  <si>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</si>
  <si>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</si>
  <si>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</si>
  <si>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</si>
  <si>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</si>
  <si>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</si>
  <si>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</si>
  <si>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</si>
  <si>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</si>
  <si>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</si>
  <si>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</si>
  <si>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</si>
  <si>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</si>
  <si>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</si>
  <si>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</si>
  <si>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</si>
  <si>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</si>
  <si>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</si>
  <si>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</si>
  <si>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</si>
  <si>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</si>
  <si>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</si>
  <si>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</si>
  <si>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</si>
  <si>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</si>
  <si>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</si>
  <si>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</si>
  <si>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</si>
  <si>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</si>
  <si>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</si>
  <si>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</si>
  <si>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</si>
  <si>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</si>
  <si>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</si>
  <si>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</si>
  <si>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</si>
  <si>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</si>
  <si>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</si>
  <si>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</si>
  <si>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</si>
  <si>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</si>
  <si>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</si>
  <si>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</si>
  <si>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</si>
  <si>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</si>
  <si>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</si>
  <si>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</si>
  <si>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</si>
  <si>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</si>
  <si>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</si>
  <si>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</si>
  <si>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</si>
  <si>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</si>
  <si>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</si>
  <si>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</si>
  <si>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</si>
  <si>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</si>
  <si>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</si>
  <si>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TOTALS</t>
  </si>
  <si>
    <t>REIMBURSEMENT INFORMATION</t>
  </si>
  <si>
    <t>Total current operating expenditures for pupil transportation</t>
  </si>
  <si>
    <t>Mileage traveled for regular pupil transportation on the mileage count date</t>
  </si>
  <si>
    <t>Number of days for which board was paid for pupils in lieu of transportation</t>
  </si>
  <si>
    <t>ADDITIONAL INFORMATION</t>
  </si>
  <si>
    <t>Number of pupils who were scheduled to be transported to and from public school at public expense on the mileage count date</t>
  </si>
  <si>
    <t>PUPIL TRANSPORTATION FUND</t>
  </si>
  <si>
    <t>CDE-40 ENTITLEMENT AND PAYMENT WORKSHEET</t>
  </si>
  <si>
    <t>Total current operating expenditures for pupil transportation (line 1 CDE-40)</t>
  </si>
  <si>
    <t>Capital outlay exclusion for pupil transportation for independent contractors as calculated by CDE (manual entry)</t>
  </si>
  <si>
    <t>Net current operating expenditures (line 1 less line 2)</t>
  </si>
  <si>
    <t>Regular education pupil transportation mileage (line 5 times line 6)</t>
  </si>
  <si>
    <t>Total reimbursable mileage (line 4 plus line 7)</t>
  </si>
  <si>
    <t>Mileage entitlement (line 8 times .3787)</t>
  </si>
  <si>
    <t>Excess costs (line 3 less line 9)</t>
  </si>
  <si>
    <t>Excess cost entitlement (line 10 times .3387)</t>
  </si>
  <si>
    <t>Mileage entitlement plus excess cost entitlement (line 9 plus line 11)</t>
  </si>
  <si>
    <t>Maximum reimbursement entitlement (line 3 times .90)</t>
  </si>
  <si>
    <t>Financial aid for providing board (number of days for which board was paid for pupils in lieu of transportation times $1)</t>
  </si>
  <si>
    <t>Final reimbursement entitlement prorated (line 20 times line 20.5)</t>
  </si>
  <si>
    <t>Migrant Education ( (line 24/line 8) times line 4)</t>
  </si>
  <si>
    <t>Net Payment (line 24 - line 25)</t>
  </si>
  <si>
    <t>STATISTICAL DATA</t>
  </si>
  <si>
    <t>OPERATING EXPENSE PER ROUTE MILE</t>
  </si>
  <si>
    <t>STATE AVERAGE</t>
  </si>
  <si>
    <t>OPERATING EXPENSE PER ACTUAL MILE</t>
  </si>
  <si>
    <t>PERCENTAGE OF CURRENT OPERATING EXPENSE PAID</t>
  </si>
  <si>
    <t>CURRENT OPERATING EXPENDITURES PER PUPIL</t>
  </si>
  <si>
    <t>ROUTE MILEAGE</t>
  </si>
  <si>
    <t>ACTUAL MILEAGE</t>
  </si>
  <si>
    <t>CATEGORY</t>
  </si>
  <si>
    <t>DISTRICT NAME</t>
  </si>
  <si>
    <t>FINAL</t>
  </si>
  <si>
    <t>MAXIMUM AMOUNT OF REIMBURSEMENT</t>
  </si>
  <si>
    <t>-Web Grant Fiscal Allocations</t>
  </si>
  <si>
    <t>Formula</t>
  </si>
  <si>
    <t>ELPA FUNDING LEVELS FOR FY 2012-13</t>
  </si>
  <si>
    <t>add High Costs</t>
  </si>
  <si>
    <t>add Orphans</t>
  </si>
  <si>
    <t>Maximum Funding</t>
  </si>
  <si>
    <t>Categorical Program</t>
  </si>
  <si>
    <t>State Funds</t>
  </si>
  <si>
    <t xml:space="preserve"> %</t>
  </si>
  <si>
    <t>Estimated Increase Required to Fund Statutory Maximum</t>
  </si>
  <si>
    <t>Exceptional Children's Education Act (ECEA)</t>
  </si>
  <si>
    <t>English Language Proficiency Act (ELPA)</t>
  </si>
  <si>
    <t>Transportation</t>
  </si>
  <si>
    <t>Small Attendance Center Aide</t>
  </si>
  <si>
    <t>ELPA 
Distribution</t>
  </si>
  <si>
    <t>3120</t>
  </si>
  <si>
    <t>DISTRICT CODE</t>
  </si>
  <si>
    <t>COLORADO CAREER &amp; TECHNICAL ACT DISTRIBUTION</t>
  </si>
  <si>
    <t>0010</t>
  </si>
  <si>
    <t>MAPLETON 1</t>
  </si>
  <si>
    <t>0020</t>
  </si>
  <si>
    <t>ADAMS 12 FIVE STAR</t>
  </si>
  <si>
    <t>0030</t>
  </si>
  <si>
    <t>ADAMS CITY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</si>
  <si>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</si>
  <si>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</si>
  <si>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</si>
  <si>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</si>
  <si>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</si>
  <si>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</si>
  <si>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</si>
  <si>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</si>
  <si>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</si>
  <si>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</si>
  <si>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</si>
  <si>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</si>
  <si>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</si>
  <si>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</si>
  <si>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</si>
  <si>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</si>
  <si>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</si>
  <si>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</si>
  <si>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</si>
  <si>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</si>
  <si>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</si>
  <si>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</si>
  <si>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</si>
  <si>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</si>
  <si>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</si>
  <si>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</si>
  <si>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</si>
  <si>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</si>
  <si>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</si>
  <si>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</si>
  <si>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</si>
  <si>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</si>
  <si>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</si>
  <si>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</si>
  <si>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</si>
  <si>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</si>
  <si>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</si>
  <si>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</si>
  <si>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</si>
  <si>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</si>
  <si>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</si>
  <si>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MCCLAVE RE-2</t>
  </si>
  <si>
    <t>0470</t>
  </si>
  <si>
    <t>ST VRAIN VALLEY RE-1J</t>
  </si>
  <si>
    <t>0480</t>
  </si>
  <si>
    <t>BOULDER VALLEY RE-2J</t>
  </si>
  <si>
    <t>0490</t>
  </si>
  <si>
    <t>BUENA VISTA R-31</t>
  </si>
  <si>
    <t>0500</t>
  </si>
  <si>
    <t>SALIDA R-32(J)</t>
  </si>
  <si>
    <t>0510</t>
  </si>
  <si>
    <t>KIT CARSON R-1</t>
  </si>
  <si>
    <t>0520</t>
  </si>
  <si>
    <t>CHEYENNE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</si>
  <si>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</si>
  <si>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</si>
  <si>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</si>
  <si>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</si>
  <si>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</si>
  <si>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</si>
  <si>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</si>
  <si>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</si>
  <si>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</si>
  <si>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</si>
  <si>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</si>
  <si>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</si>
  <si>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</si>
  <si>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</si>
  <si>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</si>
  <si>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C1</t>
  </si>
  <si>
    <t>0870</t>
  </si>
  <si>
    <t>DELTA COUNTY 50(J)</t>
  </si>
  <si>
    <t>0880</t>
  </si>
  <si>
    <t>DENVER COUNTY 1</t>
  </si>
  <si>
    <t>0890</t>
  </si>
  <si>
    <t>DOLORES RE NO.2</t>
  </si>
  <si>
    <t>0900</t>
  </si>
  <si>
    <t>DOUGLAS COUNTY RE-1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</si>
  <si>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</si>
  <si>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</si>
  <si>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</si>
  <si>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</si>
  <si>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</si>
  <si>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</si>
  <si>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</si>
  <si>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</si>
  <si>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</si>
  <si>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</si>
  <si>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</si>
  <si>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</si>
  <si>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</si>
  <si>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</si>
  <si>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</si>
  <si>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</si>
  <si>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</si>
  <si>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</si>
  <si>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</si>
  <si>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</si>
  <si>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</si>
  <si>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</si>
  <si>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</si>
  <si>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</si>
  <si>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</si>
  <si>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</si>
  <si>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</si>
  <si>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</si>
  <si>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</si>
  <si>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</si>
  <si>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</si>
  <si>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23JT</t>
  </si>
  <si>
    <t>1070</t>
  </si>
  <si>
    <t>HANOVER 28</t>
  </si>
  <si>
    <t>1080</t>
  </si>
  <si>
    <t>LEWIS-PALMER 38</t>
  </si>
  <si>
    <t>1110</t>
  </si>
  <si>
    <t>FALCON 49</t>
  </si>
  <si>
    <t>1120</t>
  </si>
  <si>
    <t>EDISON 54JT</t>
  </si>
  <si>
    <t>1130</t>
  </si>
  <si>
    <t>MIAMI-YODER 60</t>
  </si>
  <si>
    <t>1140</t>
  </si>
  <si>
    <t>CANON CITY RE-1</t>
  </si>
  <si>
    <t>1150</t>
  </si>
  <si>
    <t>FLORENCE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</si>
  <si>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</si>
  <si>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</si>
  <si>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</si>
  <si>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</si>
  <si>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</si>
  <si>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</si>
  <si>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</si>
  <si>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</si>
  <si>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</si>
  <si>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</si>
  <si>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</si>
  <si>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</t>
  </si>
  <si>
    <t>1350</t>
  </si>
  <si>
    <t>EAST GRAND 2</t>
  </si>
  <si>
    <t>1360</t>
  </si>
  <si>
    <t>GUNNISON WATERSHED RE-1J</t>
  </si>
  <si>
    <t>1380</t>
  </si>
  <si>
    <t>HINSDALE COUNTY RE-1</t>
  </si>
  <si>
    <t>1390</t>
  </si>
  <si>
    <t>HUERFANO RE-1</t>
  </si>
  <si>
    <t>1400</t>
  </si>
  <si>
    <t>LA VETA RE-2</t>
  </si>
  <si>
    <t>1410</t>
  </si>
  <si>
    <t>NORTH PARK R-1</t>
  </si>
  <si>
    <t>1420</t>
  </si>
  <si>
    <t>JEFFERSON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</si>
  <si>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</si>
  <si>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</si>
  <si>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</si>
  <si>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</si>
  <si>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</si>
  <si>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</si>
  <si>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</si>
  <si>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 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</si>
  <si>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</si>
  <si>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</si>
  <si>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</si>
  <si>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</si>
  <si>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</si>
  <si>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</si>
  <si>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</si>
  <si>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LEADVILLE R-1</t>
  </si>
  <si>
    <t>1520</t>
  </si>
  <si>
    <t>DURANGO 9-R</t>
  </si>
  <si>
    <t>1530</t>
  </si>
  <si>
    <t>BAYFIELD 10JT-R</t>
  </si>
  <si>
    <t>1540</t>
  </si>
  <si>
    <t>IGNACIO 11 JT</t>
  </si>
  <si>
    <t>1550</t>
  </si>
  <si>
    <t>POUDRE R-1</t>
  </si>
  <si>
    <t>1560</t>
  </si>
  <si>
    <t>THOMPSON R-2J</t>
  </si>
  <si>
    <t>1570</t>
  </si>
  <si>
    <t>ESTES PARK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</si>
  <si>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</si>
  <si>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</si>
  <si>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</si>
  <si>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</si>
  <si>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</si>
  <si>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</si>
  <si>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</si>
  <si>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</si>
  <si>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</si>
  <si>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</si>
  <si>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</si>
  <si>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</si>
  <si>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</si>
  <si>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C-113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</si>
  <si>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</si>
  <si>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</si>
  <si>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</si>
  <si>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</si>
  <si>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</si>
  <si>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</si>
  <si>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</si>
  <si>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</si>
  <si>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</si>
  <si>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</si>
  <si>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</si>
  <si>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</si>
  <si>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1980</t>
  </si>
  <si>
    <t>DEBEQUE 49JT</t>
  </si>
  <si>
    <t>1990</t>
  </si>
  <si>
    <t>PLATEAU VALLEY 50</t>
  </si>
  <si>
    <t>2000</t>
  </si>
  <si>
    <t>MESA COUNTY VALLEY 51</t>
  </si>
  <si>
    <t>2010</t>
  </si>
  <si>
    <t>CREEDE CONSOLIDATED 1</t>
  </si>
  <si>
    <t>2020</t>
  </si>
  <si>
    <t>MOFFAT COUNTY RE NO.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</si>
  <si>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</si>
  <si>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</si>
  <si>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</si>
  <si>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</si>
  <si>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</si>
  <si>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</si>
  <si>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</si>
  <si>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RE-1J</t>
  </si>
  <si>
    <t>2190</t>
  </si>
  <si>
    <t>WEST END RE-2</t>
  </si>
  <si>
    <t>2395</t>
  </si>
  <si>
    <t>BRUSH RE-2(J)</t>
  </si>
  <si>
    <t>2405</t>
  </si>
  <si>
    <t>FT.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</si>
  <si>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</si>
  <si>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</si>
  <si>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</si>
  <si>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</si>
  <si>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</si>
  <si>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</si>
  <si>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</si>
  <si>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</si>
  <si>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</si>
  <si>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</si>
  <si>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</si>
  <si>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</si>
  <si>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</si>
  <si>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</si>
  <si>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</si>
  <si>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</si>
  <si>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</si>
  <si>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</si>
  <si>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</si>
  <si>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</si>
  <si>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</si>
  <si>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R-1</t>
  </si>
  <si>
    <t>2610</t>
  </si>
  <si>
    <t>PARK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</si>
  <si>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</si>
  <si>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</si>
  <si>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</si>
  <si>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</si>
  <si>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</si>
  <si>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</si>
  <si>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</si>
  <si>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</si>
  <si>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</si>
  <si>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</si>
  <si>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</si>
  <si>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</si>
  <si>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</si>
  <si>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RE-13JT</t>
  </si>
  <si>
    <t>2690</t>
  </si>
  <si>
    <t>PUEBLO CITY 60</t>
  </si>
  <si>
    <t>2700</t>
  </si>
  <si>
    <t>PUEBLO RURAL 70</t>
  </si>
  <si>
    <t>2710</t>
  </si>
  <si>
    <t>MEEKER RE-1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</si>
  <si>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</si>
  <si>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</si>
  <si>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</si>
  <si>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</si>
  <si>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</si>
  <si>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</si>
  <si>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</si>
  <si>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</si>
  <si>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</si>
  <si>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</si>
  <si>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</si>
  <si>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</si>
  <si>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</si>
  <si>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RE-3</t>
  </si>
  <si>
    <t>2790</t>
  </si>
  <si>
    <t>MOUNTAIN VALLEY RE-1</t>
  </si>
  <si>
    <t>2800</t>
  </si>
  <si>
    <t>MOFFAT 2</t>
  </si>
  <si>
    <t>2810</t>
  </si>
  <si>
    <t>CENTER 26JT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</si>
  <si>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</si>
  <si>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</si>
  <si>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</si>
  <si>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</si>
  <si>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</si>
  <si>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</si>
  <si>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</si>
  <si>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</si>
  <si>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</si>
  <si>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PLATTE VALLEY RE-3</t>
  </si>
  <si>
    <t>3000</t>
  </si>
  <si>
    <t>SUMMIT RE-1</t>
  </si>
  <si>
    <t>3010</t>
  </si>
  <si>
    <t>CRIPPLE CREEK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</si>
  <si>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</si>
  <si>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</si>
  <si>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</si>
  <si>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</si>
  <si>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</si>
  <si>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</si>
  <si>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</si>
  <si>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</si>
  <si>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</si>
  <si>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</si>
  <si>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</si>
  <si>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</si>
  <si>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</si>
  <si>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RE-1 (GILCREST, LASALLE, PLATTEVILLE)</t>
  </si>
  <si>
    <t>3085</t>
  </si>
  <si>
    <t>EATON RE-2</t>
  </si>
  <si>
    <t>3090</t>
  </si>
  <si>
    <t>WELD RE-3 (KEENESBURG)</t>
  </si>
  <si>
    <t>3100</t>
  </si>
  <si>
    <t>WINDSOR RE-4</t>
  </si>
  <si>
    <t>3110</t>
  </si>
  <si>
    <t>WELD RE-5J (JOHNSTOWN,MILLIKEN)</t>
  </si>
  <si>
    <t>GREELEY RE-6</t>
  </si>
  <si>
    <t>3130</t>
  </si>
  <si>
    <t>PLATTE VALLEY RE-7</t>
  </si>
  <si>
    <t>3140</t>
  </si>
  <si>
    <t>FT. LUPTON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</si>
  <si>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</si>
  <si>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</si>
  <si>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</si>
  <si>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</si>
  <si>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</si>
  <si>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</si>
  <si>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</si>
  <si>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</si>
  <si>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</si>
  <si>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</si>
  <si>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</si>
  <si>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</si>
  <si>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</si>
  <si>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</si>
  <si>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</si>
  <si>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</si>
  <si>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</si>
  <si>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INSTITUTE</t>
  </si>
  <si>
    <t>9025</t>
  </si>
  <si>
    <t>EAST CENTRAL BOCES</t>
  </si>
  <si>
    <t>9030</t>
  </si>
  <si>
    <t>MOUNTAIN BOCES</t>
  </si>
  <si>
    <t>9035</t>
  </si>
  <si>
    <t>CENTENNIAL BOCES</t>
  </si>
  <si>
    <t>9040</t>
  </si>
  <si>
    <t>NORTHEAST BOCES</t>
  </si>
  <si>
    <t>9045</t>
  </si>
  <si>
    <t>PIKES PEAK BOCES</t>
  </si>
  <si>
    <t>9050</t>
  </si>
  <si>
    <t>SAN JUAN BOCES</t>
  </si>
  <si>
    <t>9055</t>
  </si>
  <si>
    <t>SAN LUIS VALLEY BOCES</t>
  </si>
  <si>
    <t>9060</t>
  </si>
  <si>
    <t>SOUTH CENTRAL BOCES</t>
  </si>
  <si>
    <t>9075</t>
  </si>
  <si>
    <t>SOUTHEASTERN BOCES</t>
  </si>
  <si>
    <t>9080</t>
  </si>
  <si>
    <t>SOUTHWEST BOCES</t>
  </si>
  <si>
    <t>9095</t>
  </si>
  <si>
    <t>NORTHWEST COLORADO BOCES</t>
  </si>
  <si>
    <t>9125</t>
  </si>
  <si>
    <t>RIO BLANCO BOCES</t>
  </si>
  <si>
    <t>9130</t>
  </si>
  <si>
    <t>EXPEDITIONARY BOCES</t>
  </si>
  <si>
    <t>9135</t>
  </si>
  <si>
    <t>GRAND VALLEY BOCES</t>
  </si>
  <si>
    <t>9140</t>
  </si>
  <si>
    <t>MT. EVANS BOCES</t>
  </si>
  <si>
    <t>9145</t>
  </si>
  <si>
    <t>UNCOMPAHGRE BOCES</t>
  </si>
  <si>
    <t>9150</t>
  </si>
  <si>
    <t>SANTA FE TRAIL BOCES</t>
  </si>
  <si>
    <t>9160</t>
  </si>
  <si>
    <t>FRONT RANGE BOCES</t>
  </si>
  <si>
    <t>9165</t>
  </si>
  <si>
    <t>UTE PASS BOCES</t>
  </si>
  <si>
    <t>Maximum 
State Funds</t>
  </si>
  <si>
    <t>SUMMARY OF MAXIMUM FUNDING AMOUNTS FOR CATEGORICAL PROGRAMS</t>
  </si>
  <si>
    <t>Mileage traveled for regular pupil transportation on the mileage count date (line 2 CDE-40)</t>
  </si>
  <si>
    <t>Eagle County RE 50</t>
  </si>
  <si>
    <t>e-mail from 
Marti Rodriguez</t>
  </si>
  <si>
    <t>Mileage traveled for transporting migrant education pupils (line 2 CDE-40): no longer</t>
  </si>
  <si>
    <t xml:space="preserve"> - K12 Appropriation History</t>
  </si>
  <si>
    <t>-Web Grant Fiscal Allocations (Payments)</t>
  </si>
  <si>
    <t>19205</t>
  </si>
  <si>
    <t>Elbert, Elizabeth C-1</t>
  </si>
  <si>
    <t>*ELPA Professional Development and Student Support</t>
  </si>
  <si>
    <t>* ELPA Professional Development and Student Support is not a Categorical Program, however, the funding is used to offset district ELPA expenditures.</t>
  </si>
  <si>
    <t>Percent of Maximum Allocation</t>
  </si>
  <si>
    <t>Total Students</t>
  </si>
  <si>
    <t>Maximum Allocation Less Distribution</t>
  </si>
  <si>
    <t>ITEM</t>
  </si>
  <si>
    <t>excel version from Tim</t>
  </si>
  <si>
    <t>16/17</t>
  </si>
  <si>
    <t>Moffat</t>
  </si>
  <si>
    <t xml:space="preserve">Maybell Charter School </t>
  </si>
  <si>
    <t>9170</t>
  </si>
  <si>
    <t>COLORADO DIGITAL BOCES</t>
  </si>
  <si>
    <t xml:space="preserve">see All17Final - GT 7.6  Cell: FZ 283.  </t>
  </si>
  <si>
    <t xml:space="preserve"> - LB page 35</t>
  </si>
  <si>
    <t>Pitkin 1, Aspen</t>
  </si>
  <si>
    <t>Summit Re 1, Frisco</t>
  </si>
  <si>
    <t>Created by TK Saved J/PSFU/Small Attendance</t>
  </si>
  <si>
    <t>9175</t>
  </si>
  <si>
    <t>COLORADO RIVER BOCES</t>
  </si>
  <si>
    <t xml:space="preserve">                      -  </t>
  </si>
  <si>
    <t>FY17-18</t>
  </si>
  <si>
    <t>ADAMS 12 FIVE STAR SCHOOLS</t>
  </si>
  <si>
    <t>ADAMS COUNTY 14</t>
  </si>
  <si>
    <t>ARCHULETA COUNTY 50 JT</t>
  </si>
  <si>
    <t>MC CLAVE RE-2</t>
  </si>
  <si>
    <t>ST VRAIN VALLEY RE 1J</t>
  </si>
  <si>
    <t>BOULDER VALLEY RE 2</t>
  </si>
  <si>
    <t>SALIDA R-32</t>
  </si>
  <si>
    <t>CHEYENNE COUNTY RE-5</t>
  </si>
  <si>
    <t>CUSTER COUNTY SCHOOL DISTRICT C-1</t>
  </si>
  <si>
    <t>DOLORES COUNTY RE NO.2</t>
  </si>
  <si>
    <t>DOUGLAS COUNTY RE 1</t>
  </si>
  <si>
    <t>CALHAN RJ-1</t>
  </si>
  <si>
    <t>PEYTON 23 JT</t>
  </si>
  <si>
    <t>EDISON 54 JT</t>
  </si>
  <si>
    <t>MIAMI/YODER 60 JT</t>
  </si>
  <si>
    <t>FREMONT RE-2</t>
  </si>
  <si>
    <t>WEST GRAND 1-JT.</t>
  </si>
  <si>
    <t>GUNNISON WATERSHED RE1J</t>
  </si>
  <si>
    <t>HINSDALE COUNTY RE 1</t>
  </si>
  <si>
    <t xml:space="preserve">NORTH PARK R-1 </t>
  </si>
  <si>
    <t>JEFFERSON COUNTY R-1</t>
  </si>
  <si>
    <t>HI-PLAINS R-23</t>
  </si>
  <si>
    <t>LAKE COUNTY R-1</t>
  </si>
  <si>
    <t>BAYFIELD 10 JT-R</t>
  </si>
  <si>
    <t>THOMPSON R2-J</t>
  </si>
  <si>
    <t>GENOA-HUGO C113</t>
  </si>
  <si>
    <t>BUFFALO RE-4J</t>
  </si>
  <si>
    <t>DE BEQUE 49JT</t>
  </si>
  <si>
    <t>CREEDE SCHOOL DISTRICT</t>
  </si>
  <si>
    <t>MOFFAT COUNTY RE:NO 1</t>
  </si>
  <si>
    <t>MONTROSE COUNTY RE-1J</t>
  </si>
  <si>
    <t>FORT MORGAN RE-3</t>
  </si>
  <si>
    <t>PLATTE CANYON 1</t>
  </si>
  <si>
    <t>PARK COUNTY RE-2</t>
  </si>
  <si>
    <t>WILEY RE-13 JT</t>
  </si>
  <si>
    <t>PUEBLO COUNTY 70</t>
  </si>
  <si>
    <t>MEEKER RE1</t>
  </si>
  <si>
    <t>SOUTH ROUTT RE 3</t>
  </si>
  <si>
    <t>MOUNTAIN VALLEY RE 1</t>
  </si>
  <si>
    <t>CENTER 26 JT</t>
  </si>
  <si>
    <t>CRIPPLE CREEK-VICTOR RE-1</t>
  </si>
  <si>
    <t>WELD COUNTY RE-1</t>
  </si>
  <si>
    <t>KEENESBURG RE-3(J)</t>
  </si>
  <si>
    <t>JOHNSTOWN-MILLIKEN RE-5J</t>
  </si>
  <si>
    <t>GREELEY 6</t>
  </si>
  <si>
    <t>WELD COUNTY S/D RE-8</t>
  </si>
  <si>
    <t>CHARTER SCHOOL INSTITUTE</t>
  </si>
  <si>
    <t>Spec. Ed</t>
  </si>
  <si>
    <t>Tier B</t>
  </si>
  <si>
    <t>Special Ed</t>
  </si>
  <si>
    <t>Student</t>
  </si>
  <si>
    <t>Additional Tier B</t>
  </si>
  <si>
    <t>Pupil</t>
  </si>
  <si>
    <t>Funding ($6,000</t>
  </si>
  <si>
    <t>Count</t>
  </si>
  <si>
    <t>Max Per Student)</t>
  </si>
  <si>
    <t>Mileage traveled for transporting migrant education pupils no Longer reported on CDE-40</t>
  </si>
  <si>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</si>
  <si>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</si>
  <si>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</si>
  <si>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</si>
  <si>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</si>
  <si>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</si>
  <si>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</si>
  <si>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</si>
  <si>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</si>
  <si>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</si>
  <si>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</si>
  <si>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</si>
  <si>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</si>
  <si>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</si>
  <si>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</si>
  <si>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19010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</si>
  <si>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</si>
  <si>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</si>
  <si>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</si>
  <si>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</si>
  <si>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</si>
  <si>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</si>
  <si>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</si>
  <si>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</si>
  <si>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21490</t>
  </si>
  <si>
    <t>22010</t>
  </si>
  <si>
    <t>26011</t>
  </si>
  <si>
    <t>30011</t>
  </si>
  <si>
    <t>34010</t>
  </si>
  <si>
    <t>La Plata 9-R, Durango</t>
  </si>
  <si>
    <t>35010</t>
  </si>
  <si>
    <t>35020</t>
  </si>
  <si>
    <t>35030</t>
  </si>
  <si>
    <t>38010</t>
  </si>
  <si>
    <t>39031</t>
  </si>
  <si>
    <t>41010</t>
  </si>
  <si>
    <t>43010</t>
  </si>
  <si>
    <t>44020</t>
  </si>
  <si>
    <t>49010</t>
  </si>
  <si>
    <t>51010</t>
  </si>
  <si>
    <t>51020</t>
  </si>
  <si>
    <t>59010</t>
  </si>
  <si>
    <t>62040</t>
  </si>
  <si>
    <t>62050</t>
  </si>
  <si>
    <t>62060</t>
  </si>
  <si>
    <t>64043</t>
  </si>
  <si>
    <t>64053</t>
  </si>
  <si>
    <t>Mt. Evans BOCES</t>
  </si>
  <si>
    <t>64093</t>
  </si>
  <si>
    <t>Mountain BOCES</t>
  </si>
  <si>
    <t>64103</t>
  </si>
  <si>
    <t>64123</t>
  </si>
  <si>
    <t>Northwest Colorado BOCES</t>
  </si>
  <si>
    <t>64133</t>
  </si>
  <si>
    <t>Pikes Peak BOCES</t>
  </si>
  <si>
    <t>64143</t>
  </si>
  <si>
    <t>San Juan BOCES</t>
  </si>
  <si>
    <t>64153</t>
  </si>
  <si>
    <t>San Luis Valley BOCES</t>
  </si>
  <si>
    <t>64160</t>
  </si>
  <si>
    <t>64163</t>
  </si>
  <si>
    <t>South Central BOCES</t>
  </si>
  <si>
    <t>64193</t>
  </si>
  <si>
    <t>64200</t>
  </si>
  <si>
    <t>Uncompahgre BOCES</t>
  </si>
  <si>
    <t>64203</t>
  </si>
  <si>
    <t>64205</t>
  </si>
  <si>
    <t>64213</t>
  </si>
  <si>
    <t>Rio Blanco BOCES</t>
  </si>
  <si>
    <t>64233</t>
  </si>
  <si>
    <t>Colorado River BOCES</t>
  </si>
  <si>
    <t>Additional reimbursement for court desegregation order (if Denver S.D. enter $1,500,000 else enter 0) - no longer: every school 0</t>
  </si>
  <si>
    <t>TOTAL STATE PAYMENTS</t>
  </si>
  <si>
    <t>Department of Education - FY2018-19</t>
  </si>
  <si>
    <t>Total Special Education ECEA Allocation for 2018-19</t>
  </si>
  <si>
    <t>$1,876 / Tier B</t>
  </si>
  <si>
    <t xml:space="preserve">see All18Final - GT 7.6  Cell: FZ 283.  </t>
  </si>
  <si>
    <t>ELIGIBLE ELPA STUDENTS 
FY2018-19
A/B (NEP) + C (LEP)
75 %</t>
  </si>
  <si>
    <t>ELIGIBLE ELPA STUDENTS 
FY2018-19
M1/M2
25 %</t>
  </si>
  <si>
    <t>Average 
PPR-17-18
(Preceeding Year)</t>
  </si>
  <si>
    <t>Higher of $400 or 20% of Average PPR - 2017-18 for A/B (NEP)</t>
  </si>
  <si>
    <t>Higher of $200 or 10% of Average PPR - 2017-18 for C (LEP)</t>
  </si>
  <si>
    <t>Maximum Allocation for 2018-19</t>
  </si>
  <si>
    <t>CDE-40 FY 2018-19 REPORTED INFORMATION</t>
  </si>
  <si>
    <t>Days of school held when pupils were transported in the 2018-19 school term</t>
  </si>
  <si>
    <t>Total actual miles traveled for activity trips, field trips, athletic trips, etc. (July 1, 2018 through June 30, 2019)</t>
  </si>
  <si>
    <t>Total actual miles traveled for any purpose by pupil transportation vehicles (July 1, 2018 through June 30, 2019) excluding transportation support vehicles</t>
  </si>
  <si>
    <t>FOR ENTITLEMENT PERIOD JULY 1, 2018 - JUNE 30, 2019</t>
  </si>
  <si>
    <t>Days of school held when pupils were transported in the 2018-19 school term (line 3 CDE-40)</t>
  </si>
  <si>
    <t>Calculated reimbursement entitlement for 2018-19 entitlement period (lesser of line 12 or 13)</t>
  </si>
  <si>
    <t>Calculated reimbursement entitlement for 2017-18 entitlement period (manual entry): item 14 from previous year</t>
  </si>
  <si>
    <t>Reimbursement entitlement for 2018-19 entitlement period not including financial aid for providing board (greater of line 14 or line 15)</t>
  </si>
  <si>
    <t>Reimbursement entitlement for 2018-19(line 16 plus line 17)</t>
  </si>
  <si>
    <t>Advance reimbursement entitlement for 2018-19 entitlement period (manual entry): item 22 from previous year</t>
  </si>
  <si>
    <t>Final reimbursement entitlement for 2018-19 entitlement period (line 18 less line 19)</t>
  </si>
  <si>
    <t>Advance reimbursement entitlement for 2019-20 entitlement period (line 18 times 0.2)</t>
  </si>
  <si>
    <t>Total payment for 2018-19 entitlement period (line 21 plus line 22 plus line 23)</t>
  </si>
  <si>
    <t>FY18-19</t>
  </si>
  <si>
    <t>FY2018-19 Appropriation</t>
  </si>
  <si>
    <t>created by AW, file saved ae J:\PSFU\Transportation\Payments\TRAN19.xls</t>
  </si>
  <si>
    <t>created by JG from CCCS</t>
  </si>
  <si>
    <t>file created by GF</t>
  </si>
  <si>
    <t>FY 2018-19 Appropriation</t>
  </si>
  <si>
    <t>0852</t>
  </si>
  <si>
    <t>FY 2018-19</t>
  </si>
  <si>
    <t>OCT 2018</t>
  </si>
  <si>
    <t>Colorado Career &amp; Technical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</si>
</sst>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\ ;\(&quot;$&quot;#,##0\)"/>
    <numFmt numFmtId="167" formatCode="m/d"/>
    <numFmt numFmtId="168" formatCode="#,##0.0000"/>
    <numFmt numFmtId="169" formatCode="&quot;$&quot;#,##0"/>
    <numFmt numFmtId="170" formatCode="&quot;(&quot;&quot;$&quot;#,##0&quot; max per student)&quot;"/>
    <numFmt numFmtId="171" formatCode="_(* #,##0_);_(* \(#,##0\);_(* &quot;-&quot;??_);_(@_)"/>
    <numFmt numFmtId="172" formatCode="_(&quot;$&quot;* #,##0_);_(&quot;$&quot;* \(#,##0\);_(&quot;$&quot;* &quot;-&quot;??_);_(@_)"/>
    <numFmt numFmtId="173" formatCode="0.00000000000"/>
    <numFmt numFmtId="174" formatCode="0.0%"/>
    <numFmt numFmtId="175" formatCode="0.00000000%"/>
    <numFmt numFmtId="176" formatCode="#,##0.0000_);[Red]\(#,##0.0000\)"/>
    <numFmt numFmtId="177" formatCode="_(* #,##0.0000_);_(* \(#,##0.0000\);_(* &quot;-&quot;??_);_(@_)"/>
    <numFmt numFmtId="178" formatCode="0.0000%"/>
    <numFmt numFmtId="179" formatCode="0.0000000000"/>
    <numFmt numFmtId="180" formatCode="&quot;$&quot;\ #,##0.00"/>
    <numFmt numFmtId="181" formatCode="&quot;$&quot;#,##0&quot; / Tier B student&quot;"/>
    <numFmt numFmtId="182" formatCode="_(* #,##0.00000000_);_(* \(#,##0.00000000\);_(* &quot;-&quot;??_);_(@_)"/>
    <numFmt numFmtId="183" formatCode="_(* #,##0.0_);_(* \(#,##0.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/>
    <xf numFmtId="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5" fontId="16" fillId="0" borderId="0"/>
    <xf numFmtId="5" fontId="16" fillId="0" borderId="0"/>
    <xf numFmtId="0" fontId="15" fillId="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9" fillId="0" borderId="0" applyFont="0" applyFill="0" applyBorder="0" applyAlignment="0" applyProtection="0"/>
    <xf numFmtId="0" fontId="11" fillId="4" borderId="0"/>
    <xf numFmtId="9" fontId="2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2" fillId="0" borderId="0"/>
    <xf numFmtId="44" fontId="7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1" fillId="4" borderId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4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1" fillId="4" borderId="0"/>
  </cellStyleXfs>
  <cellXfs count="296">
    <xf numFmtId="0" fontId="0" fillId="0" borderId="0" xfId="0"/>
    <xf numFmtId="0" fontId="6" fillId="0" borderId="0" xfId="35"/>
    <xf numFmtId="43" fontId="6" fillId="0" borderId="0" xfId="35" applyNumberFormat="1"/>
    <xf numFmtId="4" fontId="6" fillId="0" borderId="0" xfId="35" applyNumberFormat="1"/>
    <xf numFmtId="174" fontId="6" fillId="0" borderId="0" xfId="35" applyNumberFormat="1"/>
    <xf numFmtId="165" fontId="6" fillId="0" borderId="0" xfId="35" applyNumberFormat="1"/>
    <xf numFmtId="40" fontId="6" fillId="0" borderId="0" xfId="35" applyNumberFormat="1"/>
    <xf numFmtId="43" fontId="23" fillId="0" borderId="0" xfId="35" applyNumberFormat="1" applyFont="1"/>
    <xf numFmtId="179" fontId="6" fillId="0" borderId="0" xfId="35" applyNumberFormat="1"/>
    <xf numFmtId="176" fontId="6" fillId="0" borderId="0" xfId="35" applyNumberFormat="1"/>
    <xf numFmtId="177" fontId="6" fillId="0" borderId="0" xfId="35" applyNumberFormat="1"/>
    <xf numFmtId="10" fontId="6" fillId="0" borderId="0" xfId="35" applyNumberFormat="1"/>
    <xf numFmtId="0" fontId="20" fillId="0" borderId="0" xfId="36" applyFont="1" applyFill="1"/>
    <xf numFmtId="3" fontId="20" fillId="0" borderId="0" xfId="36" applyNumberFormat="1" applyFont="1" applyFill="1"/>
    <xf numFmtId="0" fontId="9" fillId="0" borderId="0" xfId="0" applyFont="1"/>
    <xf numFmtId="4" fontId="9" fillId="0" borderId="0" xfId="0" applyNumberFormat="1" applyFont="1"/>
    <xf numFmtId="4" fontId="0" fillId="0" borderId="0" xfId="0" applyNumberFormat="1"/>
    <xf numFmtId="8" fontId="0" fillId="0" borderId="0" xfId="0" applyNumberFormat="1"/>
    <xf numFmtId="3" fontId="20" fillId="0" borderId="0" xfId="36" applyNumberFormat="1" applyFont="1" applyFill="1" applyAlignment="1">
      <alignment horizontal="right"/>
    </xf>
    <xf numFmtId="0" fontId="20" fillId="0" borderId="0" xfId="36" applyFont="1" applyFill="1" applyAlignment="1">
      <alignment horizontal="left" vertical="top" wrapText="1"/>
    </xf>
    <xf numFmtId="3" fontId="20" fillId="0" borderId="0" xfId="36" applyNumberFormat="1" applyFont="1" applyFill="1" applyAlignment="1">
      <alignment horizontal="left" vertical="top" wrapText="1"/>
    </xf>
    <xf numFmtId="0" fontId="0" fillId="0" borderId="0" xfId="0"/>
    <xf numFmtId="4" fontId="8" fillId="0" borderId="21" xfId="0" applyNumberFormat="1" applyFont="1" applyBorder="1" applyAlignment="1">
      <alignment horizontal="center"/>
    </xf>
    <xf numFmtId="4" fontId="22" fillId="0" borderId="0" xfId="0" applyNumberFormat="1" applyFont="1" applyBorder="1" applyAlignment="1" applyProtection="1">
      <alignment horizontal="left"/>
    </xf>
    <xf numFmtId="4" fontId="22" fillId="0" borderId="7" xfId="0" applyNumberFormat="1" applyFont="1" applyBorder="1" applyProtection="1">
      <protection locked="0"/>
    </xf>
    <xf numFmtId="4" fontId="22" fillId="0" borderId="7" xfId="0" quotePrefix="1" applyNumberFormat="1" applyFont="1" applyBorder="1" applyProtection="1">
      <protection locked="0"/>
    </xf>
    <xf numFmtId="4" fontId="22" fillId="0" borderId="7" xfId="0" quotePrefix="1" applyNumberFormat="1" applyFont="1" applyBorder="1" applyAlignment="1" applyProtection="1">
      <alignment horizontal="left"/>
      <protection locked="0"/>
    </xf>
    <xf numFmtId="4" fontId="22" fillId="0" borderId="22" xfId="0" applyNumberFormat="1" applyFont="1" applyBorder="1"/>
    <xf numFmtId="4" fontId="22" fillId="0" borderId="23" xfId="0" applyNumberFormat="1" applyFont="1" applyBorder="1"/>
    <xf numFmtId="43" fontId="8" fillId="0" borderId="5" xfId="0" applyNumberFormat="1" applyFont="1" applyBorder="1" applyAlignment="1">
      <alignment horizontal="center"/>
    </xf>
    <xf numFmtId="43" fontId="8" fillId="0" borderId="6" xfId="0" quotePrefix="1" applyNumberFormat="1" applyFont="1" applyBorder="1" applyAlignment="1">
      <alignment horizontal="center"/>
    </xf>
    <xf numFmtId="43" fontId="8" fillId="0" borderId="9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 applyProtection="1">
      <alignment horizontal="left"/>
    </xf>
    <xf numFmtId="4" fontId="22" fillId="0" borderId="0" xfId="0" applyNumberFormat="1" applyFont="1" applyBorder="1"/>
    <xf numFmtId="171" fontId="9" fillId="0" borderId="6" xfId="0" applyNumberFormat="1" applyFont="1" applyFill="1" applyBorder="1" applyAlignment="1" applyProtection="1">
      <alignment horizontal="left" indent="1"/>
      <protection hidden="1"/>
    </xf>
    <xf numFmtId="171" fontId="0" fillId="0" borderId="6" xfId="0" applyNumberFormat="1" applyBorder="1" applyAlignment="1">
      <alignment horizontal="left" indent="1"/>
    </xf>
    <xf numFmtId="171" fontId="9" fillId="0" borderId="6" xfId="0" applyNumberFormat="1" applyFont="1" applyBorder="1" applyAlignment="1">
      <alignment horizontal="left" indent="1"/>
    </xf>
    <xf numFmtId="171" fontId="0" fillId="0" borderId="18" xfId="0" applyNumberFormat="1" applyBorder="1" applyAlignment="1">
      <alignment horizontal="left" indent="1"/>
    </xf>
    <xf numFmtId="0" fontId="24" fillId="0" borderId="0" xfId="0" applyFont="1"/>
    <xf numFmtId="0" fontId="25" fillId="0" borderId="19" xfId="0" applyFont="1" applyBorder="1" applyAlignment="1">
      <alignment horizontal="center" vertical="center" wrapText="1"/>
    </xf>
    <xf numFmtId="0" fontId="25" fillId="0" borderId="19" xfId="0" quotePrefix="1" applyFont="1" applyBorder="1" applyAlignment="1">
      <alignment horizontal="center" vertical="center" wrapText="1"/>
    </xf>
    <xf numFmtId="0" fontId="24" fillId="0" borderId="19" xfId="0" applyFont="1" applyBorder="1"/>
    <xf numFmtId="171" fontId="24" fillId="0" borderId="19" xfId="39" applyNumberFormat="1" applyFont="1" applyBorder="1"/>
    <xf numFmtId="171" fontId="25" fillId="0" borderId="19" xfId="0" applyNumberFormat="1" applyFont="1" applyBorder="1"/>
    <xf numFmtId="4" fontId="0" fillId="0" borderId="0" xfId="0" applyNumberFormat="1" applyBorder="1" applyAlignment="1" applyProtection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 applyBorder="1"/>
    <xf numFmtId="4" fontId="8" fillId="0" borderId="0" xfId="0" applyNumberFormat="1" applyFont="1" applyBorder="1" applyAlignment="1">
      <alignment horizontal="left"/>
    </xf>
    <xf numFmtId="4" fontId="8" fillId="0" borderId="23" xfId="0" applyNumberFormat="1" applyFont="1" applyBorder="1" applyAlignment="1" applyProtection="1">
      <alignment horizontal="left" wrapText="1"/>
    </xf>
    <xf numFmtId="4" fontId="8" fillId="0" borderId="7" xfId="0" applyNumberFormat="1" applyFont="1" applyBorder="1" applyAlignment="1">
      <alignment horizontal="left"/>
    </xf>
    <xf numFmtId="4" fontId="8" fillId="0" borderId="22" xfId="0" applyNumberFormat="1" applyFont="1" applyBorder="1" applyAlignment="1" applyProtection="1">
      <alignment horizontal="left" wrapText="1"/>
      <protection locked="0"/>
    </xf>
    <xf numFmtId="4" fontId="0" fillId="0" borderId="7" xfId="0" applyNumberFormat="1" applyBorder="1" applyProtection="1">
      <protection locked="0"/>
    </xf>
    <xf numFmtId="4" fontId="0" fillId="0" borderId="7" xfId="0" quotePrefix="1" applyNumberFormat="1" applyBorder="1" applyProtection="1">
      <protection locked="0"/>
    </xf>
    <xf numFmtId="4" fontId="12" fillId="0" borderId="7" xfId="0" quotePrefix="1" applyNumberFormat="1" applyFont="1" applyFill="1" applyBorder="1" applyAlignment="1" applyProtection="1"/>
    <xf numFmtId="4" fontId="0" fillId="0" borderId="7" xfId="0" quotePrefix="1" applyNumberFormat="1" applyBorder="1" applyAlignment="1" applyProtection="1">
      <alignment horizontal="left"/>
      <protection locked="0"/>
    </xf>
    <xf numFmtId="0" fontId="0" fillId="0" borderId="7" xfId="0" applyBorder="1"/>
    <xf numFmtId="0" fontId="0" fillId="0" borderId="29" xfId="0" applyBorder="1"/>
    <xf numFmtId="0" fontId="0" fillId="0" borderId="22" xfId="0" applyBorder="1"/>
    <xf numFmtId="0" fontId="0" fillId="0" borderId="23" xfId="0" applyBorder="1"/>
    <xf numFmtId="4" fontId="9" fillId="0" borderId="23" xfId="0" applyNumberFormat="1" applyFont="1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" fillId="0" borderId="0" xfId="0" applyFont="1" applyBorder="1"/>
    <xf numFmtId="16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9" fillId="0" borderId="29" xfId="0" applyFont="1" applyBorder="1"/>
    <xf numFmtId="164" fontId="8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/>
    <xf numFmtId="0" fontId="8" fillId="0" borderId="29" xfId="0" applyFont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3" xfId="0" applyNumberFormat="1" applyFont="1" applyFill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0" fontId="9" fillId="0" borderId="21" xfId="0" applyFont="1" applyBorder="1"/>
    <xf numFmtId="164" fontId="9" fillId="0" borderId="21" xfId="0" applyNumberFormat="1" applyFont="1" applyBorder="1"/>
    <xf numFmtId="4" fontId="9" fillId="0" borderId="21" xfId="0" applyNumberFormat="1" applyFont="1" applyBorder="1"/>
    <xf numFmtId="0" fontId="9" fillId="0" borderId="31" xfId="0" applyFont="1" applyBorder="1"/>
    <xf numFmtId="0" fontId="9" fillId="0" borderId="0" xfId="0" applyFont="1" applyBorder="1"/>
    <xf numFmtId="164" fontId="9" fillId="0" borderId="0" xfId="0" applyNumberFormat="1" applyFont="1" applyBorder="1"/>
    <xf numFmtId="10" fontId="9" fillId="0" borderId="0" xfId="0" applyNumberFormat="1" applyFont="1" applyBorder="1"/>
    <xf numFmtId="165" fontId="0" fillId="0" borderId="0" xfId="0" applyNumberFormat="1" applyBorder="1"/>
    <xf numFmtId="0" fontId="9" fillId="0" borderId="23" xfId="0" applyFont="1" applyBorder="1"/>
    <xf numFmtId="165" fontId="0" fillId="0" borderId="23" xfId="0" applyNumberFormat="1" applyBorder="1"/>
    <xf numFmtId="165" fontId="9" fillId="0" borderId="21" xfId="0" applyNumberFormat="1" applyFont="1" applyBorder="1"/>
    <xf numFmtId="165" fontId="9" fillId="0" borderId="23" xfId="0" applyNumberFormat="1" applyFont="1" applyBorder="1"/>
    <xf numFmtId="164" fontId="9" fillId="0" borderId="23" xfId="0" applyNumberFormat="1" applyFont="1" applyBorder="1"/>
    <xf numFmtId="0" fontId="25" fillId="0" borderId="0" xfId="0" applyFont="1"/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Continuous"/>
    </xf>
    <xf numFmtId="0" fontId="0" fillId="0" borderId="0" xfId="0" applyFill="1"/>
    <xf numFmtId="0" fontId="13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>
      <alignment horizontal="centerContinuous"/>
    </xf>
    <xf numFmtId="0" fontId="13" fillId="2" borderId="0" xfId="0" applyFont="1" applyFill="1" applyAlignment="1" applyProtection="1">
      <alignment horizontal="centerContinuous"/>
      <protection locked="0" hidden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7" borderId="0" xfId="0" applyFill="1" applyAlignment="1">
      <alignment horizontal="center"/>
    </xf>
    <xf numFmtId="0" fontId="9" fillId="7" borderId="0" xfId="0" applyFont="1" applyFill="1" applyAlignment="1">
      <alignment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wrapText="1"/>
    </xf>
    <xf numFmtId="0" fontId="9" fillId="8" borderId="0" xfId="0" applyFont="1" applyFill="1" applyAlignment="1">
      <alignment wrapText="1"/>
    </xf>
    <xf numFmtId="0" fontId="0" fillId="9" borderId="0" xfId="0" applyFill="1" applyAlignment="1">
      <alignment horizontal="center"/>
    </xf>
    <xf numFmtId="0" fontId="9" fillId="9" borderId="0" xfId="0" applyFont="1" applyFill="1" applyAlignment="1">
      <alignment wrapText="1"/>
    </xf>
    <xf numFmtId="38" fontId="0" fillId="10" borderId="0" xfId="0" applyNumberFormat="1" applyFill="1" applyAlignment="1">
      <alignment horizontal="center"/>
    </xf>
    <xf numFmtId="40" fontId="9" fillId="10" borderId="0" xfId="0" applyNumberFormat="1" applyFont="1" applyFill="1" applyAlignment="1">
      <alignment wrapText="1"/>
    </xf>
    <xf numFmtId="1" fontId="0" fillId="1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8" fillId="0" borderId="0" xfId="0" applyFont="1" applyFill="1"/>
    <xf numFmtId="10" fontId="0" fillId="0" borderId="0" xfId="0" applyNumberFormat="1" applyFill="1"/>
    <xf numFmtId="10" fontId="0" fillId="0" borderId="0" xfId="0" applyNumberFormat="1" applyFill="1" applyAlignment="1">
      <alignment wrapText="1"/>
    </xf>
    <xf numFmtId="43" fontId="9" fillId="0" borderId="0" xfId="40" applyFill="1"/>
    <xf numFmtId="43" fontId="9" fillId="0" borderId="0" xfId="40" applyFont="1" applyFill="1"/>
    <xf numFmtId="4" fontId="9" fillId="0" borderId="0" xfId="40" applyNumberFormat="1" applyFill="1"/>
    <xf numFmtId="165" fontId="9" fillId="0" borderId="0" xfId="40" applyNumberFormat="1" applyFill="1"/>
    <xf numFmtId="43" fontId="9" fillId="11" borderId="0" xfId="40" applyFill="1"/>
    <xf numFmtId="180" fontId="9" fillId="9" borderId="0" xfId="40" applyNumberFormat="1" applyFill="1"/>
    <xf numFmtId="43" fontId="9" fillId="12" borderId="0" xfId="40" applyFill="1"/>
    <xf numFmtId="180" fontId="9" fillId="10" borderId="0" xfId="40" applyNumberFormat="1" applyFill="1"/>
    <xf numFmtId="43" fontId="9" fillId="13" borderId="0" xfId="40" applyFill="1"/>
    <xf numFmtId="175" fontId="9" fillId="0" borderId="0" xfId="40" applyNumberFormat="1" applyFill="1"/>
    <xf numFmtId="40" fontId="9" fillId="0" borderId="0" xfId="40" applyNumberFormat="1" applyFill="1"/>
    <xf numFmtId="43" fontId="9" fillId="2" borderId="0" xfId="40" applyFill="1"/>
    <xf numFmtId="40" fontId="0" fillId="0" borderId="0" xfId="0" applyNumberFormat="1" applyFill="1"/>
    <xf numFmtId="43" fontId="0" fillId="0" borderId="0" xfId="0" applyNumberFormat="1" applyFill="1"/>
    <xf numFmtId="3" fontId="20" fillId="0" borderId="0" xfId="36" quotePrefix="1" applyNumberFormat="1" applyFont="1" applyFill="1" applyAlignment="1">
      <alignment horizontal="left" vertical="top" wrapText="1"/>
    </xf>
    <xf numFmtId="4" fontId="20" fillId="0" borderId="0" xfId="36" applyNumberFormat="1" applyFont="1" applyFill="1"/>
    <xf numFmtId="0" fontId="19" fillId="0" borderId="0" xfId="36" applyFont="1" applyFill="1"/>
    <xf numFmtId="0" fontId="21" fillId="0" borderId="19" xfId="36" applyFont="1" applyFill="1" applyBorder="1" applyAlignment="1">
      <alignment horizontal="center" wrapText="1"/>
    </xf>
    <xf numFmtId="3" fontId="21" fillId="0" borderId="19" xfId="36" applyNumberFormat="1" applyFont="1" applyFill="1" applyBorder="1" applyAlignment="1">
      <alignment horizontal="center" wrapText="1"/>
    </xf>
    <xf numFmtId="0" fontId="20" fillId="0" borderId="0" xfId="36" applyFont="1" applyFill="1" applyAlignment="1">
      <alignment horizontal="center" wrapText="1"/>
    </xf>
    <xf numFmtId="0" fontId="20" fillId="0" borderId="25" xfId="36" applyFont="1" applyFill="1" applyBorder="1"/>
    <xf numFmtId="0" fontId="20" fillId="0" borderId="0" xfId="36" applyFont="1" applyFill="1" applyBorder="1"/>
    <xf numFmtId="0" fontId="20" fillId="0" borderId="27" xfId="36" applyFont="1" applyFill="1" applyBorder="1"/>
    <xf numFmtId="0" fontId="20" fillId="0" borderId="24" xfId="36" applyFont="1" applyFill="1" applyBorder="1"/>
    <xf numFmtId="3" fontId="20" fillId="0" borderId="24" xfId="36" applyNumberFormat="1" applyFont="1" applyFill="1" applyBorder="1" applyAlignment="1">
      <alignment horizontal="right"/>
    </xf>
    <xf numFmtId="3" fontId="20" fillId="0" borderId="24" xfId="36" applyNumberFormat="1" applyFont="1" applyFill="1" applyBorder="1"/>
    <xf numFmtId="4" fontId="20" fillId="0" borderId="24" xfId="36" applyNumberFormat="1" applyFont="1" applyFill="1" applyBorder="1"/>
    <xf numFmtId="3" fontId="20" fillId="0" borderId="28" xfId="36" applyNumberFormat="1" applyFont="1" applyFill="1" applyBorder="1"/>
    <xf numFmtId="0" fontId="20" fillId="0" borderId="0" xfId="36" applyFont="1" applyFill="1" applyAlignment="1">
      <alignment horizontal="right"/>
    </xf>
    <xf numFmtId="174" fontId="20" fillId="0" borderId="0" xfId="10" applyNumberFormat="1" applyFont="1" applyFill="1" applyBorder="1" applyAlignment="1">
      <alignment horizontal="right"/>
    </xf>
    <xf numFmtId="43" fontId="9" fillId="0" borderId="0" xfId="39" applyFont="1" applyBorder="1"/>
    <xf numFmtId="43" fontId="9" fillId="0" borderId="29" xfId="39" applyFont="1" applyBorder="1"/>
    <xf numFmtId="43" fontId="9" fillId="0" borderId="23" xfId="39" applyFont="1" applyBorder="1"/>
    <xf numFmtId="43" fontId="9" fillId="0" borderId="30" xfId="39" applyFont="1" applyBorder="1"/>
    <xf numFmtId="43" fontId="9" fillId="0" borderId="21" xfId="39" applyFont="1" applyBorder="1"/>
    <xf numFmtId="43" fontId="9" fillId="0" borderId="31" xfId="39" applyFont="1" applyBorder="1"/>
    <xf numFmtId="182" fontId="9" fillId="0" borderId="23" xfId="39" applyNumberFormat="1" applyFont="1" applyBorder="1"/>
    <xf numFmtId="10" fontId="9" fillId="0" borderId="0" xfId="28" applyNumberFormat="1" applyFont="1" applyBorder="1"/>
    <xf numFmtId="10" fontId="9" fillId="0" borderId="23" xfId="28" applyNumberFormat="1" applyFont="1" applyBorder="1"/>
    <xf numFmtId="183" fontId="9" fillId="0" borderId="0" xfId="39" applyNumberFormat="1" applyFont="1" applyBorder="1"/>
    <xf numFmtId="0" fontId="0" fillId="0" borderId="20" xfId="0" applyBorder="1"/>
    <xf numFmtId="0" fontId="8" fillId="0" borderId="7" xfId="0" applyFont="1" applyBorder="1"/>
    <xf numFmtId="0" fontId="8" fillId="0" borderId="22" xfId="0" applyFont="1" applyBorder="1"/>
    <xf numFmtId="0" fontId="9" fillId="0" borderId="20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20" xfId="0" applyFont="1" applyBorder="1"/>
    <xf numFmtId="0" fontId="9" fillId="0" borderId="22" xfId="0" applyFont="1" applyBorder="1"/>
    <xf numFmtId="0" fontId="9" fillId="0" borderId="7" xfId="0" applyFont="1" applyBorder="1"/>
    <xf numFmtId="0" fontId="0" fillId="0" borderId="21" xfId="0" applyBorder="1" applyAlignment="1">
      <alignment horizontal="center"/>
    </xf>
    <xf numFmtId="0" fontId="8" fillId="0" borderId="21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10" fontId="8" fillId="0" borderId="23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1" xfId="28" applyNumberFormat="1" applyFont="1" applyBorder="1" applyAlignment="1">
      <alignment horizontal="center"/>
    </xf>
    <xf numFmtId="0" fontId="1" fillId="0" borderId="0" xfId="7" applyFont="1"/>
    <xf numFmtId="43" fontId="1" fillId="0" borderId="0" xfId="39" applyFont="1"/>
    <xf numFmtId="0" fontId="1" fillId="6" borderId="0" xfId="7" applyFont="1" applyFill="1"/>
    <xf numFmtId="0" fontId="1" fillId="0" borderId="0" xfId="29" applyFont="1"/>
    <xf numFmtId="178" fontId="1" fillId="0" borderId="0" xfId="28" applyNumberFormat="1" applyFont="1"/>
    <xf numFmtId="0" fontId="1" fillId="0" borderId="0" xfId="7" applyFont="1" applyBorder="1"/>
    <xf numFmtId="0" fontId="1" fillId="0" borderId="5" xfId="7" applyFont="1" applyBorder="1"/>
    <xf numFmtId="0" fontId="1" fillId="0" borderId="6" xfId="7" applyFont="1" applyBorder="1"/>
    <xf numFmtId="0" fontId="1" fillId="0" borderId="0" xfId="7" applyFont="1" applyFill="1"/>
    <xf numFmtId="3" fontId="1" fillId="0" borderId="0" xfId="7" applyNumberFormat="1" applyFont="1"/>
    <xf numFmtId="172" fontId="1" fillId="0" borderId="0" xfId="2" applyNumberFormat="1" applyFont="1"/>
    <xf numFmtId="173" fontId="1" fillId="0" borderId="0" xfId="7" applyNumberFormat="1" applyFont="1"/>
    <xf numFmtId="172" fontId="1" fillId="0" borderId="0" xfId="7" applyNumberFormat="1" applyFont="1"/>
    <xf numFmtId="44" fontId="1" fillId="0" borderId="0" xfId="7" applyNumberFormat="1" applyFont="1"/>
    <xf numFmtId="0" fontId="29" fillId="0" borderId="0" xfId="6" quotePrefix="1" applyFont="1" applyAlignment="1">
      <alignment horizontal="right"/>
    </xf>
    <xf numFmtId="0" fontId="29" fillId="0" borderId="0" xfId="6" quotePrefix="1" applyFont="1" applyAlignment="1">
      <alignment horizontal="left"/>
    </xf>
    <xf numFmtId="16" fontId="28" fillId="0" borderId="0" xfId="6" quotePrefix="1" applyNumberFormat="1" applyFont="1" applyAlignment="1">
      <alignment horizontal="center"/>
    </xf>
    <xf numFmtId="0" fontId="28" fillId="6" borderId="0" xfId="6" applyFont="1" applyFill="1" applyAlignment="1"/>
    <xf numFmtId="0" fontId="28" fillId="6" borderId="0" xfId="6" quotePrefix="1" applyFont="1" applyFill="1" applyAlignment="1"/>
    <xf numFmtId="0" fontId="28" fillId="0" borderId="0" xfId="6" applyFont="1" applyAlignment="1"/>
    <xf numFmtId="0" fontId="28" fillId="0" borderId="0" xfId="6" applyFont="1" applyAlignment="1">
      <alignment wrapText="1"/>
    </xf>
    <xf numFmtId="3" fontId="28" fillId="5" borderId="0" xfId="6" applyNumberFormat="1" applyFont="1" applyFill="1" applyAlignment="1"/>
    <xf numFmtId="3" fontId="28" fillId="6" borderId="0" xfId="6" applyNumberFormat="1" applyFont="1" applyFill="1" applyAlignment="1">
      <alignment horizontal="left" indent="1"/>
    </xf>
    <xf numFmtId="3" fontId="28" fillId="0" borderId="0" xfId="6" applyNumberFormat="1" applyFont="1" applyAlignment="1"/>
    <xf numFmtId="0" fontId="28" fillId="0" borderId="0" xfId="8" applyNumberFormat="1" applyFont="1" applyFill="1" applyBorder="1" applyAlignment="1" applyProtection="1"/>
    <xf numFmtId="0" fontId="28" fillId="0" borderId="0" xfId="6" applyFont="1" applyAlignment="1">
      <alignment horizontal="right"/>
    </xf>
    <xf numFmtId="10" fontId="30" fillId="0" borderId="0" xfId="28" applyNumberFormat="1" applyFont="1" applyAlignment="1">
      <alignment horizontal="centerContinuous"/>
    </xf>
    <xf numFmtId="3" fontId="28" fillId="0" borderId="0" xfId="1" applyFont="1" applyAlignment="1"/>
    <xf numFmtId="3" fontId="28" fillId="0" borderId="0" xfId="1" applyFont="1" applyAlignment="1">
      <alignment horizontal="right"/>
    </xf>
    <xf numFmtId="3" fontId="28" fillId="0" borderId="0" xfId="6" applyNumberFormat="1" applyFont="1" applyBorder="1" applyAlignment="1"/>
    <xf numFmtId="3" fontId="28" fillId="0" borderId="1" xfId="6" applyNumberFormat="1" applyFont="1" applyBorder="1" applyAlignment="1"/>
    <xf numFmtId="3" fontId="28" fillId="6" borderId="0" xfId="6" applyNumberFormat="1" applyFont="1" applyFill="1" applyBorder="1" applyAlignment="1">
      <alignment horizontal="left" wrapText="1" indent="1"/>
    </xf>
    <xf numFmtId="3" fontId="28" fillId="6" borderId="0" xfId="6" applyNumberFormat="1" applyFont="1" applyFill="1" applyBorder="1" applyAlignment="1">
      <alignment horizontal="left" indent="1"/>
    </xf>
    <xf numFmtId="3" fontId="28" fillId="0" borderId="0" xfId="9" applyNumberFormat="1" applyFont="1" applyAlignment="1">
      <alignment horizontal="right"/>
    </xf>
    <xf numFmtId="3" fontId="28" fillId="0" borderId="0" xfId="1" quotePrefix="1" applyFont="1" applyAlignment="1">
      <alignment horizontal="right"/>
    </xf>
    <xf numFmtId="3" fontId="30" fillId="0" borderId="0" xfId="1" applyFont="1" applyAlignment="1">
      <alignment horizontal="center"/>
    </xf>
    <xf numFmtId="3" fontId="28" fillId="6" borderId="0" xfId="6" quotePrefix="1" applyNumberFormat="1" applyFont="1" applyFill="1" applyBorder="1" applyAlignment="1">
      <alignment horizontal="left" indent="1"/>
    </xf>
    <xf numFmtId="3" fontId="30" fillId="0" borderId="0" xfId="1" applyFont="1" applyAlignment="1">
      <alignment horizontal="right"/>
    </xf>
    <xf numFmtId="3" fontId="28" fillId="6" borderId="0" xfId="6" applyNumberFormat="1" applyFont="1" applyFill="1" applyBorder="1" applyAlignment="1"/>
    <xf numFmtId="3" fontId="28" fillId="6" borderId="0" xfId="1" applyFont="1" applyFill="1" applyAlignment="1">
      <alignment horizontal="right"/>
    </xf>
    <xf numFmtId="3" fontId="30" fillId="0" borderId="0" xfId="1" applyFont="1" applyBorder="1" applyAlignment="1"/>
    <xf numFmtId="0" fontId="30" fillId="0" borderId="5" xfId="6" quotePrefix="1" applyFont="1" applyBorder="1" applyAlignment="1">
      <alignment horizontal="center"/>
    </xf>
    <xf numFmtId="0" fontId="23" fillId="0" borderId="6" xfId="29" applyFont="1" applyBorder="1" applyAlignment="1">
      <alignment horizontal="center" vertical="center"/>
    </xf>
    <xf numFmtId="3" fontId="31" fillId="0" borderId="6" xfId="1" applyFont="1" applyBorder="1" applyAlignment="1">
      <alignment horizontal="center"/>
    </xf>
    <xf numFmtId="3" fontId="30" fillId="0" borderId="6" xfId="1" applyFont="1" applyBorder="1" applyAlignment="1">
      <alignment horizontal="center" vertical="center"/>
    </xf>
    <xf numFmtId="3" fontId="30" fillId="0" borderId="6" xfId="1" quotePrefix="1" applyFont="1" applyFill="1" applyBorder="1" applyAlignment="1">
      <alignment horizontal="center"/>
    </xf>
    <xf numFmtId="168" fontId="30" fillId="0" borderId="6" xfId="1" quotePrefix="1" applyNumberFormat="1" applyFont="1" applyBorder="1" applyAlignment="1">
      <alignment horizontal="center"/>
    </xf>
    <xf numFmtId="3" fontId="30" fillId="0" borderId="6" xfId="1" quotePrefix="1" applyFont="1" applyBorder="1" applyAlignment="1">
      <alignment horizontal="center"/>
    </xf>
    <xf numFmtId="3" fontId="30" fillId="0" borderId="6" xfId="1" applyFont="1" applyFill="1" applyBorder="1" applyAlignment="1">
      <alignment horizontal="center"/>
    </xf>
    <xf numFmtId="0" fontId="30" fillId="0" borderId="6" xfId="6" applyFont="1" applyBorder="1" applyAlignment="1">
      <alignment horizontal="center" vertical="center"/>
    </xf>
    <xf numFmtId="0" fontId="30" fillId="0" borderId="6" xfId="6" quotePrefix="1" applyFont="1" applyBorder="1" applyAlignment="1">
      <alignment horizontal="center"/>
    </xf>
    <xf numFmtId="181" fontId="32" fillId="0" borderId="6" xfId="1" applyNumberFormat="1" applyFont="1" applyBorder="1" applyAlignment="1">
      <alignment horizontal="center"/>
    </xf>
    <xf numFmtId="168" fontId="30" fillId="0" borderId="6" xfId="10" applyNumberFormat="1" applyFont="1" applyFill="1" applyBorder="1" applyAlignment="1">
      <alignment horizontal="center"/>
    </xf>
    <xf numFmtId="3" fontId="32" fillId="0" borderId="6" xfId="1" applyFont="1" applyFill="1" applyBorder="1" applyAlignment="1">
      <alignment horizontal="center"/>
    </xf>
    <xf numFmtId="169" fontId="30" fillId="0" borderId="6" xfId="11" applyNumberFormat="1" applyFont="1" applyFill="1" applyBorder="1" applyAlignment="1">
      <alignment horizontal="center" wrapText="1"/>
    </xf>
    <xf numFmtId="3" fontId="33" fillId="0" borderId="6" xfId="1" applyFont="1" applyFill="1" applyBorder="1" applyAlignment="1">
      <alignment horizontal="center"/>
    </xf>
    <xf numFmtId="169" fontId="30" fillId="0" borderId="8" xfId="11" applyNumberFormat="1" applyFont="1" applyFill="1" applyBorder="1" applyAlignment="1">
      <alignment horizontal="center" wrapText="1"/>
    </xf>
    <xf numFmtId="3" fontId="30" fillId="0" borderId="8" xfId="1" applyFont="1" applyFill="1" applyBorder="1" applyAlignment="1">
      <alignment horizontal="center"/>
    </xf>
    <xf numFmtId="169" fontId="30" fillId="0" borderId="8" xfId="11" applyNumberFormat="1" applyFont="1" applyFill="1" applyBorder="1" applyAlignment="1">
      <alignment horizontal="center"/>
    </xf>
    <xf numFmtId="170" fontId="33" fillId="0" borderId="8" xfId="11" applyNumberFormat="1" applyFont="1" applyFill="1" applyBorder="1" applyAlignment="1">
      <alignment horizontal="center"/>
    </xf>
    <xf numFmtId="169" fontId="30" fillId="0" borderId="9" xfId="11" applyNumberFormat="1" applyFont="1" applyFill="1" applyBorder="1" applyAlignment="1">
      <alignment horizontal="center"/>
    </xf>
    <xf numFmtId="3" fontId="28" fillId="3" borderId="2" xfId="1" quotePrefix="1" applyFont="1" applyFill="1" applyBorder="1" applyAlignment="1">
      <alignment horizontal="left"/>
    </xf>
    <xf numFmtId="172" fontId="28" fillId="0" borderId="0" xfId="6" applyNumberFormat="1" applyFont="1" applyAlignment="1"/>
    <xf numFmtId="43" fontId="28" fillId="0" borderId="0" xfId="39" applyFont="1" applyFill="1" applyBorder="1" applyAlignment="1" applyProtection="1"/>
    <xf numFmtId="3" fontId="30" fillId="0" borderId="0" xfId="8" applyNumberFormat="1" applyFont="1" applyFill="1" applyBorder="1" applyAlignment="1" applyProtection="1"/>
    <xf numFmtId="0" fontId="30" fillId="0" borderId="0" xfId="6" applyFont="1" applyAlignment="1"/>
    <xf numFmtId="3" fontId="28" fillId="0" borderId="0" xfId="9" quotePrefix="1" applyNumberFormat="1" applyFont="1" applyBorder="1"/>
    <xf numFmtId="0" fontId="28" fillId="0" borderId="0" xfId="6" applyFont="1" applyAlignment="1">
      <alignment horizontal="left"/>
    </xf>
    <xf numFmtId="0" fontId="1" fillId="0" borderId="0" xfId="7" applyFont="1" applyAlignment="1">
      <alignment horizontal="left"/>
    </xf>
    <xf numFmtId="0" fontId="28" fillId="0" borderId="0" xfId="6" applyFont="1" applyFill="1" applyBorder="1" applyAlignment="1">
      <alignment horizontal="left"/>
    </xf>
    <xf numFmtId="0" fontId="28" fillId="0" borderId="5" xfId="6" applyFont="1" applyBorder="1" applyAlignment="1">
      <alignment horizontal="left"/>
    </xf>
    <xf numFmtId="3" fontId="28" fillId="0" borderId="6" xfId="1" applyFont="1" applyBorder="1" applyAlignment="1">
      <alignment horizontal="left" wrapText="1"/>
    </xf>
    <xf numFmtId="0" fontId="28" fillId="0" borderId="6" xfId="6" applyFont="1" applyBorder="1" applyAlignment="1">
      <alignment horizontal="left"/>
    </xf>
    <xf numFmtId="3" fontId="30" fillId="0" borderId="6" xfId="1" applyFont="1" applyFill="1" applyBorder="1" applyAlignment="1">
      <alignment horizontal="left" wrapText="1"/>
    </xf>
    <xf numFmtId="0" fontId="30" fillId="0" borderId="7" xfId="6" applyFont="1" applyBorder="1" applyAlignment="1">
      <alignment horizontal="left"/>
    </xf>
    <xf numFmtId="1" fontId="28" fillId="0" borderId="10" xfId="6" applyNumberFormat="1" applyFont="1" applyBorder="1" applyAlignment="1">
      <alignment horizontal="left"/>
    </xf>
    <xf numFmtId="1" fontId="28" fillId="0" borderId="13" xfId="1" applyNumberFormat="1" applyFont="1" applyBorder="1" applyAlignment="1">
      <alignment horizontal="left"/>
    </xf>
    <xf numFmtId="3" fontId="28" fillId="0" borderId="14" xfId="1" applyFont="1" applyBorder="1" applyAlignment="1">
      <alignment horizontal="left" wrapText="1"/>
    </xf>
    <xf numFmtId="1" fontId="28" fillId="0" borderId="13" xfId="1" quotePrefix="1" applyNumberFormat="1" applyFont="1" applyFill="1" applyBorder="1" applyAlignment="1">
      <alignment horizontal="left"/>
    </xf>
    <xf numFmtId="3" fontId="28" fillId="0" borderId="14" xfId="1" applyFont="1" applyFill="1" applyBorder="1" applyAlignment="1">
      <alignment horizontal="left" wrapText="1"/>
    </xf>
    <xf numFmtId="1" fontId="28" fillId="0" borderId="13" xfId="1" quotePrefix="1" applyNumberFormat="1" applyFont="1" applyBorder="1" applyAlignment="1">
      <alignment horizontal="left"/>
    </xf>
    <xf numFmtId="1" fontId="28" fillId="0" borderId="13" xfId="1" applyNumberFormat="1" applyFont="1" applyFill="1" applyBorder="1" applyAlignment="1">
      <alignment horizontal="left"/>
    </xf>
    <xf numFmtId="1" fontId="28" fillId="0" borderId="7" xfId="1" applyNumberFormat="1" applyFont="1" applyBorder="1" applyAlignment="1">
      <alignment horizontal="left"/>
    </xf>
    <xf numFmtId="3" fontId="28" fillId="3" borderId="18" xfId="1" applyFont="1" applyFill="1" applyBorder="1" applyAlignment="1">
      <alignment horizontal="left" wrapText="1"/>
    </xf>
    <xf numFmtId="3" fontId="28" fillId="0" borderId="18" xfId="1" applyFont="1" applyBorder="1" applyAlignment="1">
      <alignment horizontal="left"/>
    </xf>
    <xf numFmtId="3" fontId="28" fillId="0" borderId="18" xfId="1" applyFont="1" applyBorder="1" applyAlignment="1">
      <alignment horizontal="left" wrapText="1"/>
    </xf>
    <xf numFmtId="0" fontId="28" fillId="0" borderId="0" xfId="8" applyNumberFormat="1" applyFont="1" applyFill="1" applyBorder="1" applyAlignment="1" applyProtection="1">
      <alignment horizontal="left"/>
    </xf>
    <xf numFmtId="0" fontId="9" fillId="14" borderId="0" xfId="0" applyFont="1" applyFill="1" applyAlignment="1">
      <alignment wrapText="1"/>
    </xf>
    <xf numFmtId="0" fontId="9" fillId="15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24" fillId="0" borderId="19" xfId="0" applyFont="1" applyFill="1" applyBorder="1"/>
    <xf numFmtId="171" fontId="24" fillId="0" borderId="19" xfId="39" applyNumberFormat="1" applyFont="1" applyFill="1" applyBorder="1"/>
    <xf numFmtId="171" fontId="28" fillId="0" borderId="6" xfId="39" applyNumberFormat="1" applyFont="1" applyBorder="1"/>
    <xf numFmtId="171" fontId="28" fillId="0" borderId="7" xfId="39" applyNumberFormat="1" applyFont="1" applyBorder="1"/>
    <xf numFmtId="171" fontId="28" fillId="0" borderId="11" xfId="39" applyNumberFormat="1" applyFont="1" applyBorder="1"/>
    <xf numFmtId="171" fontId="1" fillId="0" borderId="12" xfId="39" applyNumberFormat="1" applyFont="1" applyBorder="1"/>
    <xf numFmtId="171" fontId="1" fillId="0" borderId="12" xfId="39" applyNumberFormat="1" applyFont="1" applyFill="1" applyBorder="1"/>
    <xf numFmtId="171" fontId="28" fillId="0" borderId="14" xfId="39" applyNumberFormat="1" applyFont="1" applyBorder="1"/>
    <xf numFmtId="171" fontId="1" fillId="0" borderId="15" xfId="39" applyNumberFormat="1" applyFont="1" applyBorder="1"/>
    <xf numFmtId="171" fontId="1" fillId="0" borderId="16" xfId="39" applyNumberFormat="1" applyFont="1" applyBorder="1"/>
    <xf numFmtId="171" fontId="28" fillId="0" borderId="14" xfId="39" applyNumberFormat="1" applyFont="1" applyFill="1" applyBorder="1"/>
    <xf numFmtId="171" fontId="1" fillId="0" borderId="14" xfId="39" applyNumberFormat="1" applyFont="1" applyFill="1" applyBorder="1"/>
    <xf numFmtId="171" fontId="1" fillId="0" borderId="15" xfId="39" applyNumberFormat="1" applyFont="1" applyFill="1" applyBorder="1"/>
    <xf numFmtId="171" fontId="1" fillId="0" borderId="17" xfId="39" applyNumberFormat="1" applyFont="1" applyBorder="1"/>
    <xf numFmtId="171" fontId="1" fillId="3" borderId="3" xfId="39" applyNumberFormat="1" applyFont="1" applyFill="1" applyBorder="1"/>
    <xf numFmtId="171" fontId="1" fillId="3" borderId="4" xfId="39" applyNumberFormat="1" applyFont="1" applyFill="1" applyBorder="1"/>
    <xf numFmtId="171" fontId="1" fillId="0" borderId="18" xfId="39" applyNumberFormat="1" applyFont="1" applyFill="1" applyBorder="1"/>
    <xf numFmtId="171" fontId="20" fillId="0" borderId="0" xfId="39" applyNumberFormat="1" applyFont="1" applyFill="1" applyBorder="1" applyAlignment="1">
      <alignment horizontal="right"/>
    </xf>
    <xf numFmtId="171" fontId="20" fillId="0" borderId="0" xfId="39" applyNumberFormat="1" applyFont="1" applyFill="1" applyBorder="1"/>
    <xf numFmtId="43" fontId="20" fillId="0" borderId="0" xfId="39" applyNumberFormat="1" applyFont="1" applyFill="1" applyBorder="1"/>
    <xf numFmtId="43" fontId="20" fillId="0" borderId="26" xfId="39" applyNumberFormat="1" applyFont="1" applyFill="1" applyBorder="1"/>
    <xf numFmtId="4" fontId="8" fillId="0" borderId="20" xfId="0" applyNumberFormat="1" applyFont="1" applyBorder="1" applyAlignment="1">
      <alignment horizontal="left"/>
    </xf>
    <xf numFmtId="10" fontId="24" fillId="0" borderId="19" xfId="28" applyNumberFormat="1" applyFont="1" applyBorder="1"/>
    <xf numFmtId="10" fontId="24" fillId="0" borderId="19" xfId="28" applyNumberFormat="1" applyFont="1" applyFill="1" applyBorder="1"/>
    <xf numFmtId="0" fontId="24" fillId="0" borderId="0" xfId="0" applyFont="1" applyAlignment="1">
      <alignment horizontal="left" vertical="top" wrapText="1"/>
    </xf>
    <xf numFmtId="3" fontId="30" fillId="0" borderId="2" xfId="1" applyFont="1" applyBorder="1" applyAlignment="1">
      <alignment horizontal="center"/>
    </xf>
    <xf numFmtId="3" fontId="30" fillId="0" borderId="3" xfId="1" applyFont="1" applyBorder="1" applyAlignment="1">
      <alignment horizontal="center"/>
    </xf>
    <xf numFmtId="3" fontId="30" fillId="0" borderId="4" xfId="1" applyFont="1" applyBorder="1" applyAlignment="1">
      <alignment horizontal="center"/>
    </xf>
    <xf numFmtId="3" fontId="28" fillId="0" borderId="0" xfId="1" applyFont="1" applyAlignment="1">
      <alignment horizontal="right"/>
    </xf>
    <xf numFmtId="3" fontId="28" fillId="6" borderId="0" xfId="6" quotePrefix="1" applyNumberFormat="1" applyFont="1" applyFill="1" applyBorder="1" applyAlignment="1">
      <alignment horizontal="center"/>
    </xf>
    <xf numFmtId="0" fontId="1" fillId="6" borderId="0" xfId="7" applyFont="1" applyFill="1" applyAlignment="1">
      <alignment horizontal="center"/>
    </xf>
  </cellXfs>
  <cellStyles count="62">
    <cellStyle name="Comma" xfId="39" builtinId="3"/>
    <cellStyle name="Comma 2" xfId="9"/>
    <cellStyle name="Comma 2 2" xfId="40"/>
    <cellStyle name="Comma 2 3" xfId="44"/>
    <cellStyle name="Comma 3" xfId="12"/>
    <cellStyle name="Comma 3 2" xfId="49"/>
    <cellStyle name="Comma 4" xfId="13"/>
    <cellStyle name="Comma 4 2" xfId="31"/>
    <cellStyle name="Comma 5" xfId="26"/>
    <cellStyle name="Comma 6" xfId="30"/>
    <cellStyle name="Comma 7" xfId="37"/>
    <cellStyle name="Comma 8" xfId="48"/>
    <cellStyle name="Comma 9" xfId="58"/>
    <cellStyle name="Comma0" xfId="1"/>
    <cellStyle name="Comma0 2" xfId="50"/>
    <cellStyle name="Currency" xfId="2" builtinId="4"/>
    <cellStyle name="Currency 2" xfId="11"/>
    <cellStyle name="Currency 2 2" xfId="51"/>
    <cellStyle name="Currency 3" xfId="32"/>
    <cellStyle name="Currency 4" xfId="41"/>
    <cellStyle name="Currency 5" xfId="59"/>
    <cellStyle name="Currency0" xfId="3"/>
    <cellStyle name="Currency0 2" xfId="33"/>
    <cellStyle name="Date" xfId="4"/>
    <cellStyle name="Fixed" xfId="5"/>
    <cellStyle name="Normal" xfId="0" builtinId="0"/>
    <cellStyle name="Normal 10" xfId="14"/>
    <cellStyle name="Normal 11" xfId="15"/>
    <cellStyle name="Normal 12" xfId="29"/>
    <cellStyle name="Normal 12 2" xfId="52"/>
    <cellStyle name="Normal 13" xfId="35"/>
    <cellStyle name="Normal 14" xfId="38"/>
    <cellStyle name="Normal 15" xfId="45"/>
    <cellStyle name="Normal 16" xfId="47"/>
    <cellStyle name="Normal 17" xfId="55"/>
    <cellStyle name="Normal 2" xfId="7"/>
    <cellStyle name="Normal 2 2" xfId="16"/>
    <cellStyle name="Normal 2 2 2" xfId="17"/>
    <cellStyle name="Normal 2 2 2 2" xfId="53"/>
    <cellStyle name="Normal 2 2 3" xfId="60"/>
    <cellStyle name="Normal 2 3" xfId="18"/>
    <cellStyle name="Normal 2 4" xfId="36"/>
    <cellStyle name="Normal 2 5" xfId="42"/>
    <cellStyle name="Normal 2 6" xfId="57"/>
    <cellStyle name="Normal 3" xfId="6"/>
    <cellStyle name="Normal 3 2" xfId="19"/>
    <cellStyle name="Normal 3 3" xfId="43"/>
    <cellStyle name="Normal 3 4" xfId="61"/>
    <cellStyle name="Normal 4" xfId="8"/>
    <cellStyle name="Normal 4 2" xfId="20"/>
    <cellStyle name="Normal 4 3" xfId="27"/>
    <cellStyle name="Normal 4 4" xfId="34"/>
    <cellStyle name="Normal 5" xfId="21"/>
    <cellStyle name="Normal 6" xfId="22"/>
    <cellStyle name="Normal 7" xfId="23"/>
    <cellStyle name="Normal 8" xfId="24"/>
    <cellStyle name="Normal 9" xfId="25"/>
    <cellStyle name="Percent" xfId="28" builtinId="5"/>
    <cellStyle name="Percent 2" xfId="10"/>
    <cellStyle name="Percent 2 2" xfId="54"/>
    <cellStyle name="Percent 3" xfId="46"/>
    <cellStyle name="Percent 4" xfId="56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4"/>
  <sheetViews>
    <sheetView tabSelected="1" zoomScaleNormal="100" workbookViewId="0">
      <pane ySplit="5" topLeftCell="A6" activePane="bottomLeft" state="frozen"/>
      <selection pane="bottomLeft" activeCell="A5" sqref="A5"/>
    </sheetView>
  </sheetViews>
  <sheetFormatPr defaultColWidth="9.140625" defaultRowHeight="15.75" x14ac:dyDescent="0.25"/>
  <cols>
    <col min="1" max="1" width="42.85546875" style="38" bestFit="1" customWidth="1"/>
    <col min="2" max="3" width="18.7109375" style="38" customWidth="1"/>
    <col min="4" max="4" width="15.7109375" style="38" customWidth="1"/>
    <col min="5" max="5" width="18.7109375" style="38" customWidth="1"/>
    <col min="6" max="6" width="3.5703125" style="38" bestFit="1" customWidth="1"/>
    <col min="7" max="16384" width="9.140625" style="38"/>
  </cols>
  <sheetData>
    <row r="1" spans="1:5" x14ac:dyDescent="0.25">
      <c r="A1" s="38" t="s">
        <v>796</v>
      </c>
    </row>
    <row r="3" spans="1:5" x14ac:dyDescent="0.25">
      <c r="A3" s="89" t="s">
        <v>636</v>
      </c>
    </row>
    <row r="5" spans="1:5" ht="78.75" x14ac:dyDescent="0.25">
      <c r="A5" s="39" t="s">
        <v>228</v>
      </c>
      <c r="B5" s="39" t="s">
        <v>229</v>
      </c>
      <c r="C5" s="39" t="s">
        <v>635</v>
      </c>
      <c r="D5" s="40" t="s">
        <v>230</v>
      </c>
      <c r="E5" s="39" t="s">
        <v>231</v>
      </c>
    </row>
    <row r="6" spans="1:5" x14ac:dyDescent="0.25">
      <c r="A6" s="41" t="s">
        <v>232</v>
      </c>
      <c r="B6" s="42">
        <f>ECEA!H90</f>
        <v>173386701</v>
      </c>
      <c r="C6" s="42">
        <f>ECEA!J90</f>
        <v>262570750</v>
      </c>
      <c r="D6" s="287">
        <f>IFERROR(B6/C6,0)</f>
        <v>0.6603427876105773</v>
      </c>
      <c r="E6" s="42">
        <f t="shared" ref="E6:E9" si="0">IFERROR(C6-B6,0)</f>
        <v>89184049</v>
      </c>
    </row>
    <row r="7" spans="1:5" x14ac:dyDescent="0.25">
      <c r="A7" s="41" t="s">
        <v>233</v>
      </c>
      <c r="B7" s="42">
        <f>ELPA!C185</f>
        <v>26999824.80999998</v>
      </c>
      <c r="C7" s="42">
        <f>ELPA!I185</f>
        <v>97667382.339000076</v>
      </c>
      <c r="D7" s="287">
        <f>IFERROR(B7/C7,0)</f>
        <v>0.27644669247184828</v>
      </c>
      <c r="E7" s="42">
        <f t="shared" si="0"/>
        <v>70667557.529000103</v>
      </c>
    </row>
    <row r="8" spans="1:5" x14ac:dyDescent="0.25">
      <c r="A8" s="41" t="s">
        <v>645</v>
      </c>
      <c r="B8" s="42">
        <v>27000000</v>
      </c>
      <c r="C8" s="42">
        <v>0</v>
      </c>
      <c r="D8" s="287"/>
      <c r="E8" s="42">
        <f t="shared" ref="E8" si="1">IFERROR(C8-B8,0)</f>
        <v>-27000000</v>
      </c>
    </row>
    <row r="9" spans="1:5" x14ac:dyDescent="0.25">
      <c r="A9" s="265" t="s">
        <v>234</v>
      </c>
      <c r="B9" s="266">
        <f>Transportation!E49</f>
        <v>59702366.619999945</v>
      </c>
      <c r="C9" s="266">
        <f>Transportation!E40</f>
        <v>106300815.17999995</v>
      </c>
      <c r="D9" s="288">
        <f t="shared" ref="D9:D11" si="2">IFERROR(B9/C9,0)</f>
        <v>0.56163601867874191</v>
      </c>
      <c r="E9" s="266">
        <f t="shared" si="0"/>
        <v>46598448.560000002</v>
      </c>
    </row>
    <row r="10" spans="1:5" x14ac:dyDescent="0.25">
      <c r="A10" s="41" t="s">
        <v>829</v>
      </c>
      <c r="B10" s="42">
        <f>CTA!D204</f>
        <v>27238323.000000007</v>
      </c>
      <c r="C10" s="42">
        <v>34061167</v>
      </c>
      <c r="D10" s="287">
        <f t="shared" si="2"/>
        <v>0.7996884839559375</v>
      </c>
      <c r="E10" s="42">
        <f>IFERROR(C10-B10,0)</f>
        <v>6822843.9999999925</v>
      </c>
    </row>
    <row r="11" spans="1:5" x14ac:dyDescent="0.25">
      <c r="A11" s="41" t="s">
        <v>235</v>
      </c>
      <c r="B11" s="42">
        <f>'Small Attendance Center'!M30</f>
        <v>1076549.98</v>
      </c>
      <c r="C11" s="42">
        <f>'Small Attendance Center'!L30</f>
        <v>1459229.5099999998</v>
      </c>
      <c r="D11" s="287">
        <f t="shared" si="2"/>
        <v>0.73775233616266445</v>
      </c>
      <c r="E11" s="42">
        <f t="shared" ref="E11" si="3">IFERROR(C11-B11,0)</f>
        <v>382679.5299999998</v>
      </c>
    </row>
    <row r="12" spans="1:5" x14ac:dyDescent="0.25">
      <c r="E12" s="43">
        <f>SUM(E6:E11)</f>
        <v>186655578.61900011</v>
      </c>
    </row>
    <row r="14" spans="1:5" ht="38.25" customHeight="1" x14ac:dyDescent="0.25">
      <c r="A14" s="289" t="s">
        <v>646</v>
      </c>
      <c r="B14" s="289"/>
      <c r="C14" s="289"/>
      <c r="D14" s="289"/>
      <c r="E14" s="289"/>
    </row>
  </sheetData>
  <mergeCells count="1">
    <mergeCell ref="A14:E14"/>
  </mergeCells>
  <printOptions horizontalCentered="1"/>
  <pageMargins left="0.5" right="0.5" top="0.5" bottom="1" header="0.5" footer="0.5"/>
  <pageSetup fitToHeight="0" orientation="landscape" r:id="rId1"/>
  <headerFooter>
    <oddFooter>&amp;C&amp;P&amp;RCDE, School Finance and Operations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S163"/>
  <sheetViews>
    <sheetView topLeftCell="A15" zoomScaleNormal="100" workbookViewId="0">
      <selection activeCell="K15" sqref="K15"/>
    </sheetView>
  </sheetViews>
  <sheetFormatPr defaultColWidth="9.140625" defaultRowHeight="16.5" customHeight="1" outlineLevelRow="1" x14ac:dyDescent="0.25"/>
  <cols>
    <col min="1" max="1" width="4.42578125" style="175" customWidth="1"/>
    <col min="2" max="2" width="6.5703125" style="243" bestFit="1" customWidth="1"/>
    <col min="3" max="3" width="28.42578125" style="243" customWidth="1"/>
    <col min="4" max="5" width="11.7109375" style="175" customWidth="1"/>
    <col min="6" max="10" width="18.7109375" style="175" customWidth="1"/>
    <col min="11" max="11" width="13.42578125" style="175" customWidth="1"/>
    <col min="12" max="12" width="11.7109375" style="175" customWidth="1"/>
    <col min="13" max="13" width="10.42578125" style="175" customWidth="1"/>
    <col min="14" max="14" width="10" style="175" customWidth="1"/>
    <col min="15" max="15" width="13.42578125" style="175" customWidth="1"/>
    <col min="16" max="16" width="13.5703125" style="175" customWidth="1"/>
    <col min="17" max="17" width="14.7109375" style="175" customWidth="1"/>
    <col min="18" max="18" width="17" style="175" customWidth="1"/>
    <col min="19" max="19" width="16" style="175" customWidth="1"/>
    <col min="20" max="20" width="9.140625" style="175" customWidth="1"/>
    <col min="21" max="16384" width="9.140625" style="175"/>
  </cols>
  <sheetData>
    <row r="1" spans="2:19" ht="12.75" hidden="1" customHeight="1" outlineLevel="1" x14ac:dyDescent="0.25">
      <c r="B1" s="190"/>
      <c r="C1" s="190" t="s">
        <v>56</v>
      </c>
      <c r="D1" s="191" t="s">
        <v>652</v>
      </c>
      <c r="E1" s="192"/>
      <c r="F1" s="193" t="s">
        <v>657</v>
      </c>
      <c r="G1" s="192"/>
      <c r="H1" s="189"/>
      <c r="I1" s="194"/>
      <c r="J1" s="194"/>
      <c r="K1" s="194"/>
      <c r="L1" s="189"/>
      <c r="M1" s="194"/>
      <c r="N1" s="194"/>
      <c r="O1" s="195"/>
      <c r="P1" s="194"/>
    </row>
    <row r="2" spans="2:19" ht="12.75" hidden="1" customHeight="1" outlineLevel="1" x14ac:dyDescent="0.25">
      <c r="B2" s="242"/>
      <c r="C2" s="242" t="s">
        <v>57</v>
      </c>
      <c r="D2" s="196">
        <v>71572347</v>
      </c>
      <c r="E2" s="197" t="s">
        <v>658</v>
      </c>
      <c r="F2" s="197">
        <v>7419.3841592523167</v>
      </c>
      <c r="G2" s="197"/>
      <c r="H2" s="198"/>
      <c r="I2" s="199"/>
      <c r="J2" s="199"/>
      <c r="K2" s="200"/>
      <c r="L2" s="198"/>
      <c r="M2" s="201"/>
      <c r="N2" s="199"/>
      <c r="O2" s="198"/>
      <c r="P2" s="198"/>
    </row>
    <row r="3" spans="2:19" ht="12.75" hidden="1" customHeight="1" outlineLevel="1" x14ac:dyDescent="0.25">
      <c r="B3" s="242"/>
      <c r="C3" s="242" t="s">
        <v>58</v>
      </c>
      <c r="D3" s="196">
        <v>95565575</v>
      </c>
      <c r="E3" s="197" t="s">
        <v>658</v>
      </c>
      <c r="F3" s="197"/>
      <c r="G3" s="197"/>
      <c r="H3" s="202"/>
      <c r="I3" s="199"/>
      <c r="J3" s="199"/>
      <c r="K3" s="203"/>
      <c r="L3" s="202"/>
      <c r="M3" s="201"/>
      <c r="N3" s="202"/>
      <c r="O3" s="204"/>
      <c r="P3" s="204"/>
    </row>
    <row r="4" spans="2:19" ht="47.25" hidden="1" customHeight="1" outlineLevel="1" thickBot="1" x14ac:dyDescent="0.3">
      <c r="B4" s="242"/>
      <c r="C4" s="242" t="s">
        <v>59</v>
      </c>
      <c r="D4" s="205">
        <f>D2+D3</f>
        <v>167137922</v>
      </c>
      <c r="E4" s="206"/>
      <c r="F4" s="206"/>
      <c r="G4" s="207"/>
      <c r="H4" s="208"/>
      <c r="I4" s="199"/>
      <c r="J4" s="199"/>
      <c r="K4" s="209"/>
      <c r="L4" s="208"/>
      <c r="M4" s="210"/>
      <c r="N4" s="208"/>
      <c r="O4" s="204"/>
      <c r="P4" s="204"/>
    </row>
    <row r="5" spans="2:19" ht="12.75" hidden="1" customHeight="1" outlineLevel="1" thickTop="1" x14ac:dyDescent="0.25">
      <c r="B5" s="242"/>
      <c r="C5" s="242" t="s">
        <v>60</v>
      </c>
      <c r="D5" s="196">
        <v>-2581517</v>
      </c>
      <c r="E5" s="211" t="s">
        <v>642</v>
      </c>
      <c r="F5" s="211"/>
      <c r="G5" s="211"/>
      <c r="H5" s="208"/>
      <c r="I5" s="199"/>
      <c r="J5" s="199"/>
      <c r="K5" s="209"/>
      <c r="L5" s="208"/>
      <c r="M5" s="210"/>
      <c r="N5" s="199"/>
      <c r="O5" s="204"/>
      <c r="P5" s="204"/>
    </row>
    <row r="6" spans="2:19" ht="12.75" hidden="1" customHeight="1" outlineLevel="1" x14ac:dyDescent="0.25">
      <c r="B6" s="242"/>
      <c r="C6" s="242" t="s">
        <v>61</v>
      </c>
      <c r="D6" s="196">
        <v>-500000</v>
      </c>
      <c r="E6" s="211" t="s">
        <v>222</v>
      </c>
      <c r="F6" s="211"/>
      <c r="G6" s="211"/>
      <c r="H6" s="208"/>
      <c r="I6" s="199"/>
      <c r="J6" s="199"/>
      <c r="K6" s="209"/>
      <c r="L6" s="208"/>
      <c r="M6" s="210"/>
      <c r="N6" s="202"/>
      <c r="O6" s="204"/>
      <c r="P6" s="204"/>
    </row>
    <row r="7" spans="2:19" ht="12.75" hidden="1" customHeight="1" outlineLevel="1" x14ac:dyDescent="0.25">
      <c r="B7" s="242"/>
      <c r="C7" s="242" t="s">
        <v>62</v>
      </c>
      <c r="D7" s="196">
        <v>-4000000</v>
      </c>
      <c r="E7" s="211" t="s">
        <v>222</v>
      </c>
      <c r="F7" s="211"/>
      <c r="G7" s="211"/>
      <c r="H7" s="212"/>
      <c r="I7" s="212"/>
      <c r="J7" s="199"/>
      <c r="K7" s="209"/>
      <c r="L7" s="208"/>
      <c r="M7" s="210"/>
      <c r="N7" s="208"/>
      <c r="O7" s="204"/>
      <c r="P7" s="204"/>
    </row>
    <row r="8" spans="2:19" ht="12.75" hidden="1" customHeight="1" outlineLevel="1" x14ac:dyDescent="0.25">
      <c r="C8" s="242" t="s">
        <v>63</v>
      </c>
      <c r="D8" s="196">
        <v>-25945</v>
      </c>
      <c r="E8" s="211" t="s">
        <v>641</v>
      </c>
      <c r="F8" s="211"/>
      <c r="G8" s="211"/>
      <c r="J8" s="199"/>
      <c r="K8" s="209"/>
      <c r="L8" s="208"/>
      <c r="M8" s="210"/>
      <c r="N8" s="199"/>
      <c r="O8" s="204"/>
      <c r="P8" s="204"/>
    </row>
    <row r="9" spans="2:19" ht="16.5" hidden="1" customHeight="1" outlineLevel="1" thickBot="1" x14ac:dyDescent="0.3">
      <c r="C9" s="244" t="s">
        <v>64</v>
      </c>
      <c r="D9" s="205">
        <f>D4+D5+D6+D7+D8</f>
        <v>160030460</v>
      </c>
      <c r="E9" s="213"/>
      <c r="F9" s="213"/>
      <c r="G9" s="213"/>
      <c r="J9" s="199"/>
      <c r="K9" s="209"/>
      <c r="L9" s="208"/>
      <c r="M9" s="210"/>
      <c r="N9" s="199"/>
      <c r="O9" s="204"/>
      <c r="P9" s="204"/>
    </row>
    <row r="10" spans="2:19" ht="16.5" hidden="1" customHeight="1" outlineLevel="1" thickTop="1" x14ac:dyDescent="0.25">
      <c r="J10" s="199"/>
      <c r="K10" s="209"/>
      <c r="L10" s="208"/>
      <c r="M10" s="210"/>
      <c r="O10" s="199"/>
      <c r="P10" s="199"/>
    </row>
    <row r="11" spans="2:19" ht="16.5" hidden="1" customHeight="1" outlineLevel="1" x14ac:dyDescent="0.25">
      <c r="J11" s="199"/>
      <c r="K11" s="209"/>
      <c r="L11" s="208"/>
      <c r="M11" s="210"/>
      <c r="O11" s="199"/>
      <c r="P11" s="199"/>
    </row>
    <row r="12" spans="2:19" ht="16.5" hidden="1" customHeight="1" outlineLevel="1" x14ac:dyDescent="0.25">
      <c r="D12" s="294" t="s">
        <v>222</v>
      </c>
      <c r="E12" s="294"/>
      <c r="F12" s="294"/>
      <c r="G12" s="294"/>
      <c r="J12" s="293"/>
      <c r="K12" s="293"/>
      <c r="L12" s="176"/>
      <c r="O12" s="199"/>
      <c r="P12" s="199"/>
    </row>
    <row r="13" spans="2:19" ht="16.5" hidden="1" customHeight="1" outlineLevel="1" x14ac:dyDescent="0.25">
      <c r="D13" s="295" t="s">
        <v>651</v>
      </c>
      <c r="E13" s="295"/>
      <c r="F13" s="295"/>
      <c r="G13" s="295"/>
      <c r="H13" s="177" t="s">
        <v>223</v>
      </c>
      <c r="I13" s="177" t="s">
        <v>223</v>
      </c>
      <c r="J13" s="214" t="s">
        <v>223</v>
      </c>
      <c r="K13" s="203"/>
      <c r="L13" s="178"/>
      <c r="O13" s="199"/>
      <c r="P13" s="199"/>
    </row>
    <row r="14" spans="2:19" ht="16.5" hidden="1" customHeight="1" outlineLevel="1" thickBot="1" x14ac:dyDescent="0.3">
      <c r="G14" s="175" t="s">
        <v>65</v>
      </c>
      <c r="J14" s="179"/>
    </row>
    <row r="15" spans="2:19" ht="16.5" customHeight="1" collapsed="1" thickBot="1" x14ac:dyDescent="0.3">
      <c r="B15" s="290" t="s">
        <v>797</v>
      </c>
      <c r="C15" s="291"/>
      <c r="D15" s="291"/>
      <c r="E15" s="291"/>
      <c r="F15" s="291"/>
      <c r="G15" s="291"/>
      <c r="H15" s="291"/>
      <c r="I15" s="291"/>
      <c r="J15" s="292"/>
      <c r="K15" s="215" t="s">
        <v>824</v>
      </c>
      <c r="L15" s="215"/>
      <c r="M15" s="215"/>
      <c r="N15" s="215"/>
      <c r="O15" s="215"/>
      <c r="P15" s="215"/>
      <c r="Q15" s="215"/>
      <c r="R15" s="180"/>
      <c r="S15" s="180"/>
    </row>
    <row r="16" spans="2:19" ht="16.5" customHeight="1" x14ac:dyDescent="0.25">
      <c r="B16" s="245"/>
      <c r="C16" s="246"/>
      <c r="D16" s="216"/>
      <c r="E16" s="216"/>
      <c r="F16" s="216"/>
      <c r="G16" s="216"/>
      <c r="H16" s="216"/>
      <c r="I16" s="181"/>
      <c r="J16" s="181"/>
    </row>
    <row r="17" spans="2:10" ht="16.5" customHeight="1" x14ac:dyDescent="0.25">
      <c r="B17" s="247"/>
      <c r="C17" s="246"/>
      <c r="D17" s="217"/>
      <c r="E17" s="217"/>
      <c r="F17" s="218"/>
      <c r="G17" s="218"/>
      <c r="H17" s="218"/>
      <c r="I17" s="182"/>
      <c r="J17" s="182"/>
    </row>
    <row r="18" spans="2:10" ht="16.5" customHeight="1" x14ac:dyDescent="0.25">
      <c r="B18" s="247"/>
      <c r="C18" s="248"/>
      <c r="D18" s="219"/>
      <c r="E18" s="219"/>
      <c r="F18" s="220" t="s">
        <v>59</v>
      </c>
      <c r="G18" s="221" t="s">
        <v>798</v>
      </c>
      <c r="H18" s="222"/>
      <c r="I18" s="223"/>
      <c r="J18" s="223"/>
    </row>
    <row r="19" spans="2:10" ht="16.5" customHeight="1" x14ac:dyDescent="0.25">
      <c r="B19" s="247"/>
      <c r="C19" s="248"/>
      <c r="D19" s="224" t="s">
        <v>713</v>
      </c>
      <c r="E19" s="224" t="s">
        <v>714</v>
      </c>
      <c r="F19" s="225" t="s">
        <v>715</v>
      </c>
      <c r="G19" s="226" t="s">
        <v>716</v>
      </c>
      <c r="H19" s="227" t="s">
        <v>66</v>
      </c>
      <c r="I19" s="223"/>
      <c r="J19" s="223"/>
    </row>
    <row r="20" spans="2:10" ht="16.5" customHeight="1" x14ac:dyDescent="0.25">
      <c r="B20" s="247"/>
      <c r="C20" s="248"/>
      <c r="D20" s="223" t="s">
        <v>70</v>
      </c>
      <c r="E20" s="223" t="s">
        <v>70</v>
      </c>
      <c r="F20" s="223" t="s">
        <v>67</v>
      </c>
      <c r="G20" s="228" t="s">
        <v>717</v>
      </c>
      <c r="H20" s="223" t="s">
        <v>220</v>
      </c>
      <c r="I20" s="223"/>
      <c r="J20" s="223"/>
    </row>
    <row r="21" spans="2:10" ht="16.5" customHeight="1" x14ac:dyDescent="0.25">
      <c r="B21" s="249" t="s">
        <v>68</v>
      </c>
      <c r="C21" s="229" t="s">
        <v>69</v>
      </c>
      <c r="D21" s="223" t="s">
        <v>718</v>
      </c>
      <c r="E21" s="223" t="s">
        <v>718</v>
      </c>
      <c r="F21" s="223" t="s">
        <v>21</v>
      </c>
      <c r="G21" s="230" t="s">
        <v>719</v>
      </c>
      <c r="H21" s="223" t="s">
        <v>56</v>
      </c>
      <c r="I21" s="223"/>
      <c r="J21" s="223"/>
    </row>
    <row r="22" spans="2:10" ht="16.5" customHeight="1" thickBot="1" x14ac:dyDescent="0.3">
      <c r="B22" s="249" t="s">
        <v>71</v>
      </c>
      <c r="C22" s="231" t="s">
        <v>72</v>
      </c>
      <c r="D22" s="232" t="s">
        <v>720</v>
      </c>
      <c r="E22" s="233" t="s">
        <v>720</v>
      </c>
      <c r="F22" s="233">
        <v>1250</v>
      </c>
      <c r="G22" s="234" t="s">
        <v>721</v>
      </c>
      <c r="H22" s="233" t="s">
        <v>665</v>
      </c>
      <c r="I22" s="235" t="s">
        <v>73</v>
      </c>
      <c r="J22" s="235" t="s">
        <v>74</v>
      </c>
    </row>
    <row r="23" spans="2:10" s="183" customFormat="1" ht="16.5" customHeight="1" x14ac:dyDescent="0.25">
      <c r="B23" s="250" t="s">
        <v>723</v>
      </c>
      <c r="C23" s="246" t="s">
        <v>75</v>
      </c>
      <c r="D23" s="267">
        <v>998</v>
      </c>
      <c r="E23" s="267">
        <v>213</v>
      </c>
      <c r="F23" s="268">
        <v>1247500</v>
      </c>
      <c r="G23" s="269">
        <v>399667</v>
      </c>
      <c r="H23" s="270">
        <v>1647167</v>
      </c>
      <c r="I23" s="271">
        <f t="shared" ref="I23" si="0">E23*6000</f>
        <v>1278000</v>
      </c>
      <c r="J23" s="271">
        <f t="shared" ref="J23" si="1">I23+F23</f>
        <v>2525500</v>
      </c>
    </row>
    <row r="24" spans="2:10" s="183" customFormat="1" ht="16.5" customHeight="1" x14ac:dyDescent="0.25">
      <c r="B24" s="251" t="s">
        <v>724</v>
      </c>
      <c r="C24" s="252" t="s">
        <v>76</v>
      </c>
      <c r="D24" s="272">
        <v>4327</v>
      </c>
      <c r="E24" s="272">
        <v>1028</v>
      </c>
      <c r="F24" s="273">
        <v>5408750</v>
      </c>
      <c r="G24" s="274">
        <v>1928908</v>
      </c>
      <c r="H24" s="275">
        <v>7337658</v>
      </c>
      <c r="I24" s="276">
        <f>E24*6000</f>
        <v>6168000</v>
      </c>
      <c r="J24" s="276">
        <f>I24+F24</f>
        <v>11576750</v>
      </c>
    </row>
    <row r="25" spans="2:10" s="183" customFormat="1" ht="16.5" customHeight="1" x14ac:dyDescent="0.25">
      <c r="B25" s="251" t="s">
        <v>725</v>
      </c>
      <c r="C25" s="252" t="s">
        <v>77</v>
      </c>
      <c r="D25" s="272">
        <v>798</v>
      </c>
      <c r="E25" s="272">
        <v>161</v>
      </c>
      <c r="F25" s="273">
        <v>997500</v>
      </c>
      <c r="G25" s="274">
        <v>302095</v>
      </c>
      <c r="H25" s="275">
        <v>1299595</v>
      </c>
      <c r="I25" s="276">
        <f t="shared" ref="I25:I84" si="2">E25*6000</f>
        <v>966000</v>
      </c>
      <c r="J25" s="276">
        <f t="shared" ref="J25:J84" si="3">I25+F25</f>
        <v>1963500</v>
      </c>
    </row>
    <row r="26" spans="2:10" s="183" customFormat="1" ht="16.5" customHeight="1" x14ac:dyDescent="0.25">
      <c r="B26" s="251" t="s">
        <v>726</v>
      </c>
      <c r="C26" s="252" t="s">
        <v>78</v>
      </c>
      <c r="D26" s="272">
        <v>1980</v>
      </c>
      <c r="E26" s="272">
        <v>404</v>
      </c>
      <c r="F26" s="273">
        <v>2475000</v>
      </c>
      <c r="G26" s="274">
        <v>758053</v>
      </c>
      <c r="H26" s="275">
        <v>3233053</v>
      </c>
      <c r="I26" s="276">
        <f t="shared" si="2"/>
        <v>2424000</v>
      </c>
      <c r="J26" s="276">
        <f t="shared" si="3"/>
        <v>4899000</v>
      </c>
    </row>
    <row r="27" spans="2:10" s="183" customFormat="1" ht="16.5" customHeight="1" x14ac:dyDescent="0.25">
      <c r="B27" s="251" t="s">
        <v>727</v>
      </c>
      <c r="C27" s="252" t="s">
        <v>79</v>
      </c>
      <c r="D27" s="272">
        <v>1194</v>
      </c>
      <c r="E27" s="272">
        <v>254</v>
      </c>
      <c r="F27" s="273">
        <v>1492500</v>
      </c>
      <c r="G27" s="274">
        <v>476598</v>
      </c>
      <c r="H27" s="275">
        <v>1969098</v>
      </c>
      <c r="I27" s="276">
        <f t="shared" si="2"/>
        <v>1524000</v>
      </c>
      <c r="J27" s="276">
        <f t="shared" si="3"/>
        <v>3016500</v>
      </c>
    </row>
    <row r="28" spans="2:10" s="183" customFormat="1" ht="16.5" customHeight="1" x14ac:dyDescent="0.25">
      <c r="B28" s="251" t="s">
        <v>728</v>
      </c>
      <c r="C28" s="252" t="s">
        <v>80</v>
      </c>
      <c r="D28" s="272">
        <v>422</v>
      </c>
      <c r="E28" s="272">
        <v>93</v>
      </c>
      <c r="F28" s="273">
        <v>527500</v>
      </c>
      <c r="G28" s="274">
        <v>174502</v>
      </c>
      <c r="H28" s="275">
        <v>702002</v>
      </c>
      <c r="I28" s="276">
        <f t="shared" si="2"/>
        <v>558000</v>
      </c>
      <c r="J28" s="276">
        <f t="shared" si="3"/>
        <v>1085500</v>
      </c>
    </row>
    <row r="29" spans="2:10" s="183" customFormat="1" ht="16.5" customHeight="1" x14ac:dyDescent="0.25">
      <c r="B29" s="251" t="s">
        <v>729</v>
      </c>
      <c r="C29" s="252" t="s">
        <v>81</v>
      </c>
      <c r="D29" s="272">
        <v>182</v>
      </c>
      <c r="E29" s="272">
        <v>29</v>
      </c>
      <c r="F29" s="273">
        <v>227500</v>
      </c>
      <c r="G29" s="274">
        <v>54415</v>
      </c>
      <c r="H29" s="275">
        <v>281915</v>
      </c>
      <c r="I29" s="276">
        <f t="shared" si="2"/>
        <v>174000</v>
      </c>
      <c r="J29" s="276">
        <f t="shared" si="3"/>
        <v>401500</v>
      </c>
    </row>
    <row r="30" spans="2:10" s="183" customFormat="1" ht="16.5" customHeight="1" x14ac:dyDescent="0.25">
      <c r="B30" s="251" t="s">
        <v>730</v>
      </c>
      <c r="C30" s="252" t="s">
        <v>82</v>
      </c>
      <c r="D30" s="272">
        <v>7009</v>
      </c>
      <c r="E30" s="272">
        <v>1706</v>
      </c>
      <c r="F30" s="273">
        <v>8761250</v>
      </c>
      <c r="G30" s="274">
        <v>3201086</v>
      </c>
      <c r="H30" s="275">
        <v>11962336</v>
      </c>
      <c r="I30" s="276">
        <f t="shared" si="2"/>
        <v>10236000</v>
      </c>
      <c r="J30" s="276">
        <f t="shared" si="3"/>
        <v>18997250</v>
      </c>
    </row>
    <row r="31" spans="2:10" s="183" customFormat="1" ht="16.5" customHeight="1" x14ac:dyDescent="0.25">
      <c r="B31" s="251" t="s">
        <v>731</v>
      </c>
      <c r="C31" s="252" t="s">
        <v>83</v>
      </c>
      <c r="D31" s="272">
        <v>1596</v>
      </c>
      <c r="E31" s="272">
        <v>419</v>
      </c>
      <c r="F31" s="273">
        <v>1995000</v>
      </c>
      <c r="G31" s="274">
        <v>786199</v>
      </c>
      <c r="H31" s="275">
        <v>2781199</v>
      </c>
      <c r="I31" s="276">
        <f t="shared" si="2"/>
        <v>2514000</v>
      </c>
      <c r="J31" s="276">
        <f t="shared" si="3"/>
        <v>4509000</v>
      </c>
    </row>
    <row r="32" spans="2:10" s="183" customFormat="1" ht="16.5" customHeight="1" x14ac:dyDescent="0.25">
      <c r="B32" s="251" t="s">
        <v>732</v>
      </c>
      <c r="C32" s="252" t="s">
        <v>84</v>
      </c>
      <c r="D32" s="272">
        <v>5019</v>
      </c>
      <c r="E32" s="272">
        <v>1064</v>
      </c>
      <c r="F32" s="273">
        <v>6273750</v>
      </c>
      <c r="G32" s="274">
        <v>1996457</v>
      </c>
      <c r="H32" s="275">
        <v>8270207</v>
      </c>
      <c r="I32" s="276">
        <f t="shared" si="2"/>
        <v>6384000</v>
      </c>
      <c r="J32" s="276">
        <f t="shared" si="3"/>
        <v>12657750</v>
      </c>
    </row>
    <row r="33" spans="2:10" s="183" customFormat="1" ht="16.5" customHeight="1" x14ac:dyDescent="0.25">
      <c r="B33" s="251" t="s">
        <v>733</v>
      </c>
      <c r="C33" s="252" t="s">
        <v>85</v>
      </c>
      <c r="D33" s="272">
        <v>3770</v>
      </c>
      <c r="E33" s="272">
        <v>920</v>
      </c>
      <c r="F33" s="273">
        <v>4712500</v>
      </c>
      <c r="G33" s="274">
        <v>1726260</v>
      </c>
      <c r="H33" s="275">
        <v>6438760</v>
      </c>
      <c r="I33" s="276">
        <f t="shared" si="2"/>
        <v>5520000</v>
      </c>
      <c r="J33" s="276">
        <f t="shared" si="3"/>
        <v>10232500</v>
      </c>
    </row>
    <row r="34" spans="2:10" s="183" customFormat="1" ht="16.5" customHeight="1" x14ac:dyDescent="0.25">
      <c r="B34" s="251" t="s">
        <v>734</v>
      </c>
      <c r="C34" s="252" t="s">
        <v>86</v>
      </c>
      <c r="D34" s="272">
        <v>3630</v>
      </c>
      <c r="E34" s="272">
        <v>837</v>
      </c>
      <c r="F34" s="273">
        <v>4537500</v>
      </c>
      <c r="G34" s="274">
        <v>1570521</v>
      </c>
      <c r="H34" s="275">
        <v>6108021</v>
      </c>
      <c r="I34" s="276">
        <f t="shared" si="2"/>
        <v>5022000</v>
      </c>
      <c r="J34" s="276">
        <f t="shared" si="3"/>
        <v>9559500</v>
      </c>
    </row>
    <row r="35" spans="2:10" s="183" customFormat="1" ht="16.5" customHeight="1" x14ac:dyDescent="0.25">
      <c r="B35" s="251" t="s">
        <v>735</v>
      </c>
      <c r="C35" s="252" t="s">
        <v>87</v>
      </c>
      <c r="D35" s="272">
        <v>740</v>
      </c>
      <c r="E35" s="272">
        <v>127</v>
      </c>
      <c r="F35" s="273">
        <v>925000</v>
      </c>
      <c r="G35" s="274">
        <v>238299</v>
      </c>
      <c r="H35" s="275">
        <v>1163299</v>
      </c>
      <c r="I35" s="276">
        <f t="shared" si="2"/>
        <v>762000</v>
      </c>
      <c r="J35" s="276">
        <f t="shared" si="3"/>
        <v>1687000</v>
      </c>
    </row>
    <row r="36" spans="2:10" s="183" customFormat="1" ht="16.5" customHeight="1" x14ac:dyDescent="0.25">
      <c r="B36" s="251" t="s">
        <v>736</v>
      </c>
      <c r="C36" s="252" t="s">
        <v>88</v>
      </c>
      <c r="D36" s="272">
        <v>10046</v>
      </c>
      <c r="E36" s="272">
        <v>2111</v>
      </c>
      <c r="F36" s="273">
        <v>12557500</v>
      </c>
      <c r="G36" s="274">
        <v>3961015</v>
      </c>
      <c r="H36" s="275">
        <v>16518515</v>
      </c>
      <c r="I36" s="276">
        <f>E36*6000</f>
        <v>12666000</v>
      </c>
      <c r="J36" s="276">
        <f>I36+F36</f>
        <v>25223500</v>
      </c>
    </row>
    <row r="37" spans="2:10" s="183" customFormat="1" ht="16.5" customHeight="1" x14ac:dyDescent="0.25">
      <c r="B37" s="251" t="s">
        <v>737</v>
      </c>
      <c r="C37" s="252" t="s">
        <v>89</v>
      </c>
      <c r="D37" s="272">
        <v>7298</v>
      </c>
      <c r="E37" s="272">
        <v>1594</v>
      </c>
      <c r="F37" s="273">
        <v>9122500</v>
      </c>
      <c r="G37" s="274">
        <v>2990933</v>
      </c>
      <c r="H37" s="275">
        <v>12113433</v>
      </c>
      <c r="I37" s="276">
        <f t="shared" si="2"/>
        <v>9564000</v>
      </c>
      <c r="J37" s="276">
        <f>I37+F37</f>
        <v>18686500</v>
      </c>
    </row>
    <row r="38" spans="2:10" s="183" customFormat="1" ht="16.5" customHeight="1" x14ac:dyDescent="0.25">
      <c r="B38" s="251" t="s">
        <v>738</v>
      </c>
      <c r="C38" s="252" t="s">
        <v>638</v>
      </c>
      <c r="D38" s="272">
        <v>775</v>
      </c>
      <c r="E38" s="272">
        <v>119</v>
      </c>
      <c r="F38" s="273">
        <v>968750</v>
      </c>
      <c r="G38" s="274">
        <v>223288</v>
      </c>
      <c r="H38" s="275">
        <v>1192038</v>
      </c>
      <c r="I38" s="276">
        <f t="shared" si="2"/>
        <v>714000</v>
      </c>
      <c r="J38" s="276">
        <f t="shared" si="3"/>
        <v>1682750</v>
      </c>
    </row>
    <row r="39" spans="2:10" s="183" customFormat="1" ht="16.5" customHeight="1" x14ac:dyDescent="0.25">
      <c r="B39" s="251" t="s">
        <v>643</v>
      </c>
      <c r="C39" s="252" t="s">
        <v>644</v>
      </c>
      <c r="D39" s="272">
        <v>267</v>
      </c>
      <c r="E39" s="272">
        <v>61</v>
      </c>
      <c r="F39" s="273">
        <v>333750</v>
      </c>
      <c r="G39" s="274">
        <v>114459</v>
      </c>
      <c r="H39" s="275">
        <v>448209</v>
      </c>
      <c r="I39" s="276">
        <f t="shared" si="2"/>
        <v>366000</v>
      </c>
      <c r="J39" s="276">
        <f t="shared" si="3"/>
        <v>699750</v>
      </c>
    </row>
    <row r="40" spans="2:10" s="183" customFormat="1" ht="16.5" customHeight="1" x14ac:dyDescent="0.25">
      <c r="B40" s="251" t="s">
        <v>739</v>
      </c>
      <c r="C40" s="252" t="s">
        <v>90</v>
      </c>
      <c r="D40" s="272">
        <v>1502</v>
      </c>
      <c r="E40" s="272">
        <v>393</v>
      </c>
      <c r="F40" s="273">
        <v>1877500</v>
      </c>
      <c r="G40" s="274">
        <v>737413</v>
      </c>
      <c r="H40" s="275">
        <v>2614913</v>
      </c>
      <c r="I40" s="276">
        <f t="shared" si="2"/>
        <v>2358000</v>
      </c>
      <c r="J40" s="276">
        <f t="shared" si="3"/>
        <v>4235500</v>
      </c>
    </row>
    <row r="41" spans="2:10" s="183" customFormat="1" ht="16.5" customHeight="1" x14ac:dyDescent="0.25">
      <c r="B41" s="251" t="s">
        <v>740</v>
      </c>
      <c r="C41" s="252" t="s">
        <v>91</v>
      </c>
      <c r="D41" s="272">
        <v>1239</v>
      </c>
      <c r="E41" s="272">
        <v>230</v>
      </c>
      <c r="F41" s="273">
        <v>1548750</v>
      </c>
      <c r="G41" s="274">
        <v>431565</v>
      </c>
      <c r="H41" s="275">
        <v>1980315</v>
      </c>
      <c r="I41" s="276">
        <f t="shared" si="2"/>
        <v>1380000</v>
      </c>
      <c r="J41" s="276">
        <f t="shared" si="3"/>
        <v>2928750</v>
      </c>
    </row>
    <row r="42" spans="2:10" s="183" customFormat="1" ht="16.5" customHeight="1" x14ac:dyDescent="0.25">
      <c r="B42" s="251" t="s">
        <v>741</v>
      </c>
      <c r="C42" s="252" t="s">
        <v>92</v>
      </c>
      <c r="D42" s="272">
        <v>1484</v>
      </c>
      <c r="E42" s="272">
        <v>382</v>
      </c>
      <c r="F42" s="273">
        <v>1855000</v>
      </c>
      <c r="G42" s="274">
        <v>716773</v>
      </c>
      <c r="H42" s="275">
        <v>2571773</v>
      </c>
      <c r="I42" s="276">
        <f t="shared" si="2"/>
        <v>2292000</v>
      </c>
      <c r="J42" s="276">
        <f t="shared" si="3"/>
        <v>4147000</v>
      </c>
    </row>
    <row r="43" spans="2:10" s="183" customFormat="1" ht="16.5" customHeight="1" x14ac:dyDescent="0.25">
      <c r="B43" s="251" t="s">
        <v>742</v>
      </c>
      <c r="C43" s="252" t="s">
        <v>93</v>
      </c>
      <c r="D43" s="272">
        <v>2664</v>
      </c>
      <c r="E43" s="272">
        <v>592</v>
      </c>
      <c r="F43" s="273">
        <v>3330000</v>
      </c>
      <c r="G43" s="274">
        <v>1110811</v>
      </c>
      <c r="H43" s="275">
        <v>4440811</v>
      </c>
      <c r="I43" s="276">
        <f t="shared" si="2"/>
        <v>3552000</v>
      </c>
      <c r="J43" s="276">
        <f t="shared" si="3"/>
        <v>6882000</v>
      </c>
    </row>
    <row r="44" spans="2:10" s="183" customFormat="1" ht="16.5" customHeight="1" x14ac:dyDescent="0.25">
      <c r="B44" s="251" t="s">
        <v>743</v>
      </c>
      <c r="C44" s="252" t="s">
        <v>94</v>
      </c>
      <c r="D44" s="272">
        <v>465</v>
      </c>
      <c r="E44" s="272">
        <v>92</v>
      </c>
      <c r="F44" s="273">
        <v>581250</v>
      </c>
      <c r="G44" s="274">
        <v>172626</v>
      </c>
      <c r="H44" s="275">
        <v>753876</v>
      </c>
      <c r="I44" s="276">
        <f t="shared" si="2"/>
        <v>552000</v>
      </c>
      <c r="J44" s="276">
        <f t="shared" si="3"/>
        <v>1133250</v>
      </c>
    </row>
    <row r="45" spans="2:10" s="183" customFormat="1" ht="16.5" customHeight="1" x14ac:dyDescent="0.25">
      <c r="B45" s="251" t="s">
        <v>744</v>
      </c>
      <c r="C45" s="252" t="s">
        <v>95</v>
      </c>
      <c r="D45" s="272">
        <v>2204</v>
      </c>
      <c r="E45" s="272">
        <v>581</v>
      </c>
      <c r="F45" s="273">
        <v>2755000</v>
      </c>
      <c r="G45" s="274">
        <v>1090171</v>
      </c>
      <c r="H45" s="275">
        <v>3845171</v>
      </c>
      <c r="I45" s="276">
        <f t="shared" si="2"/>
        <v>3486000</v>
      </c>
      <c r="J45" s="276">
        <f t="shared" si="3"/>
        <v>6241000</v>
      </c>
    </row>
    <row r="46" spans="2:10" s="183" customFormat="1" ht="16.5" customHeight="1" x14ac:dyDescent="0.25">
      <c r="B46" s="251" t="s">
        <v>745</v>
      </c>
      <c r="C46" s="252" t="s">
        <v>96</v>
      </c>
      <c r="D46" s="272">
        <v>592</v>
      </c>
      <c r="E46" s="272">
        <v>102</v>
      </c>
      <c r="F46" s="273">
        <v>740000</v>
      </c>
      <c r="G46" s="274">
        <v>191390</v>
      </c>
      <c r="H46" s="275">
        <v>931390</v>
      </c>
      <c r="I46" s="276">
        <f t="shared" si="2"/>
        <v>612000</v>
      </c>
      <c r="J46" s="276">
        <f t="shared" si="3"/>
        <v>1352000</v>
      </c>
    </row>
    <row r="47" spans="2:10" s="183" customFormat="1" ht="16.5" customHeight="1" x14ac:dyDescent="0.25">
      <c r="B47" s="251" t="s">
        <v>746</v>
      </c>
      <c r="C47" s="252" t="s">
        <v>97</v>
      </c>
      <c r="D47" s="272">
        <v>2431</v>
      </c>
      <c r="E47" s="272">
        <v>530</v>
      </c>
      <c r="F47" s="273">
        <v>3038750</v>
      </c>
      <c r="G47" s="274">
        <v>994476</v>
      </c>
      <c r="H47" s="275">
        <v>4033226</v>
      </c>
      <c r="I47" s="276">
        <f t="shared" si="2"/>
        <v>3180000</v>
      </c>
      <c r="J47" s="276">
        <f t="shared" si="3"/>
        <v>6218750</v>
      </c>
    </row>
    <row r="48" spans="2:10" s="183" customFormat="1" ht="16.5" customHeight="1" x14ac:dyDescent="0.25">
      <c r="B48" s="251" t="s">
        <v>747</v>
      </c>
      <c r="C48" s="252" t="s">
        <v>98</v>
      </c>
      <c r="D48" s="272">
        <v>495</v>
      </c>
      <c r="E48" s="272">
        <v>126</v>
      </c>
      <c r="F48" s="273">
        <v>618750</v>
      </c>
      <c r="G48" s="274">
        <v>236423</v>
      </c>
      <c r="H48" s="275">
        <v>855173</v>
      </c>
      <c r="I48" s="276">
        <f t="shared" si="2"/>
        <v>756000</v>
      </c>
      <c r="J48" s="276">
        <f t="shared" si="3"/>
        <v>1374750</v>
      </c>
    </row>
    <row r="49" spans="2:10" s="183" customFormat="1" ht="16.5" customHeight="1" x14ac:dyDescent="0.25">
      <c r="B49" s="251" t="s">
        <v>748</v>
      </c>
      <c r="C49" s="252" t="s">
        <v>99</v>
      </c>
      <c r="D49" s="272">
        <v>632</v>
      </c>
      <c r="E49" s="272">
        <v>115</v>
      </c>
      <c r="F49" s="273">
        <v>790000</v>
      </c>
      <c r="G49" s="274">
        <v>215782</v>
      </c>
      <c r="H49" s="275">
        <v>1005782</v>
      </c>
      <c r="I49" s="276">
        <f t="shared" si="2"/>
        <v>690000</v>
      </c>
      <c r="J49" s="276">
        <f t="shared" si="3"/>
        <v>1480000</v>
      </c>
    </row>
    <row r="50" spans="2:10" s="183" customFormat="1" ht="16.5" customHeight="1" x14ac:dyDescent="0.25">
      <c r="B50" s="251" t="s">
        <v>749</v>
      </c>
      <c r="C50" s="252" t="s">
        <v>24</v>
      </c>
      <c r="D50" s="272">
        <v>191</v>
      </c>
      <c r="E50" s="272">
        <v>34</v>
      </c>
      <c r="F50" s="273">
        <v>238750</v>
      </c>
      <c r="G50" s="274">
        <v>63797</v>
      </c>
      <c r="H50" s="275">
        <v>302547</v>
      </c>
      <c r="I50" s="276">
        <f t="shared" si="2"/>
        <v>204000</v>
      </c>
      <c r="J50" s="276">
        <f t="shared" si="3"/>
        <v>442750</v>
      </c>
    </row>
    <row r="51" spans="2:10" s="183" customFormat="1" ht="16.5" customHeight="1" x14ac:dyDescent="0.25">
      <c r="B51" s="251" t="s">
        <v>750</v>
      </c>
      <c r="C51" s="252" t="s">
        <v>100</v>
      </c>
      <c r="D51" s="272">
        <v>8915</v>
      </c>
      <c r="E51" s="272">
        <v>2127</v>
      </c>
      <c r="F51" s="273">
        <v>11143750</v>
      </c>
      <c r="G51" s="274">
        <v>3991037</v>
      </c>
      <c r="H51" s="275">
        <v>15134787</v>
      </c>
      <c r="I51" s="276">
        <f t="shared" si="2"/>
        <v>12762000</v>
      </c>
      <c r="J51" s="276">
        <f t="shared" si="3"/>
        <v>23905750</v>
      </c>
    </row>
    <row r="52" spans="2:10" s="183" customFormat="1" ht="16.5" customHeight="1" x14ac:dyDescent="0.25">
      <c r="B52" s="251" t="s">
        <v>751</v>
      </c>
      <c r="C52" s="252" t="s">
        <v>752</v>
      </c>
      <c r="D52" s="272">
        <v>505</v>
      </c>
      <c r="E52" s="272">
        <v>111</v>
      </c>
      <c r="F52" s="273">
        <v>631250</v>
      </c>
      <c r="G52" s="274">
        <v>208277</v>
      </c>
      <c r="H52" s="275">
        <v>839527</v>
      </c>
      <c r="I52" s="276">
        <f t="shared" si="2"/>
        <v>666000</v>
      </c>
      <c r="J52" s="276">
        <f t="shared" si="3"/>
        <v>1297250</v>
      </c>
    </row>
    <row r="53" spans="2:10" s="183" customFormat="1" ht="16.5" customHeight="1" x14ac:dyDescent="0.25">
      <c r="B53" s="251" t="s">
        <v>753</v>
      </c>
      <c r="C53" s="252" t="s">
        <v>101</v>
      </c>
      <c r="D53" s="272">
        <v>2541</v>
      </c>
      <c r="E53" s="272">
        <v>644</v>
      </c>
      <c r="F53" s="273">
        <v>3176250</v>
      </c>
      <c r="G53" s="274">
        <v>1208382</v>
      </c>
      <c r="H53" s="275">
        <v>4384632</v>
      </c>
      <c r="I53" s="276">
        <f t="shared" si="2"/>
        <v>3864000</v>
      </c>
      <c r="J53" s="276">
        <f t="shared" si="3"/>
        <v>7040250</v>
      </c>
    </row>
    <row r="54" spans="2:10" s="183" customFormat="1" ht="16.5" customHeight="1" x14ac:dyDescent="0.25">
      <c r="B54" s="251" t="s">
        <v>754</v>
      </c>
      <c r="C54" s="252" t="s">
        <v>102</v>
      </c>
      <c r="D54" s="272">
        <v>2074</v>
      </c>
      <c r="E54" s="272">
        <v>402</v>
      </c>
      <c r="F54" s="273">
        <v>2592500</v>
      </c>
      <c r="G54" s="274">
        <v>754300</v>
      </c>
      <c r="H54" s="275">
        <v>3346800</v>
      </c>
      <c r="I54" s="276">
        <f t="shared" si="2"/>
        <v>2412000</v>
      </c>
      <c r="J54" s="276">
        <f t="shared" si="3"/>
        <v>5004500</v>
      </c>
    </row>
    <row r="55" spans="2:10" s="183" customFormat="1" ht="16.5" customHeight="1" x14ac:dyDescent="0.25">
      <c r="B55" s="251" t="s">
        <v>755</v>
      </c>
      <c r="C55" s="252" t="s">
        <v>103</v>
      </c>
      <c r="D55" s="272">
        <v>100</v>
      </c>
      <c r="E55" s="272">
        <v>20</v>
      </c>
      <c r="F55" s="273">
        <v>125000</v>
      </c>
      <c r="G55" s="274">
        <v>37527</v>
      </c>
      <c r="H55" s="275">
        <v>162527</v>
      </c>
      <c r="I55" s="276">
        <f t="shared" si="2"/>
        <v>120000</v>
      </c>
      <c r="J55" s="276">
        <f t="shared" si="3"/>
        <v>245000</v>
      </c>
    </row>
    <row r="56" spans="2:10" s="183" customFormat="1" ht="16.5" customHeight="1" x14ac:dyDescent="0.25">
      <c r="B56" s="251" t="s">
        <v>756</v>
      </c>
      <c r="C56" s="252" t="s">
        <v>104</v>
      </c>
      <c r="D56" s="272">
        <v>374</v>
      </c>
      <c r="E56" s="272">
        <v>85</v>
      </c>
      <c r="F56" s="273">
        <v>467500</v>
      </c>
      <c r="G56" s="274">
        <v>159491</v>
      </c>
      <c r="H56" s="275">
        <v>626991</v>
      </c>
      <c r="I56" s="276">
        <f t="shared" si="2"/>
        <v>510000</v>
      </c>
      <c r="J56" s="276">
        <f t="shared" si="3"/>
        <v>977500</v>
      </c>
    </row>
    <row r="57" spans="2:10" s="183" customFormat="1" ht="16.5" customHeight="1" x14ac:dyDescent="0.25">
      <c r="B57" s="251" t="s">
        <v>757</v>
      </c>
      <c r="C57" s="252" t="s">
        <v>105</v>
      </c>
      <c r="D57" s="272">
        <v>3040</v>
      </c>
      <c r="E57" s="272">
        <v>634</v>
      </c>
      <c r="F57" s="273">
        <v>3800000</v>
      </c>
      <c r="G57" s="274">
        <v>1189618</v>
      </c>
      <c r="H57" s="275">
        <v>4989618</v>
      </c>
      <c r="I57" s="276">
        <f t="shared" si="2"/>
        <v>3804000</v>
      </c>
      <c r="J57" s="276">
        <f t="shared" si="3"/>
        <v>7604000</v>
      </c>
    </row>
    <row r="58" spans="2:10" s="183" customFormat="1" ht="16.5" customHeight="1" x14ac:dyDescent="0.25">
      <c r="B58" s="251" t="s">
        <v>758</v>
      </c>
      <c r="C58" s="252" t="s">
        <v>106</v>
      </c>
      <c r="D58" s="272">
        <v>296</v>
      </c>
      <c r="E58" s="272">
        <v>51</v>
      </c>
      <c r="F58" s="273">
        <v>370000</v>
      </c>
      <c r="G58" s="274">
        <v>95695</v>
      </c>
      <c r="H58" s="275">
        <v>465695</v>
      </c>
      <c r="I58" s="276">
        <f t="shared" si="2"/>
        <v>306000</v>
      </c>
      <c r="J58" s="276">
        <f t="shared" si="3"/>
        <v>676000</v>
      </c>
    </row>
    <row r="59" spans="2:10" s="183" customFormat="1" ht="16.5" customHeight="1" x14ac:dyDescent="0.25">
      <c r="B59" s="251" t="s">
        <v>759</v>
      </c>
      <c r="C59" s="252" t="s">
        <v>107</v>
      </c>
      <c r="D59" s="272">
        <v>807</v>
      </c>
      <c r="E59" s="272">
        <v>144</v>
      </c>
      <c r="F59" s="273">
        <v>1008750</v>
      </c>
      <c r="G59" s="274">
        <v>270197</v>
      </c>
      <c r="H59" s="275">
        <v>1278947</v>
      </c>
      <c r="I59" s="276">
        <f t="shared" si="2"/>
        <v>864000</v>
      </c>
      <c r="J59" s="276">
        <f t="shared" si="3"/>
        <v>1872750</v>
      </c>
    </row>
    <row r="60" spans="2:10" s="183" customFormat="1" ht="16.5" customHeight="1" x14ac:dyDescent="0.25">
      <c r="B60" s="251" t="s">
        <v>760</v>
      </c>
      <c r="C60" s="252" t="s">
        <v>108</v>
      </c>
      <c r="D60" s="272">
        <v>371</v>
      </c>
      <c r="E60" s="272">
        <v>62</v>
      </c>
      <c r="F60" s="273">
        <v>463750</v>
      </c>
      <c r="G60" s="274">
        <v>116335</v>
      </c>
      <c r="H60" s="275">
        <v>580085</v>
      </c>
      <c r="I60" s="276">
        <f t="shared" si="2"/>
        <v>372000</v>
      </c>
      <c r="J60" s="276">
        <f t="shared" si="3"/>
        <v>835750</v>
      </c>
    </row>
    <row r="61" spans="2:10" s="183" customFormat="1" ht="16.5" customHeight="1" x14ac:dyDescent="0.25">
      <c r="B61" s="251" t="s">
        <v>761</v>
      </c>
      <c r="C61" s="252" t="s">
        <v>659</v>
      </c>
      <c r="D61" s="272">
        <v>170</v>
      </c>
      <c r="E61" s="272">
        <v>31</v>
      </c>
      <c r="F61" s="273">
        <v>212500</v>
      </c>
      <c r="G61" s="274">
        <v>58167</v>
      </c>
      <c r="H61" s="275">
        <v>270667</v>
      </c>
      <c r="I61" s="276">
        <f t="shared" si="2"/>
        <v>186000</v>
      </c>
      <c r="J61" s="276">
        <f t="shared" si="3"/>
        <v>398500</v>
      </c>
    </row>
    <row r="62" spans="2:10" s="183" customFormat="1" ht="16.5" customHeight="1" x14ac:dyDescent="0.25">
      <c r="B62" s="251" t="s">
        <v>762</v>
      </c>
      <c r="C62" s="252" t="s">
        <v>109</v>
      </c>
      <c r="D62" s="272">
        <v>2168</v>
      </c>
      <c r="E62" s="272">
        <v>640</v>
      </c>
      <c r="F62" s="273">
        <v>2710000</v>
      </c>
      <c r="G62" s="274">
        <v>1200876</v>
      </c>
      <c r="H62" s="275">
        <v>3910876</v>
      </c>
      <c r="I62" s="276">
        <f t="shared" si="2"/>
        <v>3840000</v>
      </c>
      <c r="J62" s="276">
        <f t="shared" si="3"/>
        <v>6550000</v>
      </c>
    </row>
    <row r="63" spans="2:10" s="183" customFormat="1" ht="16.5" customHeight="1" x14ac:dyDescent="0.25">
      <c r="B63" s="251" t="s">
        <v>763</v>
      </c>
      <c r="C63" s="252" t="s">
        <v>110</v>
      </c>
      <c r="D63" s="272">
        <v>1469</v>
      </c>
      <c r="E63" s="272">
        <v>284</v>
      </c>
      <c r="F63" s="273">
        <v>1836250</v>
      </c>
      <c r="G63" s="274">
        <v>532889</v>
      </c>
      <c r="H63" s="275">
        <v>2369139</v>
      </c>
      <c r="I63" s="276">
        <f t="shared" si="2"/>
        <v>1704000</v>
      </c>
      <c r="J63" s="276">
        <f t="shared" si="3"/>
        <v>3540250</v>
      </c>
    </row>
    <row r="64" spans="2:10" s="183" customFormat="1" ht="16.5" customHeight="1" x14ac:dyDescent="0.25">
      <c r="B64" s="253" t="s">
        <v>764</v>
      </c>
      <c r="C64" s="254" t="s">
        <v>660</v>
      </c>
      <c r="D64" s="272">
        <v>379</v>
      </c>
      <c r="E64" s="272">
        <v>56</v>
      </c>
      <c r="F64" s="277">
        <v>473750</v>
      </c>
      <c r="G64" s="274">
        <v>105077</v>
      </c>
      <c r="H64" s="275">
        <v>578827</v>
      </c>
      <c r="I64" s="276">
        <f t="shared" si="2"/>
        <v>336000</v>
      </c>
      <c r="J64" s="276">
        <f t="shared" si="3"/>
        <v>809750</v>
      </c>
    </row>
    <row r="65" spans="2:10" s="183" customFormat="1" ht="16.5" customHeight="1" x14ac:dyDescent="0.25">
      <c r="B65" s="251" t="s">
        <v>765</v>
      </c>
      <c r="C65" s="252" t="s">
        <v>111</v>
      </c>
      <c r="D65" s="272">
        <v>564</v>
      </c>
      <c r="E65" s="272">
        <v>109</v>
      </c>
      <c r="F65" s="273">
        <v>705000</v>
      </c>
      <c r="G65" s="274">
        <v>204524</v>
      </c>
      <c r="H65" s="275">
        <v>909524</v>
      </c>
      <c r="I65" s="276">
        <f t="shared" si="2"/>
        <v>654000</v>
      </c>
      <c r="J65" s="276">
        <f t="shared" si="3"/>
        <v>1359000</v>
      </c>
    </row>
    <row r="66" spans="2:10" s="183" customFormat="1" ht="16.5" customHeight="1" x14ac:dyDescent="0.25">
      <c r="B66" s="251" t="s">
        <v>766</v>
      </c>
      <c r="C66" s="252" t="s">
        <v>112</v>
      </c>
      <c r="D66" s="272">
        <v>414</v>
      </c>
      <c r="E66" s="272">
        <v>82</v>
      </c>
      <c r="F66" s="273">
        <v>517500</v>
      </c>
      <c r="G66" s="274">
        <v>153862</v>
      </c>
      <c r="H66" s="275">
        <v>671362</v>
      </c>
      <c r="I66" s="276">
        <f t="shared" si="2"/>
        <v>492000</v>
      </c>
      <c r="J66" s="276">
        <f t="shared" si="3"/>
        <v>1009500</v>
      </c>
    </row>
    <row r="67" spans="2:10" s="183" customFormat="1" ht="16.5" customHeight="1" x14ac:dyDescent="0.25">
      <c r="B67" s="255" t="s">
        <v>767</v>
      </c>
      <c r="C67" s="252" t="s">
        <v>113</v>
      </c>
      <c r="D67" s="272">
        <v>2482</v>
      </c>
      <c r="E67" s="272">
        <v>468</v>
      </c>
      <c r="F67" s="273">
        <v>3102500</v>
      </c>
      <c r="G67" s="274">
        <v>878141</v>
      </c>
      <c r="H67" s="275">
        <v>3980641</v>
      </c>
      <c r="I67" s="276">
        <f t="shared" si="2"/>
        <v>2808000</v>
      </c>
      <c r="J67" s="276">
        <f t="shared" si="3"/>
        <v>5910500</v>
      </c>
    </row>
    <row r="68" spans="2:10" s="183" customFormat="1" ht="16.5" customHeight="1" x14ac:dyDescent="0.25">
      <c r="B68" s="255" t="s">
        <v>768</v>
      </c>
      <c r="C68" s="252" t="s">
        <v>115</v>
      </c>
      <c r="D68" s="272">
        <v>1100</v>
      </c>
      <c r="E68" s="272">
        <v>189</v>
      </c>
      <c r="F68" s="273">
        <v>1375000</v>
      </c>
      <c r="G68" s="274">
        <v>354634</v>
      </c>
      <c r="H68" s="275">
        <v>1729634</v>
      </c>
      <c r="I68" s="276">
        <f t="shared" si="2"/>
        <v>1134000</v>
      </c>
      <c r="J68" s="276">
        <f t="shared" si="3"/>
        <v>2509000</v>
      </c>
    </row>
    <row r="69" spans="2:10" s="183" customFormat="1" ht="16.5" customHeight="1" x14ac:dyDescent="0.25">
      <c r="B69" s="255" t="s">
        <v>769</v>
      </c>
      <c r="C69" s="252" t="s">
        <v>770</v>
      </c>
      <c r="D69" s="272">
        <v>245</v>
      </c>
      <c r="E69" s="272">
        <v>57</v>
      </c>
      <c r="F69" s="273">
        <v>306250</v>
      </c>
      <c r="G69" s="274">
        <v>106953</v>
      </c>
      <c r="H69" s="275">
        <v>413203</v>
      </c>
      <c r="I69" s="276">
        <f t="shared" si="2"/>
        <v>342000</v>
      </c>
      <c r="J69" s="276">
        <f t="shared" si="3"/>
        <v>648250</v>
      </c>
    </row>
    <row r="70" spans="2:10" s="183" customFormat="1" ht="16.5" customHeight="1" x14ac:dyDescent="0.25">
      <c r="B70" s="251" t="s">
        <v>771</v>
      </c>
      <c r="C70" s="252" t="s">
        <v>772</v>
      </c>
      <c r="D70" s="272">
        <v>446</v>
      </c>
      <c r="E70" s="272">
        <v>104</v>
      </c>
      <c r="F70" s="273">
        <v>557500</v>
      </c>
      <c r="G70" s="274">
        <v>195142</v>
      </c>
      <c r="H70" s="275">
        <v>752642</v>
      </c>
      <c r="I70" s="276">
        <f t="shared" si="2"/>
        <v>624000</v>
      </c>
      <c r="J70" s="276">
        <f t="shared" si="3"/>
        <v>1181500</v>
      </c>
    </row>
    <row r="71" spans="2:10" s="183" customFormat="1" ht="16.5" customHeight="1" x14ac:dyDescent="0.25">
      <c r="B71" s="251" t="s">
        <v>773</v>
      </c>
      <c r="C71" s="252" t="s">
        <v>116</v>
      </c>
      <c r="D71" s="272">
        <v>679</v>
      </c>
      <c r="E71" s="272">
        <v>119</v>
      </c>
      <c r="F71" s="273">
        <v>848750</v>
      </c>
      <c r="G71" s="274">
        <v>223288</v>
      </c>
      <c r="H71" s="275">
        <v>1072038</v>
      </c>
      <c r="I71" s="276">
        <f t="shared" si="2"/>
        <v>714000</v>
      </c>
      <c r="J71" s="276">
        <f t="shared" si="3"/>
        <v>1562750</v>
      </c>
    </row>
    <row r="72" spans="2:10" s="183" customFormat="1" ht="16.5" customHeight="1" x14ac:dyDescent="0.25">
      <c r="B72" s="251" t="s">
        <v>774</v>
      </c>
      <c r="C72" s="252" t="s">
        <v>775</v>
      </c>
      <c r="D72" s="272">
        <v>672</v>
      </c>
      <c r="E72" s="272">
        <v>117</v>
      </c>
      <c r="F72" s="273">
        <v>840000</v>
      </c>
      <c r="G72" s="274">
        <v>219535</v>
      </c>
      <c r="H72" s="275">
        <v>1059535</v>
      </c>
      <c r="I72" s="276">
        <f t="shared" si="2"/>
        <v>702000</v>
      </c>
      <c r="J72" s="276">
        <f t="shared" si="3"/>
        <v>1542000</v>
      </c>
    </row>
    <row r="73" spans="2:10" s="183" customFormat="1" ht="16.5" customHeight="1" x14ac:dyDescent="0.25">
      <c r="B73" s="256" t="s">
        <v>776</v>
      </c>
      <c r="C73" s="254" t="s">
        <v>777</v>
      </c>
      <c r="D73" s="272">
        <v>597</v>
      </c>
      <c r="E73" s="272">
        <v>101</v>
      </c>
      <c r="F73" s="277">
        <v>746250</v>
      </c>
      <c r="G73" s="274">
        <v>189513</v>
      </c>
      <c r="H73" s="275">
        <v>935763</v>
      </c>
      <c r="I73" s="276">
        <f t="shared" si="2"/>
        <v>606000</v>
      </c>
      <c r="J73" s="276">
        <f t="shared" si="3"/>
        <v>1352250</v>
      </c>
    </row>
    <row r="74" spans="2:10" s="183" customFormat="1" ht="16.5" customHeight="1" x14ac:dyDescent="0.25">
      <c r="B74" s="255" t="s">
        <v>778</v>
      </c>
      <c r="C74" s="252" t="s">
        <v>779</v>
      </c>
      <c r="D74" s="272">
        <v>949</v>
      </c>
      <c r="E74" s="272">
        <v>203</v>
      </c>
      <c r="F74" s="273">
        <v>1186250</v>
      </c>
      <c r="G74" s="274">
        <v>380903</v>
      </c>
      <c r="H74" s="275">
        <v>1567153</v>
      </c>
      <c r="I74" s="276">
        <f t="shared" si="2"/>
        <v>1218000</v>
      </c>
      <c r="J74" s="276">
        <f t="shared" si="3"/>
        <v>2404250</v>
      </c>
    </row>
    <row r="75" spans="2:10" s="183" customFormat="1" ht="16.5" customHeight="1" x14ac:dyDescent="0.25">
      <c r="B75" s="255" t="s">
        <v>780</v>
      </c>
      <c r="C75" s="252" t="s">
        <v>781</v>
      </c>
      <c r="D75" s="272">
        <v>832</v>
      </c>
      <c r="E75" s="272">
        <v>149</v>
      </c>
      <c r="F75" s="273">
        <v>1040000</v>
      </c>
      <c r="G75" s="274">
        <v>279579</v>
      </c>
      <c r="H75" s="275">
        <v>1319579</v>
      </c>
      <c r="I75" s="276">
        <f t="shared" si="2"/>
        <v>894000</v>
      </c>
      <c r="J75" s="276">
        <f t="shared" si="3"/>
        <v>1934000</v>
      </c>
    </row>
    <row r="76" spans="2:10" s="183" customFormat="1" ht="16.5" customHeight="1" x14ac:dyDescent="0.25">
      <c r="B76" s="255" t="s">
        <v>782</v>
      </c>
      <c r="C76" s="252" t="s">
        <v>117</v>
      </c>
      <c r="D76" s="272">
        <v>593</v>
      </c>
      <c r="E76" s="272">
        <v>79</v>
      </c>
      <c r="F76" s="273">
        <v>741250</v>
      </c>
      <c r="G76" s="274">
        <v>148233</v>
      </c>
      <c r="H76" s="275">
        <v>889483</v>
      </c>
      <c r="I76" s="276">
        <f t="shared" si="2"/>
        <v>474000</v>
      </c>
      <c r="J76" s="276">
        <f t="shared" si="3"/>
        <v>1215250</v>
      </c>
    </row>
    <row r="77" spans="2:10" s="183" customFormat="1" ht="16.5" customHeight="1" x14ac:dyDescent="0.25">
      <c r="B77" s="253" t="s">
        <v>783</v>
      </c>
      <c r="C77" s="254" t="s">
        <v>784</v>
      </c>
      <c r="D77" s="272">
        <v>561</v>
      </c>
      <c r="E77" s="272">
        <v>82</v>
      </c>
      <c r="F77" s="277">
        <v>701250</v>
      </c>
      <c r="G77" s="274">
        <v>153862</v>
      </c>
      <c r="H77" s="275">
        <v>855112</v>
      </c>
      <c r="I77" s="276">
        <f t="shared" si="2"/>
        <v>492000</v>
      </c>
      <c r="J77" s="276">
        <f t="shared" si="3"/>
        <v>1193250</v>
      </c>
    </row>
    <row r="78" spans="2:10" s="183" customFormat="1" ht="16.5" customHeight="1" x14ac:dyDescent="0.25">
      <c r="B78" s="255" t="s">
        <v>785</v>
      </c>
      <c r="C78" s="252" t="s">
        <v>118</v>
      </c>
      <c r="D78" s="272">
        <v>369</v>
      </c>
      <c r="E78" s="272">
        <v>48</v>
      </c>
      <c r="F78" s="273">
        <v>461250</v>
      </c>
      <c r="G78" s="274">
        <v>90066</v>
      </c>
      <c r="H78" s="275">
        <v>551316</v>
      </c>
      <c r="I78" s="276">
        <f t="shared" si="2"/>
        <v>288000</v>
      </c>
      <c r="J78" s="276">
        <f t="shared" si="3"/>
        <v>749250</v>
      </c>
    </row>
    <row r="79" spans="2:10" s="183" customFormat="1" ht="16.5" customHeight="1" x14ac:dyDescent="0.25">
      <c r="B79" s="255" t="s">
        <v>786</v>
      </c>
      <c r="C79" s="252" t="s">
        <v>787</v>
      </c>
      <c r="D79" s="272">
        <v>215</v>
      </c>
      <c r="E79" s="272">
        <v>46</v>
      </c>
      <c r="F79" s="273">
        <v>268750</v>
      </c>
      <c r="G79" s="274">
        <v>86313</v>
      </c>
      <c r="H79" s="275">
        <v>355063</v>
      </c>
      <c r="I79" s="276">
        <f t="shared" si="2"/>
        <v>276000</v>
      </c>
      <c r="J79" s="276">
        <f t="shared" si="3"/>
        <v>544750</v>
      </c>
    </row>
    <row r="80" spans="2:10" s="183" customFormat="1" ht="16.5" customHeight="1" x14ac:dyDescent="0.25">
      <c r="B80" s="256" t="s">
        <v>788</v>
      </c>
      <c r="C80" s="254" t="s">
        <v>114</v>
      </c>
      <c r="D80" s="272">
        <v>959</v>
      </c>
      <c r="E80" s="272">
        <v>200</v>
      </c>
      <c r="F80" s="277">
        <v>1198750</v>
      </c>
      <c r="G80" s="274">
        <v>375274</v>
      </c>
      <c r="H80" s="275">
        <v>1574024</v>
      </c>
      <c r="I80" s="276">
        <f t="shared" si="2"/>
        <v>1200000</v>
      </c>
      <c r="J80" s="276">
        <f t="shared" si="3"/>
        <v>2398750</v>
      </c>
    </row>
    <row r="81" spans="2:18" s="183" customFormat="1" ht="16.5" customHeight="1" x14ac:dyDescent="0.25">
      <c r="B81" s="255" t="s">
        <v>789</v>
      </c>
      <c r="C81" s="252" t="s">
        <v>119</v>
      </c>
      <c r="D81" s="272">
        <v>378</v>
      </c>
      <c r="E81" s="272">
        <v>107</v>
      </c>
      <c r="F81" s="273">
        <v>472500</v>
      </c>
      <c r="G81" s="274">
        <v>200772</v>
      </c>
      <c r="H81" s="275">
        <v>673272</v>
      </c>
      <c r="I81" s="276">
        <f t="shared" si="2"/>
        <v>642000</v>
      </c>
      <c r="J81" s="276">
        <f t="shared" si="3"/>
        <v>1114500</v>
      </c>
    </row>
    <row r="82" spans="2:18" s="183" customFormat="1" ht="16.5" customHeight="1" x14ac:dyDescent="0.25">
      <c r="B82" s="251" t="s">
        <v>790</v>
      </c>
      <c r="C82" s="252" t="s">
        <v>791</v>
      </c>
      <c r="D82" s="272">
        <v>166</v>
      </c>
      <c r="E82" s="272">
        <v>17</v>
      </c>
      <c r="F82" s="273">
        <v>207500</v>
      </c>
      <c r="G82" s="274">
        <v>31898</v>
      </c>
      <c r="H82" s="275">
        <v>239398</v>
      </c>
      <c r="I82" s="276">
        <f t="shared" si="2"/>
        <v>102000</v>
      </c>
      <c r="J82" s="276">
        <f t="shared" si="3"/>
        <v>309500</v>
      </c>
    </row>
    <row r="83" spans="2:18" s="183" customFormat="1" ht="16.5" customHeight="1" x14ac:dyDescent="0.25">
      <c r="B83" s="251" t="s">
        <v>792</v>
      </c>
      <c r="C83" s="252" t="s">
        <v>793</v>
      </c>
      <c r="D83" s="272">
        <v>1128</v>
      </c>
      <c r="E83" s="272">
        <v>224</v>
      </c>
      <c r="F83" s="273">
        <v>1410000</v>
      </c>
      <c r="G83" s="274">
        <v>420307</v>
      </c>
      <c r="H83" s="275">
        <v>1830307</v>
      </c>
      <c r="I83" s="276">
        <f t="shared" si="2"/>
        <v>1344000</v>
      </c>
      <c r="J83" s="276">
        <f t="shared" si="3"/>
        <v>2754000</v>
      </c>
    </row>
    <row r="84" spans="2:18" s="183" customFormat="1" ht="16.5" customHeight="1" thickBot="1" x14ac:dyDescent="0.3">
      <c r="B84" s="257" t="s">
        <v>120</v>
      </c>
      <c r="C84" s="246" t="s">
        <v>121</v>
      </c>
      <c r="D84" s="272">
        <v>1217</v>
      </c>
      <c r="E84" s="272">
        <v>131</v>
      </c>
      <c r="F84" s="278">
        <v>1521250</v>
      </c>
      <c r="G84" s="274">
        <v>245802</v>
      </c>
      <c r="H84" s="275">
        <v>1767052</v>
      </c>
      <c r="I84" s="276">
        <f t="shared" si="2"/>
        <v>786000</v>
      </c>
      <c r="J84" s="276">
        <f t="shared" si="3"/>
        <v>2307250</v>
      </c>
    </row>
    <row r="85" spans="2:18" s="183" customFormat="1" ht="4.5" customHeight="1" thickBot="1" x14ac:dyDescent="0.3">
      <c r="B85" s="236"/>
      <c r="C85" s="258" t="s">
        <v>122</v>
      </c>
      <c r="D85" s="279"/>
      <c r="E85" s="279"/>
      <c r="F85" s="279"/>
      <c r="G85" s="279"/>
      <c r="H85" s="279"/>
      <c r="I85" s="280"/>
      <c r="J85" s="280"/>
    </row>
    <row r="86" spans="2:18" ht="29.25" customHeight="1" thickBot="1" x14ac:dyDescent="0.3">
      <c r="B86" s="259"/>
      <c r="C86" s="260" t="s">
        <v>123</v>
      </c>
      <c r="D86" s="281">
        <f t="shared" ref="D86:E86" si="4">SUM(D23:D84)</f>
        <v>101725</v>
      </c>
      <c r="E86" s="281">
        <f t="shared" si="4"/>
        <v>22240</v>
      </c>
      <c r="F86" s="281">
        <f>SUM(F23:F84)</f>
        <v>127156250</v>
      </c>
      <c r="G86" s="281">
        <f>SUM(G23:G84)</f>
        <v>41730451</v>
      </c>
      <c r="H86" s="281">
        <f>SUM(H23:H84)</f>
        <v>168886701</v>
      </c>
      <c r="I86" s="281">
        <f>SUM(I23:I84)</f>
        <v>133440000</v>
      </c>
      <c r="J86" s="281">
        <f>SUM(J24:J84)</f>
        <v>258070750</v>
      </c>
    </row>
    <row r="87" spans="2:18" ht="16.5" customHeight="1" x14ac:dyDescent="0.25">
      <c r="B87" s="261"/>
      <c r="C87" s="261"/>
      <c r="D87" s="199"/>
      <c r="E87" s="199"/>
      <c r="F87" s="199"/>
      <c r="G87" s="199"/>
      <c r="H87" s="199"/>
      <c r="I87" s="237"/>
      <c r="J87" s="237"/>
      <c r="K87" s="198"/>
      <c r="L87" s="198"/>
      <c r="M87" s="199"/>
      <c r="N87" s="199"/>
      <c r="O87" s="199"/>
    </row>
    <row r="88" spans="2:18" ht="16.5" customHeight="1" x14ac:dyDescent="0.25">
      <c r="B88" s="261"/>
      <c r="C88" s="261"/>
      <c r="D88" s="199"/>
      <c r="E88" s="199"/>
      <c r="F88" s="238"/>
      <c r="G88" s="238"/>
      <c r="H88" s="184">
        <v>4000000</v>
      </c>
      <c r="I88" s="194"/>
      <c r="J88" s="184">
        <v>4000000</v>
      </c>
      <c r="K88" s="199" t="s">
        <v>225</v>
      </c>
      <c r="L88" s="199"/>
      <c r="M88" s="199"/>
      <c r="N88" s="199"/>
    </row>
    <row r="89" spans="2:18" ht="16.5" customHeight="1" x14ac:dyDescent="0.25">
      <c r="B89" s="242"/>
      <c r="C89" s="242"/>
      <c r="D89" s="194"/>
      <c r="E89" s="194"/>
      <c r="F89" s="194"/>
      <c r="G89" s="194"/>
      <c r="H89" s="184">
        <v>500000</v>
      </c>
      <c r="I89" s="185"/>
      <c r="J89" s="184">
        <v>500000</v>
      </c>
      <c r="K89" s="194" t="s">
        <v>226</v>
      </c>
      <c r="L89" s="199"/>
      <c r="M89" s="199"/>
      <c r="N89" s="199"/>
      <c r="R89" s="184"/>
    </row>
    <row r="90" spans="2:18" ht="16.5" customHeight="1" x14ac:dyDescent="0.25">
      <c r="G90" s="186"/>
      <c r="H90" s="239">
        <f>H86+H88+H89</f>
        <v>173386701</v>
      </c>
      <c r="I90" s="199"/>
      <c r="J90" s="239">
        <f>J86+J88+J89</f>
        <v>262570750</v>
      </c>
      <c r="K90" s="175" t="s">
        <v>227</v>
      </c>
      <c r="P90" s="187"/>
    </row>
    <row r="91" spans="2:18" ht="16.5" customHeight="1" x14ac:dyDescent="0.25">
      <c r="B91" s="261"/>
      <c r="C91" s="261"/>
      <c r="D91" s="199"/>
      <c r="E91" s="240"/>
      <c r="F91" s="199"/>
      <c r="G91" s="199"/>
      <c r="H91" s="199"/>
      <c r="I91" s="199"/>
      <c r="J91" s="199"/>
      <c r="K91" s="199"/>
      <c r="P91" s="188"/>
    </row>
    <row r="92" spans="2:18" ht="16.5" customHeight="1" x14ac:dyDescent="0.25">
      <c r="B92" s="261"/>
      <c r="C92" s="261"/>
      <c r="D92" s="199"/>
      <c r="E92" s="199"/>
      <c r="F92" s="199"/>
      <c r="G92" s="241"/>
      <c r="H92" s="199"/>
      <c r="K92" s="199"/>
      <c r="P92" s="185"/>
    </row>
    <row r="163" spans="7:8" ht="16.5" customHeight="1" x14ac:dyDescent="0.25">
      <c r="G163" s="175">
        <f>MAX(F163*0.2,400)</f>
        <v>400</v>
      </c>
      <c r="H163" s="175">
        <f>MAX(F163*0.1,200)</f>
        <v>200</v>
      </c>
    </row>
  </sheetData>
  <mergeCells count="4">
    <mergeCell ref="B15:J15"/>
    <mergeCell ref="J12:K12"/>
    <mergeCell ref="D12:G12"/>
    <mergeCell ref="D13:G13"/>
  </mergeCells>
  <printOptions horizontalCentered="1"/>
  <pageMargins left="0.5" right="0.5" top="0.5" bottom="1" header="0.5" footer="0.5"/>
  <pageSetup scale="71" fitToHeight="0" orientation="landscape" r:id="rId1"/>
  <headerFooter scaleWithDoc="0" alignWithMargins="0">
    <oddFooter>&amp;C&amp;P&amp;RCDE, School Finance and Operations
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186"/>
  <sheetViews>
    <sheetView showGridLines="0" zoomScaleNormal="100" workbookViewId="0">
      <pane ySplit="4" topLeftCell="A163" activePane="bottomLeft" state="frozen"/>
      <selection pane="bottomLeft" activeCell="I186" sqref="I186"/>
    </sheetView>
  </sheetViews>
  <sheetFormatPr defaultRowHeight="15.75" x14ac:dyDescent="0.25"/>
  <cols>
    <col min="1" max="1" width="23.140625" style="12" customWidth="1"/>
    <col min="2" max="2" width="28.140625" style="12" bestFit="1" customWidth="1"/>
    <col min="3" max="3" width="18.7109375" style="12" customWidth="1"/>
    <col min="4" max="9" width="18.7109375" style="13" customWidth="1"/>
    <col min="10" max="224" width="9.140625" style="12"/>
    <col min="225" max="225" width="23.140625" style="12" customWidth="1"/>
    <col min="226" max="226" width="28.140625" style="12" bestFit="1" customWidth="1"/>
    <col min="227" max="228" width="14.28515625" style="12" customWidth="1"/>
    <col min="229" max="229" width="9.85546875" style="12" bestFit="1" customWidth="1"/>
    <col min="230" max="230" width="15.5703125" style="12" customWidth="1"/>
    <col min="231" max="231" width="21.28515625" style="12" customWidth="1"/>
    <col min="232" max="232" width="12.28515625" style="12" bestFit="1" customWidth="1"/>
    <col min="233" max="237" width="9.140625" style="12"/>
    <col min="238" max="238" width="11.28515625" style="12" bestFit="1" customWidth="1"/>
    <col min="239" max="480" width="9.140625" style="12"/>
    <col min="481" max="481" width="23.140625" style="12" customWidth="1"/>
    <col min="482" max="482" width="28.140625" style="12" bestFit="1" customWidth="1"/>
    <col min="483" max="484" width="14.28515625" style="12" customWidth="1"/>
    <col min="485" max="485" width="9.85546875" style="12" bestFit="1" customWidth="1"/>
    <col min="486" max="486" width="15.5703125" style="12" customWidth="1"/>
    <col min="487" max="487" width="21.28515625" style="12" customWidth="1"/>
    <col min="488" max="488" width="12.28515625" style="12" bestFit="1" customWidth="1"/>
    <col min="489" max="493" width="9.140625" style="12"/>
    <col min="494" max="494" width="11.28515625" style="12" bestFit="1" customWidth="1"/>
    <col min="495" max="736" width="9.140625" style="12"/>
    <col min="737" max="737" width="23.140625" style="12" customWidth="1"/>
    <col min="738" max="738" width="28.140625" style="12" bestFit="1" customWidth="1"/>
    <col min="739" max="740" width="14.28515625" style="12" customWidth="1"/>
    <col min="741" max="741" width="9.85546875" style="12" bestFit="1" customWidth="1"/>
    <col min="742" max="742" width="15.5703125" style="12" customWidth="1"/>
    <col min="743" max="743" width="21.28515625" style="12" customWidth="1"/>
    <col min="744" max="744" width="12.28515625" style="12" bestFit="1" customWidth="1"/>
    <col min="745" max="749" width="9.140625" style="12"/>
    <col min="750" max="750" width="11.28515625" style="12" bestFit="1" customWidth="1"/>
    <col min="751" max="992" width="9.140625" style="12"/>
    <col min="993" max="993" width="23.140625" style="12" customWidth="1"/>
    <col min="994" max="994" width="28.140625" style="12" bestFit="1" customWidth="1"/>
    <col min="995" max="996" width="14.28515625" style="12" customWidth="1"/>
    <col min="997" max="997" width="9.85546875" style="12" bestFit="1" customWidth="1"/>
    <col min="998" max="998" width="15.5703125" style="12" customWidth="1"/>
    <col min="999" max="999" width="21.28515625" style="12" customWidth="1"/>
    <col min="1000" max="1000" width="12.28515625" style="12" bestFit="1" customWidth="1"/>
    <col min="1001" max="1005" width="9.140625" style="12"/>
    <col min="1006" max="1006" width="11.28515625" style="12" bestFit="1" customWidth="1"/>
    <col min="1007" max="1248" width="9.140625" style="12"/>
    <col min="1249" max="1249" width="23.140625" style="12" customWidth="1"/>
    <col min="1250" max="1250" width="28.140625" style="12" bestFit="1" customWidth="1"/>
    <col min="1251" max="1252" width="14.28515625" style="12" customWidth="1"/>
    <col min="1253" max="1253" width="9.85546875" style="12" bestFit="1" customWidth="1"/>
    <col min="1254" max="1254" width="15.5703125" style="12" customWidth="1"/>
    <col min="1255" max="1255" width="21.28515625" style="12" customWidth="1"/>
    <col min="1256" max="1256" width="12.28515625" style="12" bestFit="1" customWidth="1"/>
    <col min="1257" max="1261" width="9.140625" style="12"/>
    <col min="1262" max="1262" width="11.28515625" style="12" bestFit="1" customWidth="1"/>
    <col min="1263" max="1504" width="9.140625" style="12"/>
    <col min="1505" max="1505" width="23.140625" style="12" customWidth="1"/>
    <col min="1506" max="1506" width="28.140625" style="12" bestFit="1" customWidth="1"/>
    <col min="1507" max="1508" width="14.28515625" style="12" customWidth="1"/>
    <col min="1509" max="1509" width="9.85546875" style="12" bestFit="1" customWidth="1"/>
    <col min="1510" max="1510" width="15.5703125" style="12" customWidth="1"/>
    <col min="1511" max="1511" width="21.28515625" style="12" customWidth="1"/>
    <col min="1512" max="1512" width="12.28515625" style="12" bestFit="1" customWidth="1"/>
    <col min="1513" max="1517" width="9.140625" style="12"/>
    <col min="1518" max="1518" width="11.28515625" style="12" bestFit="1" customWidth="1"/>
    <col min="1519" max="1760" width="9.140625" style="12"/>
    <col min="1761" max="1761" width="23.140625" style="12" customWidth="1"/>
    <col min="1762" max="1762" width="28.140625" style="12" bestFit="1" customWidth="1"/>
    <col min="1763" max="1764" width="14.28515625" style="12" customWidth="1"/>
    <col min="1765" max="1765" width="9.85546875" style="12" bestFit="1" customWidth="1"/>
    <col min="1766" max="1766" width="15.5703125" style="12" customWidth="1"/>
    <col min="1767" max="1767" width="21.28515625" style="12" customWidth="1"/>
    <col min="1768" max="1768" width="12.28515625" style="12" bestFit="1" customWidth="1"/>
    <col min="1769" max="1773" width="9.140625" style="12"/>
    <col min="1774" max="1774" width="11.28515625" style="12" bestFit="1" customWidth="1"/>
    <col min="1775" max="2016" width="9.140625" style="12"/>
    <col min="2017" max="2017" width="23.140625" style="12" customWidth="1"/>
    <col min="2018" max="2018" width="28.140625" style="12" bestFit="1" customWidth="1"/>
    <col min="2019" max="2020" width="14.28515625" style="12" customWidth="1"/>
    <col min="2021" max="2021" width="9.85546875" style="12" bestFit="1" customWidth="1"/>
    <col min="2022" max="2022" width="15.5703125" style="12" customWidth="1"/>
    <col min="2023" max="2023" width="21.28515625" style="12" customWidth="1"/>
    <col min="2024" max="2024" width="12.28515625" style="12" bestFit="1" customWidth="1"/>
    <col min="2025" max="2029" width="9.140625" style="12"/>
    <col min="2030" max="2030" width="11.28515625" style="12" bestFit="1" customWidth="1"/>
    <col min="2031" max="2272" width="9.140625" style="12"/>
    <col min="2273" max="2273" width="23.140625" style="12" customWidth="1"/>
    <col min="2274" max="2274" width="28.140625" style="12" bestFit="1" customWidth="1"/>
    <col min="2275" max="2276" width="14.28515625" style="12" customWidth="1"/>
    <col min="2277" max="2277" width="9.85546875" style="12" bestFit="1" customWidth="1"/>
    <col min="2278" max="2278" width="15.5703125" style="12" customWidth="1"/>
    <col min="2279" max="2279" width="21.28515625" style="12" customWidth="1"/>
    <col min="2280" max="2280" width="12.28515625" style="12" bestFit="1" customWidth="1"/>
    <col min="2281" max="2285" width="9.140625" style="12"/>
    <col min="2286" max="2286" width="11.28515625" style="12" bestFit="1" customWidth="1"/>
    <col min="2287" max="2528" width="9.140625" style="12"/>
    <col min="2529" max="2529" width="23.140625" style="12" customWidth="1"/>
    <col min="2530" max="2530" width="28.140625" style="12" bestFit="1" customWidth="1"/>
    <col min="2531" max="2532" width="14.28515625" style="12" customWidth="1"/>
    <col min="2533" max="2533" width="9.85546875" style="12" bestFit="1" customWidth="1"/>
    <col min="2534" max="2534" width="15.5703125" style="12" customWidth="1"/>
    <col min="2535" max="2535" width="21.28515625" style="12" customWidth="1"/>
    <col min="2536" max="2536" width="12.28515625" style="12" bestFit="1" customWidth="1"/>
    <col min="2537" max="2541" width="9.140625" style="12"/>
    <col min="2542" max="2542" width="11.28515625" style="12" bestFit="1" customWidth="1"/>
    <col min="2543" max="2784" width="9.140625" style="12"/>
    <col min="2785" max="2785" width="23.140625" style="12" customWidth="1"/>
    <col min="2786" max="2786" width="28.140625" style="12" bestFit="1" customWidth="1"/>
    <col min="2787" max="2788" width="14.28515625" style="12" customWidth="1"/>
    <col min="2789" max="2789" width="9.85546875" style="12" bestFit="1" customWidth="1"/>
    <col min="2790" max="2790" width="15.5703125" style="12" customWidth="1"/>
    <col min="2791" max="2791" width="21.28515625" style="12" customWidth="1"/>
    <col min="2792" max="2792" width="12.28515625" style="12" bestFit="1" customWidth="1"/>
    <col min="2793" max="2797" width="9.140625" style="12"/>
    <col min="2798" max="2798" width="11.28515625" style="12" bestFit="1" customWidth="1"/>
    <col min="2799" max="3040" width="9.140625" style="12"/>
    <col min="3041" max="3041" width="23.140625" style="12" customWidth="1"/>
    <col min="3042" max="3042" width="28.140625" style="12" bestFit="1" customWidth="1"/>
    <col min="3043" max="3044" width="14.28515625" style="12" customWidth="1"/>
    <col min="3045" max="3045" width="9.85546875" style="12" bestFit="1" customWidth="1"/>
    <col min="3046" max="3046" width="15.5703125" style="12" customWidth="1"/>
    <col min="3047" max="3047" width="21.28515625" style="12" customWidth="1"/>
    <col min="3048" max="3048" width="12.28515625" style="12" bestFit="1" customWidth="1"/>
    <col min="3049" max="3053" width="9.140625" style="12"/>
    <col min="3054" max="3054" width="11.28515625" style="12" bestFit="1" customWidth="1"/>
    <col min="3055" max="3296" width="9.140625" style="12"/>
    <col min="3297" max="3297" width="23.140625" style="12" customWidth="1"/>
    <col min="3298" max="3298" width="28.140625" style="12" bestFit="1" customWidth="1"/>
    <col min="3299" max="3300" width="14.28515625" style="12" customWidth="1"/>
    <col min="3301" max="3301" width="9.85546875" style="12" bestFit="1" customWidth="1"/>
    <col min="3302" max="3302" width="15.5703125" style="12" customWidth="1"/>
    <col min="3303" max="3303" width="21.28515625" style="12" customWidth="1"/>
    <col min="3304" max="3304" width="12.28515625" style="12" bestFit="1" customWidth="1"/>
    <col min="3305" max="3309" width="9.140625" style="12"/>
    <col min="3310" max="3310" width="11.28515625" style="12" bestFit="1" customWidth="1"/>
    <col min="3311" max="3552" width="9.140625" style="12"/>
    <col min="3553" max="3553" width="23.140625" style="12" customWidth="1"/>
    <col min="3554" max="3554" width="28.140625" style="12" bestFit="1" customWidth="1"/>
    <col min="3555" max="3556" width="14.28515625" style="12" customWidth="1"/>
    <col min="3557" max="3557" width="9.85546875" style="12" bestFit="1" customWidth="1"/>
    <col min="3558" max="3558" width="15.5703125" style="12" customWidth="1"/>
    <col min="3559" max="3559" width="21.28515625" style="12" customWidth="1"/>
    <col min="3560" max="3560" width="12.28515625" style="12" bestFit="1" customWidth="1"/>
    <col min="3561" max="3565" width="9.140625" style="12"/>
    <col min="3566" max="3566" width="11.28515625" style="12" bestFit="1" customWidth="1"/>
    <col min="3567" max="3808" width="9.140625" style="12"/>
    <col min="3809" max="3809" width="23.140625" style="12" customWidth="1"/>
    <col min="3810" max="3810" width="28.140625" style="12" bestFit="1" customWidth="1"/>
    <col min="3811" max="3812" width="14.28515625" style="12" customWidth="1"/>
    <col min="3813" max="3813" width="9.85546875" style="12" bestFit="1" customWidth="1"/>
    <col min="3814" max="3814" width="15.5703125" style="12" customWidth="1"/>
    <col min="3815" max="3815" width="21.28515625" style="12" customWidth="1"/>
    <col min="3816" max="3816" width="12.28515625" style="12" bestFit="1" customWidth="1"/>
    <col min="3817" max="3821" width="9.140625" style="12"/>
    <col min="3822" max="3822" width="11.28515625" style="12" bestFit="1" customWidth="1"/>
    <col min="3823" max="4064" width="9.140625" style="12"/>
    <col min="4065" max="4065" width="23.140625" style="12" customWidth="1"/>
    <col min="4066" max="4066" width="28.140625" style="12" bestFit="1" customWidth="1"/>
    <col min="4067" max="4068" width="14.28515625" style="12" customWidth="1"/>
    <col min="4069" max="4069" width="9.85546875" style="12" bestFit="1" customWidth="1"/>
    <col min="4070" max="4070" width="15.5703125" style="12" customWidth="1"/>
    <col min="4071" max="4071" width="21.28515625" style="12" customWidth="1"/>
    <col min="4072" max="4072" width="12.28515625" style="12" bestFit="1" customWidth="1"/>
    <col min="4073" max="4077" width="9.140625" style="12"/>
    <col min="4078" max="4078" width="11.28515625" style="12" bestFit="1" customWidth="1"/>
    <col min="4079" max="4320" width="9.140625" style="12"/>
    <col min="4321" max="4321" width="23.140625" style="12" customWidth="1"/>
    <col min="4322" max="4322" width="28.140625" style="12" bestFit="1" customWidth="1"/>
    <col min="4323" max="4324" width="14.28515625" style="12" customWidth="1"/>
    <col min="4325" max="4325" width="9.85546875" style="12" bestFit="1" customWidth="1"/>
    <col min="4326" max="4326" width="15.5703125" style="12" customWidth="1"/>
    <col min="4327" max="4327" width="21.28515625" style="12" customWidth="1"/>
    <col min="4328" max="4328" width="12.28515625" style="12" bestFit="1" customWidth="1"/>
    <col min="4329" max="4333" width="9.140625" style="12"/>
    <col min="4334" max="4334" width="11.28515625" style="12" bestFit="1" customWidth="1"/>
    <col min="4335" max="4576" width="9.140625" style="12"/>
    <col min="4577" max="4577" width="23.140625" style="12" customWidth="1"/>
    <col min="4578" max="4578" width="28.140625" style="12" bestFit="1" customWidth="1"/>
    <col min="4579" max="4580" width="14.28515625" style="12" customWidth="1"/>
    <col min="4581" max="4581" width="9.85546875" style="12" bestFit="1" customWidth="1"/>
    <col min="4582" max="4582" width="15.5703125" style="12" customWidth="1"/>
    <col min="4583" max="4583" width="21.28515625" style="12" customWidth="1"/>
    <col min="4584" max="4584" width="12.28515625" style="12" bestFit="1" customWidth="1"/>
    <col min="4585" max="4589" width="9.140625" style="12"/>
    <col min="4590" max="4590" width="11.28515625" style="12" bestFit="1" customWidth="1"/>
    <col min="4591" max="4832" width="9.140625" style="12"/>
    <col min="4833" max="4833" width="23.140625" style="12" customWidth="1"/>
    <col min="4834" max="4834" width="28.140625" style="12" bestFit="1" customWidth="1"/>
    <col min="4835" max="4836" width="14.28515625" style="12" customWidth="1"/>
    <col min="4837" max="4837" width="9.85546875" style="12" bestFit="1" customWidth="1"/>
    <col min="4838" max="4838" width="15.5703125" style="12" customWidth="1"/>
    <col min="4839" max="4839" width="21.28515625" style="12" customWidth="1"/>
    <col min="4840" max="4840" width="12.28515625" style="12" bestFit="1" customWidth="1"/>
    <col min="4841" max="4845" width="9.140625" style="12"/>
    <col min="4846" max="4846" width="11.28515625" style="12" bestFit="1" customWidth="1"/>
    <col min="4847" max="5088" width="9.140625" style="12"/>
    <col min="5089" max="5089" width="23.140625" style="12" customWidth="1"/>
    <col min="5090" max="5090" width="28.140625" style="12" bestFit="1" customWidth="1"/>
    <col min="5091" max="5092" width="14.28515625" style="12" customWidth="1"/>
    <col min="5093" max="5093" width="9.85546875" style="12" bestFit="1" customWidth="1"/>
    <col min="5094" max="5094" width="15.5703125" style="12" customWidth="1"/>
    <col min="5095" max="5095" width="21.28515625" style="12" customWidth="1"/>
    <col min="5096" max="5096" width="12.28515625" style="12" bestFit="1" customWidth="1"/>
    <col min="5097" max="5101" width="9.140625" style="12"/>
    <col min="5102" max="5102" width="11.28515625" style="12" bestFit="1" customWidth="1"/>
    <col min="5103" max="5344" width="9.140625" style="12"/>
    <col min="5345" max="5345" width="23.140625" style="12" customWidth="1"/>
    <col min="5346" max="5346" width="28.140625" style="12" bestFit="1" customWidth="1"/>
    <col min="5347" max="5348" width="14.28515625" style="12" customWidth="1"/>
    <col min="5349" max="5349" width="9.85546875" style="12" bestFit="1" customWidth="1"/>
    <col min="5350" max="5350" width="15.5703125" style="12" customWidth="1"/>
    <col min="5351" max="5351" width="21.28515625" style="12" customWidth="1"/>
    <col min="5352" max="5352" width="12.28515625" style="12" bestFit="1" customWidth="1"/>
    <col min="5353" max="5357" width="9.140625" style="12"/>
    <col min="5358" max="5358" width="11.28515625" style="12" bestFit="1" customWidth="1"/>
    <col min="5359" max="5600" width="9.140625" style="12"/>
    <col min="5601" max="5601" width="23.140625" style="12" customWidth="1"/>
    <col min="5602" max="5602" width="28.140625" style="12" bestFit="1" customWidth="1"/>
    <col min="5603" max="5604" width="14.28515625" style="12" customWidth="1"/>
    <col min="5605" max="5605" width="9.85546875" style="12" bestFit="1" customWidth="1"/>
    <col min="5606" max="5606" width="15.5703125" style="12" customWidth="1"/>
    <col min="5607" max="5607" width="21.28515625" style="12" customWidth="1"/>
    <col min="5608" max="5608" width="12.28515625" style="12" bestFit="1" customWidth="1"/>
    <col min="5609" max="5613" width="9.140625" style="12"/>
    <col min="5614" max="5614" width="11.28515625" style="12" bestFit="1" customWidth="1"/>
    <col min="5615" max="5856" width="9.140625" style="12"/>
    <col min="5857" max="5857" width="23.140625" style="12" customWidth="1"/>
    <col min="5858" max="5858" width="28.140625" style="12" bestFit="1" customWidth="1"/>
    <col min="5859" max="5860" width="14.28515625" style="12" customWidth="1"/>
    <col min="5861" max="5861" width="9.85546875" style="12" bestFit="1" customWidth="1"/>
    <col min="5862" max="5862" width="15.5703125" style="12" customWidth="1"/>
    <col min="5863" max="5863" width="21.28515625" style="12" customWidth="1"/>
    <col min="5864" max="5864" width="12.28515625" style="12" bestFit="1" customWidth="1"/>
    <col min="5865" max="5869" width="9.140625" style="12"/>
    <col min="5870" max="5870" width="11.28515625" style="12" bestFit="1" customWidth="1"/>
    <col min="5871" max="6112" width="9.140625" style="12"/>
    <col min="6113" max="6113" width="23.140625" style="12" customWidth="1"/>
    <col min="6114" max="6114" width="28.140625" style="12" bestFit="1" customWidth="1"/>
    <col min="6115" max="6116" width="14.28515625" style="12" customWidth="1"/>
    <col min="6117" max="6117" width="9.85546875" style="12" bestFit="1" customWidth="1"/>
    <col min="6118" max="6118" width="15.5703125" style="12" customWidth="1"/>
    <col min="6119" max="6119" width="21.28515625" style="12" customWidth="1"/>
    <col min="6120" max="6120" width="12.28515625" style="12" bestFit="1" customWidth="1"/>
    <col min="6121" max="6125" width="9.140625" style="12"/>
    <col min="6126" max="6126" width="11.28515625" style="12" bestFit="1" customWidth="1"/>
    <col min="6127" max="6368" width="9.140625" style="12"/>
    <col min="6369" max="6369" width="23.140625" style="12" customWidth="1"/>
    <col min="6370" max="6370" width="28.140625" style="12" bestFit="1" customWidth="1"/>
    <col min="6371" max="6372" width="14.28515625" style="12" customWidth="1"/>
    <col min="6373" max="6373" width="9.85546875" style="12" bestFit="1" customWidth="1"/>
    <col min="6374" max="6374" width="15.5703125" style="12" customWidth="1"/>
    <col min="6375" max="6375" width="21.28515625" style="12" customWidth="1"/>
    <col min="6376" max="6376" width="12.28515625" style="12" bestFit="1" customWidth="1"/>
    <col min="6377" max="6381" width="9.140625" style="12"/>
    <col min="6382" max="6382" width="11.28515625" style="12" bestFit="1" customWidth="1"/>
    <col min="6383" max="6624" width="9.140625" style="12"/>
    <col min="6625" max="6625" width="23.140625" style="12" customWidth="1"/>
    <col min="6626" max="6626" width="28.140625" style="12" bestFit="1" customWidth="1"/>
    <col min="6627" max="6628" width="14.28515625" style="12" customWidth="1"/>
    <col min="6629" max="6629" width="9.85546875" style="12" bestFit="1" customWidth="1"/>
    <col min="6630" max="6630" width="15.5703125" style="12" customWidth="1"/>
    <col min="6631" max="6631" width="21.28515625" style="12" customWidth="1"/>
    <col min="6632" max="6632" width="12.28515625" style="12" bestFit="1" customWidth="1"/>
    <col min="6633" max="6637" width="9.140625" style="12"/>
    <col min="6638" max="6638" width="11.28515625" style="12" bestFit="1" customWidth="1"/>
    <col min="6639" max="6880" width="9.140625" style="12"/>
    <col min="6881" max="6881" width="23.140625" style="12" customWidth="1"/>
    <col min="6882" max="6882" width="28.140625" style="12" bestFit="1" customWidth="1"/>
    <col min="6883" max="6884" width="14.28515625" style="12" customWidth="1"/>
    <col min="6885" max="6885" width="9.85546875" style="12" bestFit="1" customWidth="1"/>
    <col min="6886" max="6886" width="15.5703125" style="12" customWidth="1"/>
    <col min="6887" max="6887" width="21.28515625" style="12" customWidth="1"/>
    <col min="6888" max="6888" width="12.28515625" style="12" bestFit="1" customWidth="1"/>
    <col min="6889" max="6893" width="9.140625" style="12"/>
    <col min="6894" max="6894" width="11.28515625" style="12" bestFit="1" customWidth="1"/>
    <col min="6895" max="7136" width="9.140625" style="12"/>
    <col min="7137" max="7137" width="23.140625" style="12" customWidth="1"/>
    <col min="7138" max="7138" width="28.140625" style="12" bestFit="1" customWidth="1"/>
    <col min="7139" max="7140" width="14.28515625" style="12" customWidth="1"/>
    <col min="7141" max="7141" width="9.85546875" style="12" bestFit="1" customWidth="1"/>
    <col min="7142" max="7142" width="15.5703125" style="12" customWidth="1"/>
    <col min="7143" max="7143" width="21.28515625" style="12" customWidth="1"/>
    <col min="7144" max="7144" width="12.28515625" style="12" bestFit="1" customWidth="1"/>
    <col min="7145" max="7149" width="9.140625" style="12"/>
    <col min="7150" max="7150" width="11.28515625" style="12" bestFit="1" customWidth="1"/>
    <col min="7151" max="7392" width="9.140625" style="12"/>
    <col min="7393" max="7393" width="23.140625" style="12" customWidth="1"/>
    <col min="7394" max="7394" width="28.140625" style="12" bestFit="1" customWidth="1"/>
    <col min="7395" max="7396" width="14.28515625" style="12" customWidth="1"/>
    <col min="7397" max="7397" width="9.85546875" style="12" bestFit="1" customWidth="1"/>
    <col min="7398" max="7398" width="15.5703125" style="12" customWidth="1"/>
    <col min="7399" max="7399" width="21.28515625" style="12" customWidth="1"/>
    <col min="7400" max="7400" width="12.28515625" style="12" bestFit="1" customWidth="1"/>
    <col min="7401" max="7405" width="9.140625" style="12"/>
    <col min="7406" max="7406" width="11.28515625" style="12" bestFit="1" customWidth="1"/>
    <col min="7407" max="7648" width="9.140625" style="12"/>
    <col min="7649" max="7649" width="23.140625" style="12" customWidth="1"/>
    <col min="7650" max="7650" width="28.140625" style="12" bestFit="1" customWidth="1"/>
    <col min="7651" max="7652" width="14.28515625" style="12" customWidth="1"/>
    <col min="7653" max="7653" width="9.85546875" style="12" bestFit="1" customWidth="1"/>
    <col min="7654" max="7654" width="15.5703125" style="12" customWidth="1"/>
    <col min="7655" max="7655" width="21.28515625" style="12" customWidth="1"/>
    <col min="7656" max="7656" width="12.28515625" style="12" bestFit="1" customWidth="1"/>
    <col min="7657" max="7661" width="9.140625" style="12"/>
    <col min="7662" max="7662" width="11.28515625" style="12" bestFit="1" customWidth="1"/>
    <col min="7663" max="7904" width="9.140625" style="12"/>
    <col min="7905" max="7905" width="23.140625" style="12" customWidth="1"/>
    <col min="7906" max="7906" width="28.140625" style="12" bestFit="1" customWidth="1"/>
    <col min="7907" max="7908" width="14.28515625" style="12" customWidth="1"/>
    <col min="7909" max="7909" width="9.85546875" style="12" bestFit="1" customWidth="1"/>
    <col min="7910" max="7910" width="15.5703125" style="12" customWidth="1"/>
    <col min="7911" max="7911" width="21.28515625" style="12" customWidth="1"/>
    <col min="7912" max="7912" width="12.28515625" style="12" bestFit="1" customWidth="1"/>
    <col min="7913" max="7917" width="9.140625" style="12"/>
    <col min="7918" max="7918" width="11.28515625" style="12" bestFit="1" customWidth="1"/>
    <col min="7919" max="8160" width="9.140625" style="12"/>
    <col min="8161" max="8161" width="23.140625" style="12" customWidth="1"/>
    <col min="8162" max="8162" width="28.140625" style="12" bestFit="1" customWidth="1"/>
    <col min="8163" max="8164" width="14.28515625" style="12" customWidth="1"/>
    <col min="8165" max="8165" width="9.85546875" style="12" bestFit="1" customWidth="1"/>
    <col min="8166" max="8166" width="15.5703125" style="12" customWidth="1"/>
    <col min="8167" max="8167" width="21.28515625" style="12" customWidth="1"/>
    <col min="8168" max="8168" width="12.28515625" style="12" bestFit="1" customWidth="1"/>
    <col min="8169" max="8173" width="9.140625" style="12"/>
    <col min="8174" max="8174" width="11.28515625" style="12" bestFit="1" customWidth="1"/>
    <col min="8175" max="8416" width="9.140625" style="12"/>
    <col min="8417" max="8417" width="23.140625" style="12" customWidth="1"/>
    <col min="8418" max="8418" width="28.140625" style="12" bestFit="1" customWidth="1"/>
    <col min="8419" max="8420" width="14.28515625" style="12" customWidth="1"/>
    <col min="8421" max="8421" width="9.85546875" style="12" bestFit="1" customWidth="1"/>
    <col min="8422" max="8422" width="15.5703125" style="12" customWidth="1"/>
    <col min="8423" max="8423" width="21.28515625" style="12" customWidth="1"/>
    <col min="8424" max="8424" width="12.28515625" style="12" bestFit="1" customWidth="1"/>
    <col min="8425" max="8429" width="9.140625" style="12"/>
    <col min="8430" max="8430" width="11.28515625" style="12" bestFit="1" customWidth="1"/>
    <col min="8431" max="8672" width="9.140625" style="12"/>
    <col min="8673" max="8673" width="23.140625" style="12" customWidth="1"/>
    <col min="8674" max="8674" width="28.140625" style="12" bestFit="1" customWidth="1"/>
    <col min="8675" max="8676" width="14.28515625" style="12" customWidth="1"/>
    <col min="8677" max="8677" width="9.85546875" style="12" bestFit="1" customWidth="1"/>
    <col min="8678" max="8678" width="15.5703125" style="12" customWidth="1"/>
    <col min="8679" max="8679" width="21.28515625" style="12" customWidth="1"/>
    <col min="8680" max="8680" width="12.28515625" style="12" bestFit="1" customWidth="1"/>
    <col min="8681" max="8685" width="9.140625" style="12"/>
    <col min="8686" max="8686" width="11.28515625" style="12" bestFit="1" customWidth="1"/>
    <col min="8687" max="8928" width="9.140625" style="12"/>
    <col min="8929" max="8929" width="23.140625" style="12" customWidth="1"/>
    <col min="8930" max="8930" width="28.140625" style="12" bestFit="1" customWidth="1"/>
    <col min="8931" max="8932" width="14.28515625" style="12" customWidth="1"/>
    <col min="8933" max="8933" width="9.85546875" style="12" bestFit="1" customWidth="1"/>
    <col min="8934" max="8934" width="15.5703125" style="12" customWidth="1"/>
    <col min="8935" max="8935" width="21.28515625" style="12" customWidth="1"/>
    <col min="8936" max="8936" width="12.28515625" style="12" bestFit="1" customWidth="1"/>
    <col min="8937" max="8941" width="9.140625" style="12"/>
    <col min="8942" max="8942" width="11.28515625" style="12" bestFit="1" customWidth="1"/>
    <col min="8943" max="9184" width="9.140625" style="12"/>
    <col min="9185" max="9185" width="23.140625" style="12" customWidth="1"/>
    <col min="9186" max="9186" width="28.140625" style="12" bestFit="1" customWidth="1"/>
    <col min="9187" max="9188" width="14.28515625" style="12" customWidth="1"/>
    <col min="9189" max="9189" width="9.85546875" style="12" bestFit="1" customWidth="1"/>
    <col min="9190" max="9190" width="15.5703125" style="12" customWidth="1"/>
    <col min="9191" max="9191" width="21.28515625" style="12" customWidth="1"/>
    <col min="9192" max="9192" width="12.28515625" style="12" bestFit="1" customWidth="1"/>
    <col min="9193" max="9197" width="9.140625" style="12"/>
    <col min="9198" max="9198" width="11.28515625" style="12" bestFit="1" customWidth="1"/>
    <col min="9199" max="9440" width="9.140625" style="12"/>
    <col min="9441" max="9441" width="23.140625" style="12" customWidth="1"/>
    <col min="9442" max="9442" width="28.140625" style="12" bestFit="1" customWidth="1"/>
    <col min="9443" max="9444" width="14.28515625" style="12" customWidth="1"/>
    <col min="9445" max="9445" width="9.85546875" style="12" bestFit="1" customWidth="1"/>
    <col min="9446" max="9446" width="15.5703125" style="12" customWidth="1"/>
    <col min="9447" max="9447" width="21.28515625" style="12" customWidth="1"/>
    <col min="9448" max="9448" width="12.28515625" style="12" bestFit="1" customWidth="1"/>
    <col min="9449" max="9453" width="9.140625" style="12"/>
    <col min="9454" max="9454" width="11.28515625" style="12" bestFit="1" customWidth="1"/>
    <col min="9455" max="9696" width="9.140625" style="12"/>
    <col min="9697" max="9697" width="23.140625" style="12" customWidth="1"/>
    <col min="9698" max="9698" width="28.140625" style="12" bestFit="1" customWidth="1"/>
    <col min="9699" max="9700" width="14.28515625" style="12" customWidth="1"/>
    <col min="9701" max="9701" width="9.85546875" style="12" bestFit="1" customWidth="1"/>
    <col min="9702" max="9702" width="15.5703125" style="12" customWidth="1"/>
    <col min="9703" max="9703" width="21.28515625" style="12" customWidth="1"/>
    <col min="9704" max="9704" width="12.28515625" style="12" bestFit="1" customWidth="1"/>
    <col min="9705" max="9709" width="9.140625" style="12"/>
    <col min="9710" max="9710" width="11.28515625" style="12" bestFit="1" customWidth="1"/>
    <col min="9711" max="9952" width="9.140625" style="12"/>
    <col min="9953" max="9953" width="23.140625" style="12" customWidth="1"/>
    <col min="9954" max="9954" width="28.140625" style="12" bestFit="1" customWidth="1"/>
    <col min="9955" max="9956" width="14.28515625" style="12" customWidth="1"/>
    <col min="9957" max="9957" width="9.85546875" style="12" bestFit="1" customWidth="1"/>
    <col min="9958" max="9958" width="15.5703125" style="12" customWidth="1"/>
    <col min="9959" max="9959" width="21.28515625" style="12" customWidth="1"/>
    <col min="9960" max="9960" width="12.28515625" style="12" bestFit="1" customWidth="1"/>
    <col min="9961" max="9965" width="9.140625" style="12"/>
    <col min="9966" max="9966" width="11.28515625" style="12" bestFit="1" customWidth="1"/>
    <col min="9967" max="10208" width="9.140625" style="12"/>
    <col min="10209" max="10209" width="23.140625" style="12" customWidth="1"/>
    <col min="10210" max="10210" width="28.140625" style="12" bestFit="1" customWidth="1"/>
    <col min="10211" max="10212" width="14.28515625" style="12" customWidth="1"/>
    <col min="10213" max="10213" width="9.85546875" style="12" bestFit="1" customWidth="1"/>
    <col min="10214" max="10214" width="15.5703125" style="12" customWidth="1"/>
    <col min="10215" max="10215" width="21.28515625" style="12" customWidth="1"/>
    <col min="10216" max="10216" width="12.28515625" style="12" bestFit="1" customWidth="1"/>
    <col min="10217" max="10221" width="9.140625" style="12"/>
    <col min="10222" max="10222" width="11.28515625" style="12" bestFit="1" customWidth="1"/>
    <col min="10223" max="10464" width="9.140625" style="12"/>
    <col min="10465" max="10465" width="23.140625" style="12" customWidth="1"/>
    <col min="10466" max="10466" width="28.140625" style="12" bestFit="1" customWidth="1"/>
    <col min="10467" max="10468" width="14.28515625" style="12" customWidth="1"/>
    <col min="10469" max="10469" width="9.85546875" style="12" bestFit="1" customWidth="1"/>
    <col min="10470" max="10470" width="15.5703125" style="12" customWidth="1"/>
    <col min="10471" max="10471" width="21.28515625" style="12" customWidth="1"/>
    <col min="10472" max="10472" width="12.28515625" style="12" bestFit="1" customWidth="1"/>
    <col min="10473" max="10477" width="9.140625" style="12"/>
    <col min="10478" max="10478" width="11.28515625" style="12" bestFit="1" customWidth="1"/>
    <col min="10479" max="10720" width="9.140625" style="12"/>
    <col min="10721" max="10721" width="23.140625" style="12" customWidth="1"/>
    <col min="10722" max="10722" width="28.140625" style="12" bestFit="1" customWidth="1"/>
    <col min="10723" max="10724" width="14.28515625" style="12" customWidth="1"/>
    <col min="10725" max="10725" width="9.85546875" style="12" bestFit="1" customWidth="1"/>
    <col min="10726" max="10726" width="15.5703125" style="12" customWidth="1"/>
    <col min="10727" max="10727" width="21.28515625" style="12" customWidth="1"/>
    <col min="10728" max="10728" width="12.28515625" style="12" bestFit="1" customWidth="1"/>
    <col min="10729" max="10733" width="9.140625" style="12"/>
    <col min="10734" max="10734" width="11.28515625" style="12" bestFit="1" customWidth="1"/>
    <col min="10735" max="10976" width="9.140625" style="12"/>
    <col min="10977" max="10977" width="23.140625" style="12" customWidth="1"/>
    <col min="10978" max="10978" width="28.140625" style="12" bestFit="1" customWidth="1"/>
    <col min="10979" max="10980" width="14.28515625" style="12" customWidth="1"/>
    <col min="10981" max="10981" width="9.85546875" style="12" bestFit="1" customWidth="1"/>
    <col min="10982" max="10982" width="15.5703125" style="12" customWidth="1"/>
    <col min="10983" max="10983" width="21.28515625" style="12" customWidth="1"/>
    <col min="10984" max="10984" width="12.28515625" style="12" bestFit="1" customWidth="1"/>
    <col min="10985" max="10989" width="9.140625" style="12"/>
    <col min="10990" max="10990" width="11.28515625" style="12" bestFit="1" customWidth="1"/>
    <col min="10991" max="11232" width="9.140625" style="12"/>
    <col min="11233" max="11233" width="23.140625" style="12" customWidth="1"/>
    <col min="11234" max="11234" width="28.140625" style="12" bestFit="1" customWidth="1"/>
    <col min="11235" max="11236" width="14.28515625" style="12" customWidth="1"/>
    <col min="11237" max="11237" width="9.85546875" style="12" bestFit="1" customWidth="1"/>
    <col min="11238" max="11238" width="15.5703125" style="12" customWidth="1"/>
    <col min="11239" max="11239" width="21.28515625" style="12" customWidth="1"/>
    <col min="11240" max="11240" width="12.28515625" style="12" bestFit="1" customWidth="1"/>
    <col min="11241" max="11245" width="9.140625" style="12"/>
    <col min="11246" max="11246" width="11.28515625" style="12" bestFit="1" customWidth="1"/>
    <col min="11247" max="11488" width="9.140625" style="12"/>
    <col min="11489" max="11489" width="23.140625" style="12" customWidth="1"/>
    <col min="11490" max="11490" width="28.140625" style="12" bestFit="1" customWidth="1"/>
    <col min="11491" max="11492" width="14.28515625" style="12" customWidth="1"/>
    <col min="11493" max="11493" width="9.85546875" style="12" bestFit="1" customWidth="1"/>
    <col min="11494" max="11494" width="15.5703125" style="12" customWidth="1"/>
    <col min="11495" max="11495" width="21.28515625" style="12" customWidth="1"/>
    <col min="11496" max="11496" width="12.28515625" style="12" bestFit="1" customWidth="1"/>
    <col min="11497" max="11501" width="9.140625" style="12"/>
    <col min="11502" max="11502" width="11.28515625" style="12" bestFit="1" customWidth="1"/>
    <col min="11503" max="11744" width="9.140625" style="12"/>
    <col min="11745" max="11745" width="23.140625" style="12" customWidth="1"/>
    <col min="11746" max="11746" width="28.140625" style="12" bestFit="1" customWidth="1"/>
    <col min="11747" max="11748" width="14.28515625" style="12" customWidth="1"/>
    <col min="11749" max="11749" width="9.85546875" style="12" bestFit="1" customWidth="1"/>
    <col min="11750" max="11750" width="15.5703125" style="12" customWidth="1"/>
    <col min="11751" max="11751" width="21.28515625" style="12" customWidth="1"/>
    <col min="11752" max="11752" width="12.28515625" style="12" bestFit="1" customWidth="1"/>
    <col min="11753" max="11757" width="9.140625" style="12"/>
    <col min="11758" max="11758" width="11.28515625" style="12" bestFit="1" customWidth="1"/>
    <col min="11759" max="12000" width="9.140625" style="12"/>
    <col min="12001" max="12001" width="23.140625" style="12" customWidth="1"/>
    <col min="12002" max="12002" width="28.140625" style="12" bestFit="1" customWidth="1"/>
    <col min="12003" max="12004" width="14.28515625" style="12" customWidth="1"/>
    <col min="12005" max="12005" width="9.85546875" style="12" bestFit="1" customWidth="1"/>
    <col min="12006" max="12006" width="15.5703125" style="12" customWidth="1"/>
    <col min="12007" max="12007" width="21.28515625" style="12" customWidth="1"/>
    <col min="12008" max="12008" width="12.28515625" style="12" bestFit="1" customWidth="1"/>
    <col min="12009" max="12013" width="9.140625" style="12"/>
    <col min="12014" max="12014" width="11.28515625" style="12" bestFit="1" customWidth="1"/>
    <col min="12015" max="12256" width="9.140625" style="12"/>
    <col min="12257" max="12257" width="23.140625" style="12" customWidth="1"/>
    <col min="12258" max="12258" width="28.140625" style="12" bestFit="1" customWidth="1"/>
    <col min="12259" max="12260" width="14.28515625" style="12" customWidth="1"/>
    <col min="12261" max="12261" width="9.85546875" style="12" bestFit="1" customWidth="1"/>
    <col min="12262" max="12262" width="15.5703125" style="12" customWidth="1"/>
    <col min="12263" max="12263" width="21.28515625" style="12" customWidth="1"/>
    <col min="12264" max="12264" width="12.28515625" style="12" bestFit="1" customWidth="1"/>
    <col min="12265" max="12269" width="9.140625" style="12"/>
    <col min="12270" max="12270" width="11.28515625" style="12" bestFit="1" customWidth="1"/>
    <col min="12271" max="12512" width="9.140625" style="12"/>
    <col min="12513" max="12513" width="23.140625" style="12" customWidth="1"/>
    <col min="12514" max="12514" width="28.140625" style="12" bestFit="1" customWidth="1"/>
    <col min="12515" max="12516" width="14.28515625" style="12" customWidth="1"/>
    <col min="12517" max="12517" width="9.85546875" style="12" bestFit="1" customWidth="1"/>
    <col min="12518" max="12518" width="15.5703125" style="12" customWidth="1"/>
    <col min="12519" max="12519" width="21.28515625" style="12" customWidth="1"/>
    <col min="12520" max="12520" width="12.28515625" style="12" bestFit="1" customWidth="1"/>
    <col min="12521" max="12525" width="9.140625" style="12"/>
    <col min="12526" max="12526" width="11.28515625" style="12" bestFit="1" customWidth="1"/>
    <col min="12527" max="12768" width="9.140625" style="12"/>
    <col min="12769" max="12769" width="23.140625" style="12" customWidth="1"/>
    <col min="12770" max="12770" width="28.140625" style="12" bestFit="1" customWidth="1"/>
    <col min="12771" max="12772" width="14.28515625" style="12" customWidth="1"/>
    <col min="12773" max="12773" width="9.85546875" style="12" bestFit="1" customWidth="1"/>
    <col min="12774" max="12774" width="15.5703125" style="12" customWidth="1"/>
    <col min="12775" max="12775" width="21.28515625" style="12" customWidth="1"/>
    <col min="12776" max="12776" width="12.28515625" style="12" bestFit="1" customWidth="1"/>
    <col min="12777" max="12781" width="9.140625" style="12"/>
    <col min="12782" max="12782" width="11.28515625" style="12" bestFit="1" customWidth="1"/>
    <col min="12783" max="13024" width="9.140625" style="12"/>
    <col min="13025" max="13025" width="23.140625" style="12" customWidth="1"/>
    <col min="13026" max="13026" width="28.140625" style="12" bestFit="1" customWidth="1"/>
    <col min="13027" max="13028" width="14.28515625" style="12" customWidth="1"/>
    <col min="13029" max="13029" width="9.85546875" style="12" bestFit="1" customWidth="1"/>
    <col min="13030" max="13030" width="15.5703125" style="12" customWidth="1"/>
    <col min="13031" max="13031" width="21.28515625" style="12" customWidth="1"/>
    <col min="13032" max="13032" width="12.28515625" style="12" bestFit="1" customWidth="1"/>
    <col min="13033" max="13037" width="9.140625" style="12"/>
    <col min="13038" max="13038" width="11.28515625" style="12" bestFit="1" customWidth="1"/>
    <col min="13039" max="13280" width="9.140625" style="12"/>
    <col min="13281" max="13281" width="23.140625" style="12" customWidth="1"/>
    <col min="13282" max="13282" width="28.140625" style="12" bestFit="1" customWidth="1"/>
    <col min="13283" max="13284" width="14.28515625" style="12" customWidth="1"/>
    <col min="13285" max="13285" width="9.85546875" style="12" bestFit="1" customWidth="1"/>
    <col min="13286" max="13286" width="15.5703125" style="12" customWidth="1"/>
    <col min="13287" max="13287" width="21.28515625" style="12" customWidth="1"/>
    <col min="13288" max="13288" width="12.28515625" style="12" bestFit="1" customWidth="1"/>
    <col min="13289" max="13293" width="9.140625" style="12"/>
    <col min="13294" max="13294" width="11.28515625" style="12" bestFit="1" customWidth="1"/>
    <col min="13295" max="13536" width="9.140625" style="12"/>
    <col min="13537" max="13537" width="23.140625" style="12" customWidth="1"/>
    <col min="13538" max="13538" width="28.140625" style="12" bestFit="1" customWidth="1"/>
    <col min="13539" max="13540" width="14.28515625" style="12" customWidth="1"/>
    <col min="13541" max="13541" width="9.85546875" style="12" bestFit="1" customWidth="1"/>
    <col min="13542" max="13542" width="15.5703125" style="12" customWidth="1"/>
    <col min="13543" max="13543" width="21.28515625" style="12" customWidth="1"/>
    <col min="13544" max="13544" width="12.28515625" style="12" bestFit="1" customWidth="1"/>
    <col min="13545" max="13549" width="9.140625" style="12"/>
    <col min="13550" max="13550" width="11.28515625" style="12" bestFit="1" customWidth="1"/>
    <col min="13551" max="13792" width="9.140625" style="12"/>
    <col min="13793" max="13793" width="23.140625" style="12" customWidth="1"/>
    <col min="13794" max="13794" width="28.140625" style="12" bestFit="1" customWidth="1"/>
    <col min="13795" max="13796" width="14.28515625" style="12" customWidth="1"/>
    <col min="13797" max="13797" width="9.85546875" style="12" bestFit="1" customWidth="1"/>
    <col min="13798" max="13798" width="15.5703125" style="12" customWidth="1"/>
    <col min="13799" max="13799" width="21.28515625" style="12" customWidth="1"/>
    <col min="13800" max="13800" width="12.28515625" style="12" bestFit="1" customWidth="1"/>
    <col min="13801" max="13805" width="9.140625" style="12"/>
    <col min="13806" max="13806" width="11.28515625" style="12" bestFit="1" customWidth="1"/>
    <col min="13807" max="14048" width="9.140625" style="12"/>
    <col min="14049" max="14049" width="23.140625" style="12" customWidth="1"/>
    <col min="14050" max="14050" width="28.140625" style="12" bestFit="1" customWidth="1"/>
    <col min="14051" max="14052" width="14.28515625" style="12" customWidth="1"/>
    <col min="14053" max="14053" width="9.85546875" style="12" bestFit="1" customWidth="1"/>
    <col min="14054" max="14054" width="15.5703125" style="12" customWidth="1"/>
    <col min="14055" max="14055" width="21.28515625" style="12" customWidth="1"/>
    <col min="14056" max="14056" width="12.28515625" style="12" bestFit="1" customWidth="1"/>
    <col min="14057" max="14061" width="9.140625" style="12"/>
    <col min="14062" max="14062" width="11.28515625" style="12" bestFit="1" customWidth="1"/>
    <col min="14063" max="14304" width="9.140625" style="12"/>
    <col min="14305" max="14305" width="23.140625" style="12" customWidth="1"/>
    <col min="14306" max="14306" width="28.140625" style="12" bestFit="1" customWidth="1"/>
    <col min="14307" max="14308" width="14.28515625" style="12" customWidth="1"/>
    <col min="14309" max="14309" width="9.85546875" style="12" bestFit="1" customWidth="1"/>
    <col min="14310" max="14310" width="15.5703125" style="12" customWidth="1"/>
    <col min="14311" max="14311" width="21.28515625" style="12" customWidth="1"/>
    <col min="14312" max="14312" width="12.28515625" style="12" bestFit="1" customWidth="1"/>
    <col min="14313" max="14317" width="9.140625" style="12"/>
    <col min="14318" max="14318" width="11.28515625" style="12" bestFit="1" customWidth="1"/>
    <col min="14319" max="14560" width="9.140625" style="12"/>
    <col min="14561" max="14561" width="23.140625" style="12" customWidth="1"/>
    <col min="14562" max="14562" width="28.140625" style="12" bestFit="1" customWidth="1"/>
    <col min="14563" max="14564" width="14.28515625" style="12" customWidth="1"/>
    <col min="14565" max="14565" width="9.85546875" style="12" bestFit="1" customWidth="1"/>
    <col min="14566" max="14566" width="15.5703125" style="12" customWidth="1"/>
    <col min="14567" max="14567" width="21.28515625" style="12" customWidth="1"/>
    <col min="14568" max="14568" width="12.28515625" style="12" bestFit="1" customWidth="1"/>
    <col min="14569" max="14573" width="9.140625" style="12"/>
    <col min="14574" max="14574" width="11.28515625" style="12" bestFit="1" customWidth="1"/>
    <col min="14575" max="14816" width="9.140625" style="12"/>
    <col min="14817" max="14817" width="23.140625" style="12" customWidth="1"/>
    <col min="14818" max="14818" width="28.140625" style="12" bestFit="1" customWidth="1"/>
    <col min="14819" max="14820" width="14.28515625" style="12" customWidth="1"/>
    <col min="14821" max="14821" width="9.85546875" style="12" bestFit="1" customWidth="1"/>
    <col min="14822" max="14822" width="15.5703125" style="12" customWidth="1"/>
    <col min="14823" max="14823" width="21.28515625" style="12" customWidth="1"/>
    <col min="14824" max="14824" width="12.28515625" style="12" bestFit="1" customWidth="1"/>
    <col min="14825" max="14829" width="9.140625" style="12"/>
    <col min="14830" max="14830" width="11.28515625" style="12" bestFit="1" customWidth="1"/>
    <col min="14831" max="15072" width="9.140625" style="12"/>
    <col min="15073" max="15073" width="23.140625" style="12" customWidth="1"/>
    <col min="15074" max="15074" width="28.140625" style="12" bestFit="1" customWidth="1"/>
    <col min="15075" max="15076" width="14.28515625" style="12" customWidth="1"/>
    <col min="15077" max="15077" width="9.85546875" style="12" bestFit="1" customWidth="1"/>
    <col min="15078" max="15078" width="15.5703125" style="12" customWidth="1"/>
    <col min="15079" max="15079" width="21.28515625" style="12" customWidth="1"/>
    <col min="15080" max="15080" width="12.28515625" style="12" bestFit="1" customWidth="1"/>
    <col min="15081" max="15085" width="9.140625" style="12"/>
    <col min="15086" max="15086" width="11.28515625" style="12" bestFit="1" customWidth="1"/>
    <col min="15087" max="15328" width="9.140625" style="12"/>
    <col min="15329" max="15329" width="23.140625" style="12" customWidth="1"/>
    <col min="15330" max="15330" width="28.140625" style="12" bestFit="1" customWidth="1"/>
    <col min="15331" max="15332" width="14.28515625" style="12" customWidth="1"/>
    <col min="15333" max="15333" width="9.85546875" style="12" bestFit="1" customWidth="1"/>
    <col min="15334" max="15334" width="15.5703125" style="12" customWidth="1"/>
    <col min="15335" max="15335" width="21.28515625" style="12" customWidth="1"/>
    <col min="15336" max="15336" width="12.28515625" style="12" bestFit="1" customWidth="1"/>
    <col min="15337" max="15341" width="9.140625" style="12"/>
    <col min="15342" max="15342" width="11.28515625" style="12" bestFit="1" customWidth="1"/>
    <col min="15343" max="15584" width="9.140625" style="12"/>
    <col min="15585" max="15585" width="23.140625" style="12" customWidth="1"/>
    <col min="15586" max="15586" width="28.140625" style="12" bestFit="1" customWidth="1"/>
    <col min="15587" max="15588" width="14.28515625" style="12" customWidth="1"/>
    <col min="15589" max="15589" width="9.85546875" style="12" bestFit="1" customWidth="1"/>
    <col min="15590" max="15590" width="15.5703125" style="12" customWidth="1"/>
    <col min="15591" max="15591" width="21.28515625" style="12" customWidth="1"/>
    <col min="15592" max="15592" width="12.28515625" style="12" bestFit="1" customWidth="1"/>
    <col min="15593" max="15597" width="9.140625" style="12"/>
    <col min="15598" max="15598" width="11.28515625" style="12" bestFit="1" customWidth="1"/>
    <col min="15599" max="15840" width="9.140625" style="12"/>
    <col min="15841" max="15841" width="23.140625" style="12" customWidth="1"/>
    <col min="15842" max="15842" width="28.140625" style="12" bestFit="1" customWidth="1"/>
    <col min="15843" max="15844" width="14.28515625" style="12" customWidth="1"/>
    <col min="15845" max="15845" width="9.85546875" style="12" bestFit="1" customWidth="1"/>
    <col min="15846" max="15846" width="15.5703125" style="12" customWidth="1"/>
    <col min="15847" max="15847" width="21.28515625" style="12" customWidth="1"/>
    <col min="15848" max="15848" width="12.28515625" style="12" bestFit="1" customWidth="1"/>
    <col min="15849" max="15853" width="9.140625" style="12"/>
    <col min="15854" max="15854" width="11.28515625" style="12" bestFit="1" customWidth="1"/>
    <col min="15855" max="16096" width="9.140625" style="12"/>
    <col min="16097" max="16097" width="23.140625" style="12" customWidth="1"/>
    <col min="16098" max="16098" width="28.140625" style="12" bestFit="1" customWidth="1"/>
    <col min="16099" max="16100" width="14.28515625" style="12" customWidth="1"/>
    <col min="16101" max="16101" width="9.85546875" style="12" bestFit="1" customWidth="1"/>
    <col min="16102" max="16102" width="15.5703125" style="12" customWidth="1"/>
    <col min="16103" max="16103" width="21.28515625" style="12" customWidth="1"/>
    <col min="16104" max="16104" width="12.28515625" style="12" bestFit="1" customWidth="1"/>
    <col min="16105" max="16109" width="9.140625" style="12"/>
    <col min="16110" max="16110" width="11.28515625" style="12" bestFit="1" customWidth="1"/>
    <col min="16111" max="16384" width="9.140625" style="12"/>
  </cols>
  <sheetData>
    <row r="1" spans="1:9" s="19" customFormat="1" ht="31.5" x14ac:dyDescent="0.25">
      <c r="B1" s="215" t="s">
        <v>824</v>
      </c>
      <c r="C1" s="20" t="s">
        <v>639</v>
      </c>
      <c r="D1" s="20" t="s">
        <v>639</v>
      </c>
      <c r="E1" s="20" t="s">
        <v>639</v>
      </c>
      <c r="F1" s="129" t="s">
        <v>799</v>
      </c>
      <c r="G1" s="20" t="s">
        <v>223</v>
      </c>
      <c r="H1" s="20" t="s">
        <v>223</v>
      </c>
      <c r="I1" s="20" t="s">
        <v>223</v>
      </c>
    </row>
    <row r="2" spans="1:9" x14ac:dyDescent="0.25">
      <c r="D2" s="18"/>
      <c r="F2" s="130">
        <v>7662.17</v>
      </c>
    </row>
    <row r="3" spans="1:9" ht="3.75" customHeight="1" x14ac:dyDescent="0.35">
      <c r="A3" s="131" t="s">
        <v>224</v>
      </c>
    </row>
    <row r="4" spans="1:9" s="134" customFormat="1" ht="94.5" x14ac:dyDescent="0.25">
      <c r="A4" s="132" t="s">
        <v>14</v>
      </c>
      <c r="B4" s="132" t="s">
        <v>219</v>
      </c>
      <c r="C4" s="133" t="s">
        <v>236</v>
      </c>
      <c r="D4" s="133" t="s">
        <v>800</v>
      </c>
      <c r="E4" s="133" t="s">
        <v>801</v>
      </c>
      <c r="F4" s="133" t="s">
        <v>802</v>
      </c>
      <c r="G4" s="133" t="s">
        <v>803</v>
      </c>
      <c r="H4" s="133" t="s">
        <v>804</v>
      </c>
      <c r="I4" s="133" t="s">
        <v>805</v>
      </c>
    </row>
    <row r="5" spans="1:9" x14ac:dyDescent="0.25">
      <c r="A5" s="135" t="s">
        <v>240</v>
      </c>
      <c r="B5" s="136" t="s">
        <v>241</v>
      </c>
      <c r="C5" s="282">
        <v>443902.68999999994</v>
      </c>
      <c r="D5" s="283">
        <v>1083</v>
      </c>
      <c r="E5" s="283">
        <v>65</v>
      </c>
      <c r="F5" s="284">
        <f>F2</f>
        <v>7662.17</v>
      </c>
      <c r="G5" s="284">
        <f>MAX(F5*0.2,400)</f>
        <v>1532.4340000000002</v>
      </c>
      <c r="H5" s="284">
        <f>MAX(F5*0.1,200)</f>
        <v>766.2170000000001</v>
      </c>
      <c r="I5" s="285">
        <f>SUM(G5*D5)+(E5*H5)</f>
        <v>1709430.1270000001</v>
      </c>
    </row>
    <row r="6" spans="1:9" x14ac:dyDescent="0.25">
      <c r="A6" s="135" t="s">
        <v>242</v>
      </c>
      <c r="B6" s="136" t="s">
        <v>666</v>
      </c>
      <c r="C6" s="282">
        <v>1612719.63</v>
      </c>
      <c r="D6" s="283">
        <v>3146</v>
      </c>
      <c r="E6" s="283">
        <v>435</v>
      </c>
      <c r="F6" s="284">
        <f>F5</f>
        <v>7662.17</v>
      </c>
      <c r="G6" s="284">
        <f t="shared" ref="G6:G69" si="0">MAX(F6*0.2,400)</f>
        <v>1532.4340000000002</v>
      </c>
      <c r="H6" s="284">
        <f t="shared" ref="H6:H69" si="1">MAX(F6*0.1,200)</f>
        <v>766.2170000000001</v>
      </c>
      <c r="I6" s="285">
        <f t="shared" ref="I6:I69" si="2">SUM(G6*D6)+(E6*H6)</f>
        <v>5154341.7590000015</v>
      </c>
    </row>
    <row r="7" spans="1:9" x14ac:dyDescent="0.25">
      <c r="A7" s="135" t="s">
        <v>244</v>
      </c>
      <c r="B7" s="136" t="s">
        <v>667</v>
      </c>
      <c r="C7" s="282">
        <v>594625.47</v>
      </c>
      <c r="D7" s="283">
        <v>1451</v>
      </c>
      <c r="E7" s="283">
        <v>87</v>
      </c>
      <c r="F7" s="284">
        <f t="shared" ref="F7:F70" si="3">F6</f>
        <v>7662.17</v>
      </c>
      <c r="G7" s="284">
        <f t="shared" si="0"/>
        <v>1532.4340000000002</v>
      </c>
      <c r="H7" s="284">
        <f t="shared" si="1"/>
        <v>766.2170000000001</v>
      </c>
      <c r="I7" s="285">
        <f t="shared" si="2"/>
        <v>2290222.6130000004</v>
      </c>
    </row>
    <row r="8" spans="1:9" x14ac:dyDescent="0.25">
      <c r="A8" s="135" t="s">
        <v>246</v>
      </c>
      <c r="B8" s="136" t="s">
        <v>247</v>
      </c>
      <c r="C8" s="282">
        <v>514562.79000000004</v>
      </c>
      <c r="D8" s="283">
        <v>1114</v>
      </c>
      <c r="E8" s="283">
        <v>111</v>
      </c>
      <c r="F8" s="284">
        <f t="shared" si="3"/>
        <v>7662.17</v>
      </c>
      <c r="G8" s="284">
        <f t="shared" si="0"/>
        <v>1532.4340000000002</v>
      </c>
      <c r="H8" s="284">
        <f t="shared" si="1"/>
        <v>766.2170000000001</v>
      </c>
      <c r="I8" s="285">
        <f t="shared" si="2"/>
        <v>1792181.5630000003</v>
      </c>
    </row>
    <row r="9" spans="1:9" x14ac:dyDescent="0.25">
      <c r="A9" s="135" t="s">
        <v>248</v>
      </c>
      <c r="B9" s="136" t="s">
        <v>249</v>
      </c>
      <c r="C9" s="282">
        <v>20858.039999999997</v>
      </c>
      <c r="D9" s="283">
        <v>63</v>
      </c>
      <c r="E9" s="283">
        <v>0</v>
      </c>
      <c r="F9" s="284">
        <f t="shared" si="3"/>
        <v>7662.17</v>
      </c>
      <c r="G9" s="284">
        <f t="shared" si="0"/>
        <v>1532.4340000000002</v>
      </c>
      <c r="H9" s="284">
        <f t="shared" si="1"/>
        <v>766.2170000000001</v>
      </c>
      <c r="I9" s="285">
        <f t="shared" si="2"/>
        <v>96543.342000000019</v>
      </c>
    </row>
    <row r="10" spans="1:9" x14ac:dyDescent="0.25">
      <c r="A10" s="135" t="s">
        <v>250</v>
      </c>
      <c r="B10" s="136" t="s">
        <v>251</v>
      </c>
      <c r="C10" s="282">
        <v>10914.289999999999</v>
      </c>
      <c r="D10" s="283">
        <v>29</v>
      </c>
      <c r="E10" s="283">
        <v>1</v>
      </c>
      <c r="F10" s="284">
        <f t="shared" si="3"/>
        <v>7662.17</v>
      </c>
      <c r="G10" s="284">
        <f t="shared" si="0"/>
        <v>1532.4340000000002</v>
      </c>
      <c r="H10" s="284">
        <f t="shared" si="1"/>
        <v>766.2170000000001</v>
      </c>
      <c r="I10" s="285">
        <f t="shared" si="2"/>
        <v>45206.803</v>
      </c>
    </row>
    <row r="11" spans="1:9" x14ac:dyDescent="0.25">
      <c r="A11" s="135" t="s">
        <v>252</v>
      </c>
      <c r="B11" s="136" t="s">
        <v>253</v>
      </c>
      <c r="C11" s="282">
        <v>677832.55999999994</v>
      </c>
      <c r="D11" s="283">
        <v>1508</v>
      </c>
      <c r="E11" s="283">
        <v>136</v>
      </c>
      <c r="F11" s="284">
        <f t="shared" si="3"/>
        <v>7662.17</v>
      </c>
      <c r="G11" s="284">
        <f t="shared" si="0"/>
        <v>1532.4340000000002</v>
      </c>
      <c r="H11" s="284">
        <f t="shared" si="1"/>
        <v>766.2170000000001</v>
      </c>
      <c r="I11" s="285">
        <f t="shared" si="2"/>
        <v>2415115.9840000002</v>
      </c>
    </row>
    <row r="12" spans="1:9" x14ac:dyDescent="0.25">
      <c r="A12" s="135" t="s">
        <v>254</v>
      </c>
      <c r="B12" s="136" t="s">
        <v>255</v>
      </c>
      <c r="C12" s="282">
        <v>71080.05</v>
      </c>
      <c r="D12" s="283">
        <v>179</v>
      </c>
      <c r="E12" s="283">
        <v>9</v>
      </c>
      <c r="F12" s="284">
        <f t="shared" si="3"/>
        <v>7662.17</v>
      </c>
      <c r="G12" s="284">
        <f t="shared" si="0"/>
        <v>1532.4340000000002</v>
      </c>
      <c r="H12" s="284">
        <f t="shared" si="1"/>
        <v>766.2170000000001</v>
      </c>
      <c r="I12" s="285">
        <f t="shared" si="2"/>
        <v>281201.63900000002</v>
      </c>
    </row>
    <row r="13" spans="1:9" x14ac:dyDescent="0.25">
      <c r="A13" s="135" t="s">
        <v>256</v>
      </c>
      <c r="B13" s="136" t="s">
        <v>257</v>
      </c>
      <c r="C13" s="282">
        <v>2979.72</v>
      </c>
      <c r="D13" s="283">
        <v>9</v>
      </c>
      <c r="E13" s="283">
        <v>0</v>
      </c>
      <c r="F13" s="284">
        <f t="shared" si="3"/>
        <v>7662.17</v>
      </c>
      <c r="G13" s="284">
        <f t="shared" si="0"/>
        <v>1532.4340000000002</v>
      </c>
      <c r="H13" s="284">
        <f t="shared" si="1"/>
        <v>766.2170000000001</v>
      </c>
      <c r="I13" s="285">
        <f t="shared" si="2"/>
        <v>13791.906000000003</v>
      </c>
    </row>
    <row r="14" spans="1:9" x14ac:dyDescent="0.25">
      <c r="A14" s="135" t="s">
        <v>258</v>
      </c>
      <c r="B14" s="136" t="s">
        <v>259</v>
      </c>
      <c r="C14" s="282">
        <v>82189.22</v>
      </c>
      <c r="D14" s="283">
        <v>161</v>
      </c>
      <c r="E14" s="283">
        <v>22</v>
      </c>
      <c r="F14" s="284">
        <f t="shared" si="3"/>
        <v>7662.17</v>
      </c>
      <c r="G14" s="284">
        <f t="shared" si="0"/>
        <v>1532.4340000000002</v>
      </c>
      <c r="H14" s="284">
        <f t="shared" si="1"/>
        <v>766.2170000000001</v>
      </c>
      <c r="I14" s="285">
        <f t="shared" si="2"/>
        <v>263578.64800000004</v>
      </c>
    </row>
    <row r="15" spans="1:9" x14ac:dyDescent="0.25">
      <c r="A15" s="135" t="s">
        <v>260</v>
      </c>
      <c r="B15" s="136" t="s">
        <v>261</v>
      </c>
      <c r="C15" s="282">
        <v>108596.16999999998</v>
      </c>
      <c r="D15" s="283">
        <v>213</v>
      </c>
      <c r="E15" s="283">
        <v>29</v>
      </c>
      <c r="F15" s="284">
        <f t="shared" si="3"/>
        <v>7662.17</v>
      </c>
      <c r="G15" s="284">
        <f t="shared" si="0"/>
        <v>1532.4340000000002</v>
      </c>
      <c r="H15" s="284">
        <f t="shared" si="1"/>
        <v>766.2170000000001</v>
      </c>
      <c r="I15" s="285">
        <f t="shared" si="2"/>
        <v>348628.73500000004</v>
      </c>
    </row>
    <row r="16" spans="1:9" x14ac:dyDescent="0.25">
      <c r="A16" s="135" t="s">
        <v>262</v>
      </c>
      <c r="B16" s="136" t="s">
        <v>263</v>
      </c>
      <c r="C16" s="282">
        <v>1686425.62</v>
      </c>
      <c r="D16" s="283">
        <v>3325</v>
      </c>
      <c r="E16" s="283">
        <v>446</v>
      </c>
      <c r="F16" s="284">
        <f t="shared" si="3"/>
        <v>7662.17</v>
      </c>
      <c r="G16" s="284">
        <f t="shared" si="0"/>
        <v>1532.4340000000002</v>
      </c>
      <c r="H16" s="284">
        <f t="shared" si="1"/>
        <v>766.2170000000001</v>
      </c>
      <c r="I16" s="285">
        <f t="shared" si="2"/>
        <v>5437075.8320000004</v>
      </c>
    </row>
    <row r="17" spans="1:9" x14ac:dyDescent="0.25">
      <c r="A17" s="135" t="s">
        <v>264</v>
      </c>
      <c r="B17" s="136" t="s">
        <v>265</v>
      </c>
      <c r="C17" s="282">
        <v>150940.35999999999</v>
      </c>
      <c r="D17" s="283">
        <v>329</v>
      </c>
      <c r="E17" s="283">
        <v>32</v>
      </c>
      <c r="F17" s="284">
        <f t="shared" si="3"/>
        <v>7662.17</v>
      </c>
      <c r="G17" s="284">
        <f t="shared" si="0"/>
        <v>1532.4340000000002</v>
      </c>
      <c r="H17" s="284">
        <f t="shared" si="1"/>
        <v>766.2170000000001</v>
      </c>
      <c r="I17" s="285">
        <f t="shared" si="2"/>
        <v>528689.7300000001</v>
      </c>
    </row>
    <row r="18" spans="1:9" x14ac:dyDescent="0.25">
      <c r="A18" s="135" t="s">
        <v>266</v>
      </c>
      <c r="B18" s="136" t="s">
        <v>267</v>
      </c>
      <c r="C18" s="282">
        <v>4635.12</v>
      </c>
      <c r="D18" s="283">
        <v>14</v>
      </c>
      <c r="E18" s="283">
        <v>0</v>
      </c>
      <c r="F18" s="284">
        <f t="shared" si="3"/>
        <v>7662.17</v>
      </c>
      <c r="G18" s="284">
        <f t="shared" si="0"/>
        <v>1532.4340000000002</v>
      </c>
      <c r="H18" s="284">
        <f t="shared" si="1"/>
        <v>766.2170000000001</v>
      </c>
      <c r="I18" s="285">
        <f t="shared" si="2"/>
        <v>21454.076000000001</v>
      </c>
    </row>
    <row r="19" spans="1:9" x14ac:dyDescent="0.25">
      <c r="A19" s="135" t="s">
        <v>268</v>
      </c>
      <c r="B19" s="136" t="s">
        <v>269</v>
      </c>
      <c r="C19" s="282">
        <v>3236345.37</v>
      </c>
      <c r="D19" s="283">
        <v>8169</v>
      </c>
      <c r="E19" s="283">
        <v>405</v>
      </c>
      <c r="F19" s="284">
        <f t="shared" si="3"/>
        <v>7662.17</v>
      </c>
      <c r="G19" s="284">
        <f t="shared" si="0"/>
        <v>1532.4340000000002</v>
      </c>
      <c r="H19" s="284">
        <f t="shared" si="1"/>
        <v>766.2170000000001</v>
      </c>
      <c r="I19" s="285">
        <f t="shared" si="2"/>
        <v>12828771.231000001</v>
      </c>
    </row>
    <row r="20" spans="1:9" x14ac:dyDescent="0.25">
      <c r="A20" s="135" t="s">
        <v>270</v>
      </c>
      <c r="B20" s="136" t="s">
        <v>271</v>
      </c>
      <c r="C20" s="282">
        <v>83398.11</v>
      </c>
      <c r="D20" s="283">
        <v>240</v>
      </c>
      <c r="E20" s="283">
        <v>3</v>
      </c>
      <c r="F20" s="284">
        <f t="shared" si="3"/>
        <v>7662.17</v>
      </c>
      <c r="G20" s="284">
        <f t="shared" si="0"/>
        <v>1532.4340000000002</v>
      </c>
      <c r="H20" s="284">
        <f t="shared" si="1"/>
        <v>766.2170000000001</v>
      </c>
      <c r="I20" s="285">
        <f t="shared" si="2"/>
        <v>370082.81100000005</v>
      </c>
    </row>
    <row r="21" spans="1:9" x14ac:dyDescent="0.25">
      <c r="A21" s="135" t="s">
        <v>272</v>
      </c>
      <c r="B21" s="136" t="s">
        <v>668</v>
      </c>
      <c r="C21" s="282">
        <v>48396.36</v>
      </c>
      <c r="D21" s="283">
        <v>51</v>
      </c>
      <c r="E21" s="283">
        <v>24</v>
      </c>
      <c r="F21" s="284">
        <f t="shared" si="3"/>
        <v>7662.17</v>
      </c>
      <c r="G21" s="284">
        <f t="shared" si="0"/>
        <v>1532.4340000000002</v>
      </c>
      <c r="H21" s="284">
        <f t="shared" si="1"/>
        <v>766.2170000000001</v>
      </c>
      <c r="I21" s="285">
        <f t="shared" si="2"/>
        <v>96543.342000000004</v>
      </c>
    </row>
    <row r="22" spans="1:9" x14ac:dyDescent="0.25">
      <c r="A22" s="135" t="s">
        <v>274</v>
      </c>
      <c r="B22" s="136" t="s">
        <v>275</v>
      </c>
      <c r="C22" s="282">
        <v>662.16</v>
      </c>
      <c r="D22" s="283">
        <v>2</v>
      </c>
      <c r="E22" s="283">
        <v>0</v>
      </c>
      <c r="F22" s="284">
        <f t="shared" si="3"/>
        <v>7662.17</v>
      </c>
      <c r="G22" s="284">
        <f t="shared" si="0"/>
        <v>1532.4340000000002</v>
      </c>
      <c r="H22" s="284">
        <f t="shared" si="1"/>
        <v>766.2170000000001</v>
      </c>
      <c r="I22" s="285">
        <f t="shared" si="2"/>
        <v>3064.8680000000004</v>
      </c>
    </row>
    <row r="23" spans="1:9" x14ac:dyDescent="0.25">
      <c r="A23" s="135" t="s">
        <v>276</v>
      </c>
      <c r="B23" s="136" t="s">
        <v>277</v>
      </c>
      <c r="C23" s="282">
        <v>0</v>
      </c>
      <c r="D23" s="283">
        <v>0</v>
      </c>
      <c r="E23" s="283">
        <v>0</v>
      </c>
      <c r="F23" s="284">
        <f t="shared" si="3"/>
        <v>7662.17</v>
      </c>
      <c r="G23" s="284">
        <f t="shared" si="0"/>
        <v>1532.4340000000002</v>
      </c>
      <c r="H23" s="284">
        <f t="shared" si="1"/>
        <v>766.2170000000001</v>
      </c>
      <c r="I23" s="285">
        <f t="shared" si="2"/>
        <v>0</v>
      </c>
    </row>
    <row r="24" spans="1:9" x14ac:dyDescent="0.25">
      <c r="A24" s="135" t="s">
        <v>278</v>
      </c>
      <c r="B24" s="136" t="s">
        <v>279</v>
      </c>
      <c r="C24" s="282">
        <v>662.16</v>
      </c>
      <c r="D24" s="283">
        <v>2</v>
      </c>
      <c r="E24" s="283">
        <v>0</v>
      </c>
      <c r="F24" s="284">
        <f t="shared" si="3"/>
        <v>7662.17</v>
      </c>
      <c r="G24" s="284">
        <f t="shared" si="0"/>
        <v>1532.4340000000002</v>
      </c>
      <c r="H24" s="284">
        <f t="shared" si="1"/>
        <v>766.2170000000001</v>
      </c>
      <c r="I24" s="285">
        <f t="shared" si="2"/>
        <v>3064.8680000000004</v>
      </c>
    </row>
    <row r="25" spans="1:9" x14ac:dyDescent="0.25">
      <c r="A25" s="135" t="s">
        <v>280</v>
      </c>
      <c r="B25" s="136" t="s">
        <v>281</v>
      </c>
      <c r="C25" s="282">
        <v>331.08</v>
      </c>
      <c r="D25" s="283">
        <v>1</v>
      </c>
      <c r="E25" s="283">
        <v>0</v>
      </c>
      <c r="F25" s="284">
        <f t="shared" si="3"/>
        <v>7662.17</v>
      </c>
      <c r="G25" s="284">
        <f t="shared" si="0"/>
        <v>1532.4340000000002</v>
      </c>
      <c r="H25" s="284">
        <f t="shared" si="1"/>
        <v>766.2170000000001</v>
      </c>
      <c r="I25" s="285">
        <f t="shared" si="2"/>
        <v>1532.4340000000002</v>
      </c>
    </row>
    <row r="26" spans="1:9" x14ac:dyDescent="0.25">
      <c r="A26" s="135" t="s">
        <v>282</v>
      </c>
      <c r="B26" s="136" t="s">
        <v>283</v>
      </c>
      <c r="C26" s="282">
        <v>0</v>
      </c>
      <c r="D26" s="283">
        <v>0</v>
      </c>
      <c r="E26" s="283">
        <v>0</v>
      </c>
      <c r="F26" s="284">
        <f t="shared" si="3"/>
        <v>7662.17</v>
      </c>
      <c r="G26" s="284">
        <f t="shared" si="0"/>
        <v>1532.4340000000002</v>
      </c>
      <c r="H26" s="284">
        <f t="shared" si="1"/>
        <v>766.2170000000001</v>
      </c>
      <c r="I26" s="285">
        <f t="shared" si="2"/>
        <v>0</v>
      </c>
    </row>
    <row r="27" spans="1:9" x14ac:dyDescent="0.25">
      <c r="A27" s="135" t="s">
        <v>284</v>
      </c>
      <c r="B27" s="136" t="s">
        <v>285</v>
      </c>
      <c r="C27" s="282">
        <v>8551.33</v>
      </c>
      <c r="D27" s="283">
        <v>6</v>
      </c>
      <c r="E27" s="283">
        <v>5</v>
      </c>
      <c r="F27" s="284">
        <f t="shared" si="3"/>
        <v>7662.17</v>
      </c>
      <c r="G27" s="284">
        <f t="shared" si="0"/>
        <v>1532.4340000000002</v>
      </c>
      <c r="H27" s="284">
        <f t="shared" si="1"/>
        <v>766.2170000000001</v>
      </c>
      <c r="I27" s="285">
        <f t="shared" si="2"/>
        <v>13025.689000000002</v>
      </c>
    </row>
    <row r="28" spans="1:9" x14ac:dyDescent="0.25">
      <c r="A28" s="135" t="s">
        <v>286</v>
      </c>
      <c r="B28" s="136" t="s">
        <v>669</v>
      </c>
      <c r="C28" s="282">
        <v>5274.58</v>
      </c>
      <c r="D28" s="283">
        <v>8</v>
      </c>
      <c r="E28" s="283">
        <v>2</v>
      </c>
      <c r="F28" s="284">
        <f t="shared" si="3"/>
        <v>7662.17</v>
      </c>
      <c r="G28" s="284">
        <f t="shared" si="0"/>
        <v>1532.4340000000002</v>
      </c>
      <c r="H28" s="284">
        <f t="shared" si="1"/>
        <v>766.2170000000001</v>
      </c>
      <c r="I28" s="285">
        <f t="shared" si="2"/>
        <v>13791.906000000003</v>
      </c>
    </row>
    <row r="29" spans="1:9" x14ac:dyDescent="0.25">
      <c r="A29" s="135" t="s">
        <v>288</v>
      </c>
      <c r="B29" s="136" t="s">
        <v>670</v>
      </c>
      <c r="C29" s="282">
        <v>937792.89999999991</v>
      </c>
      <c r="D29" s="283">
        <v>1968</v>
      </c>
      <c r="E29" s="283">
        <v>218</v>
      </c>
      <c r="F29" s="284">
        <f t="shared" si="3"/>
        <v>7662.17</v>
      </c>
      <c r="G29" s="284">
        <f t="shared" si="0"/>
        <v>1532.4340000000002</v>
      </c>
      <c r="H29" s="284">
        <f t="shared" si="1"/>
        <v>766.2170000000001</v>
      </c>
      <c r="I29" s="285">
        <f t="shared" si="2"/>
        <v>3182865.4180000001</v>
      </c>
    </row>
    <row r="30" spans="1:9" x14ac:dyDescent="0.25">
      <c r="A30" s="135" t="s">
        <v>290</v>
      </c>
      <c r="B30" s="136" t="s">
        <v>671</v>
      </c>
      <c r="C30" s="282">
        <v>636320.77999999991</v>
      </c>
      <c r="D30" s="283">
        <v>1454</v>
      </c>
      <c r="E30" s="283">
        <v>118</v>
      </c>
      <c r="F30" s="284">
        <f t="shared" si="3"/>
        <v>7662.17</v>
      </c>
      <c r="G30" s="284">
        <f t="shared" si="0"/>
        <v>1532.4340000000002</v>
      </c>
      <c r="H30" s="284">
        <f t="shared" si="1"/>
        <v>766.2170000000001</v>
      </c>
      <c r="I30" s="285">
        <f t="shared" si="2"/>
        <v>2318572.6420000005</v>
      </c>
    </row>
    <row r="31" spans="1:9" x14ac:dyDescent="0.25">
      <c r="A31" s="135" t="s">
        <v>292</v>
      </c>
      <c r="B31" s="136" t="s">
        <v>293</v>
      </c>
      <c r="C31" s="282">
        <v>4292.6899999999996</v>
      </c>
      <c r="D31" s="283">
        <v>9</v>
      </c>
      <c r="E31" s="283">
        <v>1</v>
      </c>
      <c r="F31" s="284">
        <f t="shared" si="3"/>
        <v>7662.17</v>
      </c>
      <c r="G31" s="284">
        <f t="shared" si="0"/>
        <v>1532.4340000000002</v>
      </c>
      <c r="H31" s="284">
        <f t="shared" si="1"/>
        <v>766.2170000000001</v>
      </c>
      <c r="I31" s="285">
        <f t="shared" si="2"/>
        <v>14558.123000000003</v>
      </c>
    </row>
    <row r="32" spans="1:9" x14ac:dyDescent="0.25">
      <c r="A32" s="135" t="s">
        <v>294</v>
      </c>
      <c r="B32" s="136" t="s">
        <v>672</v>
      </c>
      <c r="C32" s="282">
        <v>5959.44</v>
      </c>
      <c r="D32" s="283">
        <v>18</v>
      </c>
      <c r="E32" s="283">
        <v>0</v>
      </c>
      <c r="F32" s="284">
        <f t="shared" si="3"/>
        <v>7662.17</v>
      </c>
      <c r="G32" s="284">
        <f t="shared" si="0"/>
        <v>1532.4340000000002</v>
      </c>
      <c r="H32" s="284">
        <f t="shared" si="1"/>
        <v>766.2170000000001</v>
      </c>
      <c r="I32" s="285">
        <f t="shared" si="2"/>
        <v>27583.812000000005</v>
      </c>
    </row>
    <row r="33" spans="1:9" x14ac:dyDescent="0.25">
      <c r="A33" s="135" t="s">
        <v>296</v>
      </c>
      <c r="B33" s="136" t="s">
        <v>297</v>
      </c>
      <c r="C33" s="282">
        <v>993.24</v>
      </c>
      <c r="D33" s="283">
        <v>3</v>
      </c>
      <c r="E33" s="283">
        <v>0</v>
      </c>
      <c r="F33" s="284">
        <f t="shared" si="3"/>
        <v>7662.17</v>
      </c>
      <c r="G33" s="284">
        <f t="shared" si="0"/>
        <v>1532.4340000000002</v>
      </c>
      <c r="H33" s="284">
        <f t="shared" si="1"/>
        <v>766.2170000000001</v>
      </c>
      <c r="I33" s="285">
        <f t="shared" si="2"/>
        <v>4597.3020000000006</v>
      </c>
    </row>
    <row r="34" spans="1:9" x14ac:dyDescent="0.25">
      <c r="A34" s="135" t="s">
        <v>298</v>
      </c>
      <c r="B34" s="136" t="s">
        <v>673</v>
      </c>
      <c r="C34" s="282">
        <v>331.08</v>
      </c>
      <c r="D34" s="283">
        <v>1</v>
      </c>
      <c r="E34" s="283">
        <v>0</v>
      </c>
      <c r="F34" s="284">
        <f t="shared" si="3"/>
        <v>7662.17</v>
      </c>
      <c r="G34" s="284">
        <f t="shared" si="0"/>
        <v>1532.4340000000002</v>
      </c>
      <c r="H34" s="284">
        <f t="shared" si="1"/>
        <v>766.2170000000001</v>
      </c>
      <c r="I34" s="285">
        <f t="shared" si="2"/>
        <v>1532.4340000000002</v>
      </c>
    </row>
    <row r="35" spans="1:9" x14ac:dyDescent="0.25">
      <c r="A35" s="135" t="s">
        <v>300</v>
      </c>
      <c r="B35" s="136" t="s">
        <v>301</v>
      </c>
      <c r="C35" s="282">
        <v>1324.32</v>
      </c>
      <c r="D35" s="283">
        <v>4</v>
      </c>
      <c r="E35" s="283">
        <v>0</v>
      </c>
      <c r="F35" s="284">
        <f t="shared" si="3"/>
        <v>7662.17</v>
      </c>
      <c r="G35" s="284">
        <f t="shared" si="0"/>
        <v>1532.4340000000002</v>
      </c>
      <c r="H35" s="284">
        <f t="shared" si="1"/>
        <v>766.2170000000001</v>
      </c>
      <c r="I35" s="285">
        <f t="shared" si="2"/>
        <v>6129.7360000000008</v>
      </c>
    </row>
    <row r="36" spans="1:9" x14ac:dyDescent="0.25">
      <c r="A36" s="135" t="s">
        <v>302</v>
      </c>
      <c r="B36" s="136" t="s">
        <v>303</v>
      </c>
      <c r="C36" s="282">
        <v>0</v>
      </c>
      <c r="D36" s="283">
        <v>0</v>
      </c>
      <c r="E36" s="283">
        <v>0</v>
      </c>
      <c r="F36" s="284">
        <f t="shared" si="3"/>
        <v>7662.17</v>
      </c>
      <c r="G36" s="284">
        <f t="shared" si="0"/>
        <v>1532.4340000000002</v>
      </c>
      <c r="H36" s="284">
        <f t="shared" si="1"/>
        <v>766.2170000000001</v>
      </c>
      <c r="I36" s="285">
        <f t="shared" si="2"/>
        <v>0</v>
      </c>
    </row>
    <row r="37" spans="1:9" x14ac:dyDescent="0.25">
      <c r="A37" s="135" t="s">
        <v>304</v>
      </c>
      <c r="B37" s="136" t="s">
        <v>305</v>
      </c>
      <c r="C37" s="282">
        <v>662.16</v>
      </c>
      <c r="D37" s="283">
        <v>2</v>
      </c>
      <c r="E37" s="283">
        <v>0</v>
      </c>
      <c r="F37" s="284">
        <f t="shared" si="3"/>
        <v>7662.17</v>
      </c>
      <c r="G37" s="284">
        <f t="shared" si="0"/>
        <v>1532.4340000000002</v>
      </c>
      <c r="H37" s="284">
        <f t="shared" si="1"/>
        <v>766.2170000000001</v>
      </c>
      <c r="I37" s="285">
        <f t="shared" si="2"/>
        <v>3064.8680000000004</v>
      </c>
    </row>
    <row r="38" spans="1:9" x14ac:dyDescent="0.25">
      <c r="A38" s="135" t="s">
        <v>306</v>
      </c>
      <c r="B38" s="136" t="s">
        <v>307</v>
      </c>
      <c r="C38" s="282">
        <v>2648.64</v>
      </c>
      <c r="D38" s="283">
        <v>8</v>
      </c>
      <c r="E38" s="283">
        <v>0</v>
      </c>
      <c r="F38" s="284">
        <f t="shared" si="3"/>
        <v>7662.17</v>
      </c>
      <c r="G38" s="284">
        <f t="shared" si="0"/>
        <v>1532.4340000000002</v>
      </c>
      <c r="H38" s="284">
        <f t="shared" si="1"/>
        <v>766.2170000000001</v>
      </c>
      <c r="I38" s="285">
        <f t="shared" si="2"/>
        <v>12259.472000000002</v>
      </c>
    </row>
    <row r="39" spans="1:9" x14ac:dyDescent="0.25">
      <c r="A39" s="135" t="s">
        <v>308</v>
      </c>
      <c r="B39" s="136" t="s">
        <v>309</v>
      </c>
      <c r="C39" s="282">
        <v>5251.88</v>
      </c>
      <c r="D39" s="283">
        <v>0</v>
      </c>
      <c r="E39" s="283">
        <v>4</v>
      </c>
      <c r="F39" s="284">
        <f t="shared" si="3"/>
        <v>7662.17</v>
      </c>
      <c r="G39" s="284">
        <f t="shared" si="0"/>
        <v>1532.4340000000002</v>
      </c>
      <c r="H39" s="284">
        <f t="shared" si="1"/>
        <v>766.2170000000001</v>
      </c>
      <c r="I39" s="285">
        <f t="shared" si="2"/>
        <v>3064.8680000000004</v>
      </c>
    </row>
    <row r="40" spans="1:9" x14ac:dyDescent="0.25">
      <c r="A40" s="135" t="s">
        <v>310</v>
      </c>
      <c r="B40" s="136" t="s">
        <v>311</v>
      </c>
      <c r="C40" s="282">
        <v>4966.2</v>
      </c>
      <c r="D40" s="283">
        <v>15</v>
      </c>
      <c r="E40" s="283">
        <v>0</v>
      </c>
      <c r="F40" s="284">
        <f t="shared" si="3"/>
        <v>7662.17</v>
      </c>
      <c r="G40" s="284">
        <f t="shared" si="0"/>
        <v>1532.4340000000002</v>
      </c>
      <c r="H40" s="284">
        <f t="shared" si="1"/>
        <v>766.2170000000001</v>
      </c>
      <c r="I40" s="285">
        <f t="shared" si="2"/>
        <v>22986.510000000002</v>
      </c>
    </row>
    <row r="41" spans="1:9" x14ac:dyDescent="0.25">
      <c r="A41" s="135" t="s">
        <v>312</v>
      </c>
      <c r="B41" s="136" t="s">
        <v>313</v>
      </c>
      <c r="C41" s="282">
        <v>331.08</v>
      </c>
      <c r="D41" s="283">
        <v>1</v>
      </c>
      <c r="E41" s="283">
        <v>0</v>
      </c>
      <c r="F41" s="284">
        <f t="shared" si="3"/>
        <v>7662.17</v>
      </c>
      <c r="G41" s="284">
        <f t="shared" si="0"/>
        <v>1532.4340000000002</v>
      </c>
      <c r="H41" s="284">
        <f t="shared" si="1"/>
        <v>766.2170000000001</v>
      </c>
      <c r="I41" s="285">
        <f t="shared" si="2"/>
        <v>1532.4340000000002</v>
      </c>
    </row>
    <row r="42" spans="1:9" x14ac:dyDescent="0.25">
      <c r="A42" s="135" t="s">
        <v>314</v>
      </c>
      <c r="B42" s="136" t="s">
        <v>674</v>
      </c>
      <c r="C42" s="282">
        <v>0</v>
      </c>
      <c r="D42" s="283">
        <v>0</v>
      </c>
      <c r="E42" s="283">
        <v>0</v>
      </c>
      <c r="F42" s="284">
        <f t="shared" si="3"/>
        <v>7662.17</v>
      </c>
      <c r="G42" s="284">
        <f t="shared" si="0"/>
        <v>1532.4340000000002</v>
      </c>
      <c r="H42" s="284">
        <f t="shared" si="1"/>
        <v>766.2170000000001</v>
      </c>
      <c r="I42" s="285">
        <f t="shared" si="2"/>
        <v>0</v>
      </c>
    </row>
    <row r="43" spans="1:9" x14ac:dyDescent="0.25">
      <c r="A43" s="135" t="s">
        <v>316</v>
      </c>
      <c r="B43" s="136" t="s">
        <v>317</v>
      </c>
      <c r="C43" s="282">
        <v>60131.71</v>
      </c>
      <c r="D43" s="283">
        <v>138</v>
      </c>
      <c r="E43" s="283">
        <v>11</v>
      </c>
      <c r="F43" s="284">
        <f t="shared" si="3"/>
        <v>7662.17</v>
      </c>
      <c r="G43" s="284">
        <f t="shared" si="0"/>
        <v>1532.4340000000002</v>
      </c>
      <c r="H43" s="284">
        <f t="shared" si="1"/>
        <v>766.2170000000001</v>
      </c>
      <c r="I43" s="285">
        <f t="shared" si="2"/>
        <v>219904.27900000001</v>
      </c>
    </row>
    <row r="44" spans="1:9" x14ac:dyDescent="0.25">
      <c r="A44" s="135" t="s">
        <v>318</v>
      </c>
      <c r="B44" s="136" t="s">
        <v>319</v>
      </c>
      <c r="C44" s="282">
        <v>5167599.4800000004</v>
      </c>
      <c r="D44" s="283">
        <v>13562</v>
      </c>
      <c r="E44" s="283">
        <v>516</v>
      </c>
      <c r="F44" s="284">
        <f t="shared" si="3"/>
        <v>7662.17</v>
      </c>
      <c r="G44" s="284">
        <f t="shared" si="0"/>
        <v>1532.4340000000002</v>
      </c>
      <c r="H44" s="284">
        <f t="shared" si="1"/>
        <v>766.2170000000001</v>
      </c>
      <c r="I44" s="285">
        <f t="shared" si="2"/>
        <v>21178237.880000003</v>
      </c>
    </row>
    <row r="45" spans="1:9" x14ac:dyDescent="0.25">
      <c r="A45" s="135" t="s">
        <v>320</v>
      </c>
      <c r="B45" s="136" t="s">
        <v>675</v>
      </c>
      <c r="C45" s="282">
        <v>0</v>
      </c>
      <c r="D45" s="283">
        <v>0</v>
      </c>
      <c r="E45" s="283">
        <v>0</v>
      </c>
      <c r="F45" s="284">
        <f t="shared" si="3"/>
        <v>7662.17</v>
      </c>
      <c r="G45" s="284">
        <f t="shared" si="0"/>
        <v>1532.4340000000002</v>
      </c>
      <c r="H45" s="284">
        <f t="shared" si="1"/>
        <v>766.2170000000001</v>
      </c>
      <c r="I45" s="285">
        <f t="shared" si="2"/>
        <v>0</v>
      </c>
    </row>
    <row r="46" spans="1:9" x14ac:dyDescent="0.25">
      <c r="A46" s="135" t="s">
        <v>322</v>
      </c>
      <c r="B46" s="136" t="s">
        <v>676</v>
      </c>
      <c r="C46" s="282">
        <v>984329.56</v>
      </c>
      <c r="D46" s="283">
        <v>1942</v>
      </c>
      <c r="E46" s="283">
        <v>260</v>
      </c>
      <c r="F46" s="284">
        <f t="shared" si="3"/>
        <v>7662.17</v>
      </c>
      <c r="G46" s="284">
        <f t="shared" si="0"/>
        <v>1532.4340000000002</v>
      </c>
      <c r="H46" s="284">
        <f t="shared" si="1"/>
        <v>766.2170000000001</v>
      </c>
      <c r="I46" s="285">
        <f t="shared" si="2"/>
        <v>3175203.2480000001</v>
      </c>
    </row>
    <row r="47" spans="1:9" x14ac:dyDescent="0.25">
      <c r="A47" s="135" t="s">
        <v>324</v>
      </c>
      <c r="B47" s="136" t="s">
        <v>325</v>
      </c>
      <c r="C47" s="282">
        <v>409400.33999999997</v>
      </c>
      <c r="D47" s="283">
        <v>1070</v>
      </c>
      <c r="E47" s="283">
        <v>42</v>
      </c>
      <c r="F47" s="284">
        <f t="shared" si="3"/>
        <v>7662.17</v>
      </c>
      <c r="G47" s="284">
        <f t="shared" si="0"/>
        <v>1532.4340000000002</v>
      </c>
      <c r="H47" s="284">
        <f t="shared" si="1"/>
        <v>766.2170000000001</v>
      </c>
      <c r="I47" s="285">
        <f t="shared" si="2"/>
        <v>1671885.4940000002</v>
      </c>
    </row>
    <row r="48" spans="1:9" x14ac:dyDescent="0.25">
      <c r="A48" s="135" t="s">
        <v>326</v>
      </c>
      <c r="B48" s="136" t="s">
        <v>327</v>
      </c>
      <c r="C48" s="282">
        <v>4304.04</v>
      </c>
      <c r="D48" s="283">
        <v>13</v>
      </c>
      <c r="E48" s="283">
        <v>0</v>
      </c>
      <c r="F48" s="284">
        <f t="shared" si="3"/>
        <v>7662.17</v>
      </c>
      <c r="G48" s="284">
        <f t="shared" si="0"/>
        <v>1532.4340000000002</v>
      </c>
      <c r="H48" s="284">
        <f t="shared" si="1"/>
        <v>766.2170000000001</v>
      </c>
      <c r="I48" s="285">
        <f t="shared" si="2"/>
        <v>19921.642000000003</v>
      </c>
    </row>
    <row r="49" spans="1:9" x14ac:dyDescent="0.25">
      <c r="A49" s="135" t="s">
        <v>328</v>
      </c>
      <c r="B49" s="136" t="s">
        <v>329</v>
      </c>
      <c r="C49" s="282">
        <v>662.16</v>
      </c>
      <c r="D49" s="283">
        <v>2</v>
      </c>
      <c r="E49" s="283">
        <v>0</v>
      </c>
      <c r="F49" s="284">
        <f t="shared" si="3"/>
        <v>7662.17</v>
      </c>
      <c r="G49" s="284">
        <f t="shared" si="0"/>
        <v>1532.4340000000002</v>
      </c>
      <c r="H49" s="284">
        <f t="shared" si="1"/>
        <v>766.2170000000001</v>
      </c>
      <c r="I49" s="285">
        <f t="shared" si="2"/>
        <v>3064.8680000000004</v>
      </c>
    </row>
    <row r="50" spans="1:9" x14ac:dyDescent="0.25">
      <c r="A50" s="135" t="s">
        <v>330</v>
      </c>
      <c r="B50" s="136" t="s">
        <v>331</v>
      </c>
      <c r="C50" s="282">
        <v>331.08</v>
      </c>
      <c r="D50" s="283">
        <v>1</v>
      </c>
      <c r="E50" s="283">
        <v>0</v>
      </c>
      <c r="F50" s="284">
        <f t="shared" si="3"/>
        <v>7662.17</v>
      </c>
      <c r="G50" s="284">
        <f t="shared" si="0"/>
        <v>1532.4340000000002</v>
      </c>
      <c r="H50" s="284">
        <f t="shared" si="1"/>
        <v>766.2170000000001</v>
      </c>
      <c r="I50" s="285">
        <f t="shared" si="2"/>
        <v>1532.4340000000002</v>
      </c>
    </row>
    <row r="51" spans="1:9" x14ac:dyDescent="0.25">
      <c r="A51" s="135" t="s">
        <v>332</v>
      </c>
      <c r="B51" s="136" t="s">
        <v>333</v>
      </c>
      <c r="C51" s="282">
        <v>0</v>
      </c>
      <c r="D51" s="283">
        <v>0</v>
      </c>
      <c r="E51" s="283">
        <v>0</v>
      </c>
      <c r="F51" s="284">
        <f t="shared" si="3"/>
        <v>7662.17</v>
      </c>
      <c r="G51" s="284">
        <f t="shared" si="0"/>
        <v>1532.4340000000002</v>
      </c>
      <c r="H51" s="284">
        <f t="shared" si="1"/>
        <v>766.2170000000001</v>
      </c>
      <c r="I51" s="285">
        <f t="shared" si="2"/>
        <v>0</v>
      </c>
    </row>
    <row r="52" spans="1:9" x14ac:dyDescent="0.25">
      <c r="A52" s="135" t="s">
        <v>334</v>
      </c>
      <c r="B52" s="136" t="s">
        <v>335</v>
      </c>
      <c r="C52" s="282">
        <v>0</v>
      </c>
      <c r="D52" s="283">
        <v>0</v>
      </c>
      <c r="E52" s="283">
        <v>0</v>
      </c>
      <c r="F52" s="284">
        <f t="shared" si="3"/>
        <v>7662.17</v>
      </c>
      <c r="G52" s="284">
        <f t="shared" si="0"/>
        <v>1532.4340000000002</v>
      </c>
      <c r="H52" s="284">
        <f t="shared" si="1"/>
        <v>766.2170000000001</v>
      </c>
      <c r="I52" s="285">
        <f t="shared" si="2"/>
        <v>0</v>
      </c>
    </row>
    <row r="53" spans="1:9" x14ac:dyDescent="0.25">
      <c r="A53" s="135" t="s">
        <v>336</v>
      </c>
      <c r="B53" s="136" t="s">
        <v>677</v>
      </c>
      <c r="C53" s="282">
        <v>1324.32</v>
      </c>
      <c r="D53" s="283">
        <v>4</v>
      </c>
      <c r="E53" s="283">
        <v>0</v>
      </c>
      <c r="F53" s="284">
        <f t="shared" si="3"/>
        <v>7662.17</v>
      </c>
      <c r="G53" s="284">
        <f t="shared" si="0"/>
        <v>1532.4340000000002</v>
      </c>
      <c r="H53" s="284">
        <f t="shared" si="1"/>
        <v>766.2170000000001</v>
      </c>
      <c r="I53" s="285">
        <f t="shared" si="2"/>
        <v>6129.7360000000008</v>
      </c>
    </row>
    <row r="54" spans="1:9" x14ac:dyDescent="0.25">
      <c r="A54" s="135" t="s">
        <v>338</v>
      </c>
      <c r="B54" s="136" t="s">
        <v>339</v>
      </c>
      <c r="C54" s="282">
        <v>510739.31</v>
      </c>
      <c r="D54" s="283">
        <v>1039</v>
      </c>
      <c r="E54" s="283">
        <v>127</v>
      </c>
      <c r="F54" s="284">
        <f t="shared" si="3"/>
        <v>7662.17</v>
      </c>
      <c r="G54" s="284">
        <f t="shared" si="0"/>
        <v>1532.4340000000002</v>
      </c>
      <c r="H54" s="284">
        <f t="shared" si="1"/>
        <v>766.2170000000001</v>
      </c>
      <c r="I54" s="285">
        <f t="shared" si="2"/>
        <v>1689508.4850000003</v>
      </c>
    </row>
    <row r="55" spans="1:9" x14ac:dyDescent="0.25">
      <c r="A55" s="135" t="s">
        <v>340</v>
      </c>
      <c r="B55" s="136" t="s">
        <v>341</v>
      </c>
      <c r="C55" s="282">
        <v>61353.88</v>
      </c>
      <c r="D55" s="283">
        <v>106</v>
      </c>
      <c r="E55" s="283">
        <v>20</v>
      </c>
      <c r="F55" s="284">
        <f t="shared" si="3"/>
        <v>7662.17</v>
      </c>
      <c r="G55" s="284">
        <f t="shared" si="0"/>
        <v>1532.4340000000002</v>
      </c>
      <c r="H55" s="284">
        <f t="shared" si="1"/>
        <v>766.2170000000001</v>
      </c>
      <c r="I55" s="285">
        <f t="shared" si="2"/>
        <v>177762.34400000001</v>
      </c>
    </row>
    <row r="56" spans="1:9" x14ac:dyDescent="0.25">
      <c r="A56" s="135" t="s">
        <v>342</v>
      </c>
      <c r="B56" s="136" t="s">
        <v>343</v>
      </c>
      <c r="C56" s="282">
        <v>171616.8</v>
      </c>
      <c r="D56" s="283">
        <v>328</v>
      </c>
      <c r="E56" s="283">
        <v>48</v>
      </c>
      <c r="F56" s="284">
        <f t="shared" si="3"/>
        <v>7662.17</v>
      </c>
      <c r="G56" s="284">
        <f t="shared" si="0"/>
        <v>1532.4340000000002</v>
      </c>
      <c r="H56" s="284">
        <f t="shared" si="1"/>
        <v>766.2170000000001</v>
      </c>
      <c r="I56" s="285">
        <f t="shared" si="2"/>
        <v>539416.76800000004</v>
      </c>
    </row>
    <row r="57" spans="1:9" x14ac:dyDescent="0.25">
      <c r="A57" s="135" t="s">
        <v>344</v>
      </c>
      <c r="B57" s="136" t="s">
        <v>345</v>
      </c>
      <c r="C57" s="282">
        <v>574637.75</v>
      </c>
      <c r="D57" s="283">
        <v>1232</v>
      </c>
      <c r="E57" s="283">
        <v>127</v>
      </c>
      <c r="F57" s="284">
        <f t="shared" si="3"/>
        <v>7662.17</v>
      </c>
      <c r="G57" s="284">
        <f t="shared" si="0"/>
        <v>1532.4340000000002</v>
      </c>
      <c r="H57" s="284">
        <f t="shared" si="1"/>
        <v>766.2170000000001</v>
      </c>
      <c r="I57" s="285">
        <f t="shared" si="2"/>
        <v>1985268.2470000004</v>
      </c>
    </row>
    <row r="58" spans="1:9" x14ac:dyDescent="0.25">
      <c r="A58" s="135" t="s">
        <v>346</v>
      </c>
      <c r="B58" s="136" t="s">
        <v>347</v>
      </c>
      <c r="C58" s="282">
        <v>52448.770000000004</v>
      </c>
      <c r="D58" s="283">
        <v>91</v>
      </c>
      <c r="E58" s="283">
        <v>17</v>
      </c>
      <c r="F58" s="284">
        <f t="shared" si="3"/>
        <v>7662.17</v>
      </c>
      <c r="G58" s="284">
        <f t="shared" si="0"/>
        <v>1532.4340000000002</v>
      </c>
      <c r="H58" s="284">
        <f t="shared" si="1"/>
        <v>766.2170000000001</v>
      </c>
      <c r="I58" s="285">
        <f t="shared" si="2"/>
        <v>152477.18300000002</v>
      </c>
    </row>
    <row r="59" spans="1:9" x14ac:dyDescent="0.25">
      <c r="A59" s="135" t="s">
        <v>348</v>
      </c>
      <c r="B59" s="136" t="s">
        <v>349</v>
      </c>
      <c r="C59" s="282">
        <v>5594.3099999999995</v>
      </c>
      <c r="D59" s="283">
        <v>5</v>
      </c>
      <c r="E59" s="283">
        <v>3</v>
      </c>
      <c r="F59" s="284">
        <f t="shared" si="3"/>
        <v>7662.17</v>
      </c>
      <c r="G59" s="284">
        <f t="shared" si="0"/>
        <v>1532.4340000000002</v>
      </c>
      <c r="H59" s="284">
        <f t="shared" si="1"/>
        <v>766.2170000000001</v>
      </c>
      <c r="I59" s="285">
        <f t="shared" si="2"/>
        <v>9960.8210000000017</v>
      </c>
    </row>
    <row r="60" spans="1:9" x14ac:dyDescent="0.25">
      <c r="A60" s="135" t="s">
        <v>350</v>
      </c>
      <c r="B60" s="136" t="s">
        <v>351</v>
      </c>
      <c r="C60" s="282">
        <v>231943.38999999998</v>
      </c>
      <c r="D60" s="283">
        <v>419</v>
      </c>
      <c r="E60" s="283">
        <v>71</v>
      </c>
      <c r="F60" s="284">
        <f t="shared" si="3"/>
        <v>7662.17</v>
      </c>
      <c r="G60" s="284">
        <f t="shared" si="0"/>
        <v>1532.4340000000002</v>
      </c>
      <c r="H60" s="284">
        <f t="shared" si="1"/>
        <v>766.2170000000001</v>
      </c>
      <c r="I60" s="285">
        <f t="shared" si="2"/>
        <v>696491.25300000014</v>
      </c>
    </row>
    <row r="61" spans="1:9" x14ac:dyDescent="0.25">
      <c r="A61" s="135" t="s">
        <v>352</v>
      </c>
      <c r="B61" s="136" t="s">
        <v>353</v>
      </c>
      <c r="C61" s="282">
        <v>26372.9</v>
      </c>
      <c r="D61" s="283">
        <v>40</v>
      </c>
      <c r="E61" s="283">
        <v>10</v>
      </c>
      <c r="F61" s="284">
        <f t="shared" si="3"/>
        <v>7662.17</v>
      </c>
      <c r="G61" s="284">
        <f t="shared" si="0"/>
        <v>1532.4340000000002</v>
      </c>
      <c r="H61" s="284">
        <f t="shared" si="1"/>
        <v>766.2170000000001</v>
      </c>
      <c r="I61" s="285">
        <f t="shared" si="2"/>
        <v>68959.530000000013</v>
      </c>
    </row>
    <row r="62" spans="1:9" x14ac:dyDescent="0.25">
      <c r="A62" s="135" t="s">
        <v>354</v>
      </c>
      <c r="B62" s="136" t="s">
        <v>678</v>
      </c>
      <c r="C62" s="282">
        <v>1986.48</v>
      </c>
      <c r="D62" s="283">
        <v>6</v>
      </c>
      <c r="E62" s="283">
        <v>0</v>
      </c>
      <c r="F62" s="284">
        <f t="shared" si="3"/>
        <v>7662.17</v>
      </c>
      <c r="G62" s="284">
        <f t="shared" si="0"/>
        <v>1532.4340000000002</v>
      </c>
      <c r="H62" s="284">
        <f t="shared" si="1"/>
        <v>766.2170000000001</v>
      </c>
      <c r="I62" s="285">
        <f t="shared" si="2"/>
        <v>9194.6040000000012</v>
      </c>
    </row>
    <row r="63" spans="1:9" x14ac:dyDescent="0.25">
      <c r="A63" s="135" t="s">
        <v>356</v>
      </c>
      <c r="B63" s="136" t="s">
        <v>357</v>
      </c>
      <c r="C63" s="282">
        <v>14830.5</v>
      </c>
      <c r="D63" s="283">
        <v>21</v>
      </c>
      <c r="E63" s="283">
        <v>6</v>
      </c>
      <c r="F63" s="284">
        <f t="shared" si="3"/>
        <v>7662.17</v>
      </c>
      <c r="G63" s="284">
        <f t="shared" si="0"/>
        <v>1532.4340000000002</v>
      </c>
      <c r="H63" s="284">
        <f t="shared" si="1"/>
        <v>766.2170000000001</v>
      </c>
      <c r="I63" s="285">
        <f t="shared" si="2"/>
        <v>36778.416000000005</v>
      </c>
    </row>
    <row r="64" spans="1:9" x14ac:dyDescent="0.25">
      <c r="A64" s="135" t="s">
        <v>358</v>
      </c>
      <c r="B64" s="136" t="s">
        <v>359</v>
      </c>
      <c r="C64" s="282">
        <v>58716.59</v>
      </c>
      <c r="D64" s="283">
        <v>102</v>
      </c>
      <c r="E64" s="283">
        <v>19</v>
      </c>
      <c r="F64" s="284">
        <f t="shared" si="3"/>
        <v>7662.17</v>
      </c>
      <c r="G64" s="284">
        <f t="shared" si="0"/>
        <v>1532.4340000000002</v>
      </c>
      <c r="H64" s="284">
        <f t="shared" si="1"/>
        <v>766.2170000000001</v>
      </c>
      <c r="I64" s="285">
        <f t="shared" si="2"/>
        <v>170866.391</v>
      </c>
    </row>
    <row r="65" spans="1:9" x14ac:dyDescent="0.25">
      <c r="A65" s="135" t="s">
        <v>360</v>
      </c>
      <c r="B65" s="136" t="s">
        <v>361</v>
      </c>
      <c r="C65" s="282">
        <v>309930.71999999997</v>
      </c>
      <c r="D65" s="283">
        <v>603</v>
      </c>
      <c r="E65" s="283">
        <v>84</v>
      </c>
      <c r="F65" s="284">
        <f t="shared" si="3"/>
        <v>7662.17</v>
      </c>
      <c r="G65" s="284">
        <f t="shared" si="0"/>
        <v>1532.4340000000002</v>
      </c>
      <c r="H65" s="284">
        <f t="shared" si="1"/>
        <v>766.2170000000001</v>
      </c>
      <c r="I65" s="285">
        <f t="shared" si="2"/>
        <v>988419.93000000017</v>
      </c>
    </row>
    <row r="66" spans="1:9" x14ac:dyDescent="0.25">
      <c r="A66" s="135" t="s">
        <v>362</v>
      </c>
      <c r="B66" s="136" t="s">
        <v>679</v>
      </c>
      <c r="C66" s="282">
        <v>2317.56</v>
      </c>
      <c r="D66" s="283">
        <v>7</v>
      </c>
      <c r="E66" s="283">
        <v>0</v>
      </c>
      <c r="F66" s="284">
        <f t="shared" si="3"/>
        <v>7662.17</v>
      </c>
      <c r="G66" s="284">
        <f t="shared" si="0"/>
        <v>1532.4340000000002</v>
      </c>
      <c r="H66" s="284">
        <f t="shared" si="1"/>
        <v>766.2170000000001</v>
      </c>
      <c r="I66" s="285">
        <f t="shared" si="2"/>
        <v>10727.038</v>
      </c>
    </row>
    <row r="67" spans="1:9" x14ac:dyDescent="0.25">
      <c r="A67" s="135" t="s">
        <v>364</v>
      </c>
      <c r="B67" s="136" t="s">
        <v>680</v>
      </c>
      <c r="C67" s="282">
        <v>5263.23</v>
      </c>
      <c r="D67" s="283">
        <v>4</v>
      </c>
      <c r="E67" s="283">
        <v>3</v>
      </c>
      <c r="F67" s="284">
        <f t="shared" si="3"/>
        <v>7662.17</v>
      </c>
      <c r="G67" s="284">
        <f t="shared" si="0"/>
        <v>1532.4340000000002</v>
      </c>
      <c r="H67" s="284">
        <f t="shared" si="1"/>
        <v>766.2170000000001</v>
      </c>
      <c r="I67" s="285">
        <f t="shared" si="2"/>
        <v>8428.3870000000006</v>
      </c>
    </row>
    <row r="68" spans="1:9" x14ac:dyDescent="0.25">
      <c r="A68" s="135" t="s">
        <v>366</v>
      </c>
      <c r="B68" s="136" t="s">
        <v>367</v>
      </c>
      <c r="C68" s="282">
        <v>7283.7599999999993</v>
      </c>
      <c r="D68" s="283">
        <v>22</v>
      </c>
      <c r="E68" s="283">
        <v>0</v>
      </c>
      <c r="F68" s="284">
        <f t="shared" si="3"/>
        <v>7662.17</v>
      </c>
      <c r="G68" s="284">
        <f t="shared" si="0"/>
        <v>1532.4340000000002</v>
      </c>
      <c r="H68" s="284">
        <f t="shared" si="1"/>
        <v>766.2170000000001</v>
      </c>
      <c r="I68" s="285">
        <f t="shared" si="2"/>
        <v>33713.548000000003</v>
      </c>
    </row>
    <row r="69" spans="1:9" x14ac:dyDescent="0.25">
      <c r="A69" s="135" t="s">
        <v>368</v>
      </c>
      <c r="B69" s="136" t="s">
        <v>681</v>
      </c>
      <c r="C69" s="282">
        <v>2648.64</v>
      </c>
      <c r="D69" s="283">
        <v>8</v>
      </c>
      <c r="E69" s="283">
        <v>0</v>
      </c>
      <c r="F69" s="284">
        <f t="shared" si="3"/>
        <v>7662.17</v>
      </c>
      <c r="G69" s="284">
        <f t="shared" si="0"/>
        <v>1532.4340000000002</v>
      </c>
      <c r="H69" s="284">
        <f t="shared" si="1"/>
        <v>766.2170000000001</v>
      </c>
      <c r="I69" s="285">
        <f t="shared" si="2"/>
        <v>12259.472000000002</v>
      </c>
    </row>
    <row r="70" spans="1:9" x14ac:dyDescent="0.25">
      <c r="A70" s="135" t="s">
        <v>370</v>
      </c>
      <c r="B70" s="136" t="s">
        <v>371</v>
      </c>
      <c r="C70" s="282">
        <v>662.16</v>
      </c>
      <c r="D70" s="283">
        <v>2</v>
      </c>
      <c r="E70" s="283">
        <v>0</v>
      </c>
      <c r="F70" s="284">
        <f t="shared" si="3"/>
        <v>7662.17</v>
      </c>
      <c r="G70" s="284">
        <f t="shared" ref="G70:G133" si="4">MAX(F70*0.2,400)</f>
        <v>1532.4340000000002</v>
      </c>
      <c r="H70" s="284">
        <f t="shared" ref="H70:H133" si="5">MAX(F70*0.1,200)</f>
        <v>766.2170000000001</v>
      </c>
      <c r="I70" s="285">
        <f t="shared" ref="I70:I133" si="6">SUM(G70*D70)+(E70*H70)</f>
        <v>3064.8680000000004</v>
      </c>
    </row>
    <row r="71" spans="1:9" x14ac:dyDescent="0.25">
      <c r="A71" s="135" t="s">
        <v>372</v>
      </c>
      <c r="B71" s="136" t="s">
        <v>373</v>
      </c>
      <c r="C71" s="282">
        <v>400016.6</v>
      </c>
      <c r="D71" s="283">
        <v>1002</v>
      </c>
      <c r="E71" s="283">
        <v>52</v>
      </c>
      <c r="F71" s="284">
        <f t="shared" ref="F71:F134" si="7">F70</f>
        <v>7662.17</v>
      </c>
      <c r="G71" s="284">
        <f t="shared" si="4"/>
        <v>1532.4340000000002</v>
      </c>
      <c r="H71" s="284">
        <f t="shared" si="5"/>
        <v>766.2170000000001</v>
      </c>
      <c r="I71" s="285">
        <f t="shared" si="6"/>
        <v>1575342.1520000002</v>
      </c>
    </row>
    <row r="72" spans="1:9" x14ac:dyDescent="0.25">
      <c r="A72" s="135" t="s">
        <v>374</v>
      </c>
      <c r="B72" s="136" t="s">
        <v>375</v>
      </c>
      <c r="C72" s="282">
        <v>255858.67</v>
      </c>
      <c r="D72" s="283">
        <v>634</v>
      </c>
      <c r="E72" s="283">
        <v>35</v>
      </c>
      <c r="F72" s="284">
        <f t="shared" si="7"/>
        <v>7662.17</v>
      </c>
      <c r="G72" s="284">
        <f t="shared" si="4"/>
        <v>1532.4340000000002</v>
      </c>
      <c r="H72" s="284">
        <f t="shared" si="5"/>
        <v>766.2170000000001</v>
      </c>
      <c r="I72" s="285">
        <f t="shared" si="6"/>
        <v>998380.75100000005</v>
      </c>
    </row>
    <row r="73" spans="1:9" x14ac:dyDescent="0.25">
      <c r="A73" s="135" t="s">
        <v>376</v>
      </c>
      <c r="B73" s="136" t="s">
        <v>377</v>
      </c>
      <c r="C73" s="282">
        <v>45883.92</v>
      </c>
      <c r="D73" s="283">
        <v>91</v>
      </c>
      <c r="E73" s="283">
        <v>12</v>
      </c>
      <c r="F73" s="284">
        <f t="shared" si="7"/>
        <v>7662.17</v>
      </c>
      <c r="G73" s="284">
        <f t="shared" si="4"/>
        <v>1532.4340000000002</v>
      </c>
      <c r="H73" s="284">
        <f t="shared" si="5"/>
        <v>766.2170000000001</v>
      </c>
      <c r="I73" s="285">
        <f t="shared" si="6"/>
        <v>148646.098</v>
      </c>
    </row>
    <row r="74" spans="1:9" x14ac:dyDescent="0.25">
      <c r="A74" s="135" t="s">
        <v>378</v>
      </c>
      <c r="B74" s="136" t="s">
        <v>379</v>
      </c>
      <c r="C74" s="282">
        <v>331.08</v>
      </c>
      <c r="D74" s="283">
        <v>1</v>
      </c>
      <c r="E74" s="283">
        <v>0</v>
      </c>
      <c r="F74" s="284">
        <f t="shared" si="7"/>
        <v>7662.17</v>
      </c>
      <c r="G74" s="284">
        <f t="shared" si="4"/>
        <v>1532.4340000000002</v>
      </c>
      <c r="H74" s="284">
        <f t="shared" si="5"/>
        <v>766.2170000000001</v>
      </c>
      <c r="I74" s="285">
        <f t="shared" si="6"/>
        <v>1532.4340000000002</v>
      </c>
    </row>
    <row r="75" spans="1:9" x14ac:dyDescent="0.25">
      <c r="A75" s="135" t="s">
        <v>380</v>
      </c>
      <c r="B75" s="136" t="s">
        <v>682</v>
      </c>
      <c r="C75" s="282">
        <v>16554</v>
      </c>
      <c r="D75" s="283">
        <v>50</v>
      </c>
      <c r="E75" s="283">
        <v>0</v>
      </c>
      <c r="F75" s="284">
        <f t="shared" si="7"/>
        <v>7662.17</v>
      </c>
      <c r="G75" s="284">
        <f t="shared" si="4"/>
        <v>1532.4340000000002</v>
      </c>
      <c r="H75" s="284">
        <f t="shared" si="5"/>
        <v>766.2170000000001</v>
      </c>
      <c r="I75" s="285">
        <f t="shared" si="6"/>
        <v>76621.700000000012</v>
      </c>
    </row>
    <row r="76" spans="1:9" x14ac:dyDescent="0.25">
      <c r="A76" s="135" t="s">
        <v>382</v>
      </c>
      <c r="B76" s="136" t="s">
        <v>383</v>
      </c>
      <c r="C76" s="282">
        <v>26064.519999999997</v>
      </c>
      <c r="D76" s="283">
        <v>47</v>
      </c>
      <c r="E76" s="283">
        <v>8</v>
      </c>
      <c r="F76" s="284">
        <f t="shared" si="7"/>
        <v>7662.17</v>
      </c>
      <c r="G76" s="284">
        <f t="shared" si="4"/>
        <v>1532.4340000000002</v>
      </c>
      <c r="H76" s="284">
        <f t="shared" si="5"/>
        <v>766.2170000000001</v>
      </c>
      <c r="I76" s="285">
        <f t="shared" si="6"/>
        <v>78154.13400000002</v>
      </c>
    </row>
    <row r="77" spans="1:9" x14ac:dyDescent="0.25">
      <c r="A77" s="135" t="s">
        <v>384</v>
      </c>
      <c r="B77" s="136" t="s">
        <v>683</v>
      </c>
      <c r="C77" s="282">
        <v>24465.87</v>
      </c>
      <c r="D77" s="283">
        <v>62</v>
      </c>
      <c r="E77" s="283">
        <v>3</v>
      </c>
      <c r="F77" s="284">
        <f t="shared" si="7"/>
        <v>7662.17</v>
      </c>
      <c r="G77" s="284">
        <f t="shared" si="4"/>
        <v>1532.4340000000002</v>
      </c>
      <c r="H77" s="284">
        <f t="shared" si="5"/>
        <v>766.2170000000001</v>
      </c>
      <c r="I77" s="285">
        <f t="shared" si="6"/>
        <v>97309.559000000008</v>
      </c>
    </row>
    <row r="78" spans="1:9" x14ac:dyDescent="0.25">
      <c r="A78" s="135" t="s">
        <v>386</v>
      </c>
      <c r="B78" s="136" t="s">
        <v>684</v>
      </c>
      <c r="C78" s="282">
        <v>331.08</v>
      </c>
      <c r="D78" s="283">
        <v>1</v>
      </c>
      <c r="E78" s="283">
        <v>0</v>
      </c>
      <c r="F78" s="284">
        <f t="shared" si="7"/>
        <v>7662.17</v>
      </c>
      <c r="G78" s="284">
        <f t="shared" si="4"/>
        <v>1532.4340000000002</v>
      </c>
      <c r="H78" s="284">
        <f t="shared" si="5"/>
        <v>766.2170000000001</v>
      </c>
      <c r="I78" s="285">
        <f t="shared" si="6"/>
        <v>1532.4340000000002</v>
      </c>
    </row>
    <row r="79" spans="1:9" x14ac:dyDescent="0.25">
      <c r="A79" s="135" t="s">
        <v>388</v>
      </c>
      <c r="B79" s="136" t="s">
        <v>389</v>
      </c>
      <c r="C79" s="282">
        <v>3619.1800000000003</v>
      </c>
      <c r="D79" s="283">
        <v>3</v>
      </c>
      <c r="E79" s="283">
        <v>2</v>
      </c>
      <c r="F79" s="284">
        <f t="shared" si="7"/>
        <v>7662.17</v>
      </c>
      <c r="G79" s="284">
        <f t="shared" si="4"/>
        <v>1532.4340000000002</v>
      </c>
      <c r="H79" s="284">
        <f t="shared" si="5"/>
        <v>766.2170000000001</v>
      </c>
      <c r="I79" s="285">
        <f t="shared" si="6"/>
        <v>6129.7360000000008</v>
      </c>
    </row>
    <row r="80" spans="1:9" x14ac:dyDescent="0.25">
      <c r="A80" s="135" t="s">
        <v>390</v>
      </c>
      <c r="B80" s="136" t="s">
        <v>391</v>
      </c>
      <c r="C80" s="282">
        <v>0</v>
      </c>
      <c r="D80" s="283">
        <v>0</v>
      </c>
      <c r="E80" s="283">
        <v>0</v>
      </c>
      <c r="F80" s="284">
        <f t="shared" si="7"/>
        <v>7662.17</v>
      </c>
      <c r="G80" s="284">
        <f t="shared" si="4"/>
        <v>1532.4340000000002</v>
      </c>
      <c r="H80" s="284">
        <f t="shared" si="5"/>
        <v>766.2170000000001</v>
      </c>
      <c r="I80" s="285">
        <f t="shared" si="6"/>
        <v>0</v>
      </c>
    </row>
    <row r="81" spans="1:9" x14ac:dyDescent="0.25">
      <c r="A81" s="135" t="s">
        <v>392</v>
      </c>
      <c r="B81" s="136" t="s">
        <v>685</v>
      </c>
      <c r="C81" s="282">
        <v>3288.1</v>
      </c>
      <c r="D81" s="283">
        <v>2</v>
      </c>
      <c r="E81" s="283">
        <v>2</v>
      </c>
      <c r="F81" s="284">
        <f t="shared" si="7"/>
        <v>7662.17</v>
      </c>
      <c r="G81" s="284">
        <f t="shared" si="4"/>
        <v>1532.4340000000002</v>
      </c>
      <c r="H81" s="284">
        <f t="shared" si="5"/>
        <v>766.2170000000001</v>
      </c>
      <c r="I81" s="285">
        <f t="shared" si="6"/>
        <v>4597.3020000000006</v>
      </c>
    </row>
    <row r="82" spans="1:9" x14ac:dyDescent="0.25">
      <c r="A82" s="135" t="s">
        <v>394</v>
      </c>
      <c r="B82" s="136" t="s">
        <v>686</v>
      </c>
      <c r="C82" s="282">
        <v>1568833.54</v>
      </c>
      <c r="D82" s="283">
        <v>3065</v>
      </c>
      <c r="E82" s="283">
        <v>422</v>
      </c>
      <c r="F82" s="284">
        <f t="shared" si="7"/>
        <v>7662.17</v>
      </c>
      <c r="G82" s="284">
        <f t="shared" si="4"/>
        <v>1532.4340000000002</v>
      </c>
      <c r="H82" s="284">
        <f t="shared" si="5"/>
        <v>766.2170000000001</v>
      </c>
      <c r="I82" s="285">
        <f t="shared" si="6"/>
        <v>5020253.7840000009</v>
      </c>
    </row>
    <row r="83" spans="1:9" x14ac:dyDescent="0.25">
      <c r="A83" s="135" t="s">
        <v>396</v>
      </c>
      <c r="B83" s="136" t="s">
        <v>397</v>
      </c>
      <c r="C83" s="282">
        <v>0</v>
      </c>
      <c r="D83" s="283">
        <v>0</v>
      </c>
      <c r="E83" s="283">
        <v>0</v>
      </c>
      <c r="F83" s="284">
        <f t="shared" si="7"/>
        <v>7662.17</v>
      </c>
      <c r="G83" s="284">
        <f t="shared" si="4"/>
        <v>1532.4340000000002</v>
      </c>
      <c r="H83" s="284">
        <f t="shared" si="5"/>
        <v>766.2170000000001</v>
      </c>
      <c r="I83" s="285">
        <f t="shared" si="6"/>
        <v>0</v>
      </c>
    </row>
    <row r="84" spans="1:9" x14ac:dyDescent="0.25">
      <c r="A84" s="135" t="s">
        <v>398</v>
      </c>
      <c r="B84" s="136" t="s">
        <v>399</v>
      </c>
      <c r="C84" s="282">
        <v>0</v>
      </c>
      <c r="D84" s="283">
        <v>0</v>
      </c>
      <c r="E84" s="283">
        <v>0</v>
      </c>
      <c r="F84" s="284">
        <f t="shared" si="7"/>
        <v>7662.17</v>
      </c>
      <c r="G84" s="284">
        <f t="shared" si="4"/>
        <v>1532.4340000000002</v>
      </c>
      <c r="H84" s="284">
        <f t="shared" si="5"/>
        <v>766.2170000000001</v>
      </c>
      <c r="I84" s="285">
        <f t="shared" si="6"/>
        <v>0</v>
      </c>
    </row>
    <row r="85" spans="1:9" x14ac:dyDescent="0.25">
      <c r="A85" s="135" t="s">
        <v>400</v>
      </c>
      <c r="B85" s="136" t="s">
        <v>401</v>
      </c>
      <c r="C85" s="282">
        <v>0</v>
      </c>
      <c r="D85" s="283">
        <v>0</v>
      </c>
      <c r="E85" s="283">
        <v>0</v>
      </c>
      <c r="F85" s="284">
        <f t="shared" si="7"/>
        <v>7662.17</v>
      </c>
      <c r="G85" s="284">
        <f t="shared" si="4"/>
        <v>1532.4340000000002</v>
      </c>
      <c r="H85" s="284">
        <f t="shared" si="5"/>
        <v>766.2170000000001</v>
      </c>
      <c r="I85" s="285">
        <f t="shared" si="6"/>
        <v>0</v>
      </c>
    </row>
    <row r="86" spans="1:9" x14ac:dyDescent="0.25">
      <c r="A86" s="135" t="s">
        <v>402</v>
      </c>
      <c r="B86" s="136" t="s">
        <v>687</v>
      </c>
      <c r="C86" s="282">
        <v>0</v>
      </c>
      <c r="D86" s="283">
        <v>0</v>
      </c>
      <c r="E86" s="283">
        <v>0</v>
      </c>
      <c r="F86" s="284">
        <f t="shared" si="7"/>
        <v>7662.17</v>
      </c>
      <c r="G86" s="284">
        <f t="shared" si="4"/>
        <v>1532.4340000000002</v>
      </c>
      <c r="H86" s="284">
        <f t="shared" si="5"/>
        <v>766.2170000000001</v>
      </c>
      <c r="I86" s="285">
        <f t="shared" si="6"/>
        <v>0</v>
      </c>
    </row>
    <row r="87" spans="1:9" x14ac:dyDescent="0.25">
      <c r="A87" s="135" t="s">
        <v>404</v>
      </c>
      <c r="B87" s="136" t="s">
        <v>405</v>
      </c>
      <c r="C87" s="282">
        <v>6941.33</v>
      </c>
      <c r="D87" s="283">
        <v>17</v>
      </c>
      <c r="E87" s="283">
        <v>1</v>
      </c>
      <c r="F87" s="284">
        <f t="shared" si="7"/>
        <v>7662.17</v>
      </c>
      <c r="G87" s="284">
        <f t="shared" si="4"/>
        <v>1532.4340000000002</v>
      </c>
      <c r="H87" s="284">
        <f t="shared" si="5"/>
        <v>766.2170000000001</v>
      </c>
      <c r="I87" s="285">
        <f t="shared" si="6"/>
        <v>26817.595000000005</v>
      </c>
    </row>
    <row r="88" spans="1:9" x14ac:dyDescent="0.25">
      <c r="A88" s="135" t="s">
        <v>406</v>
      </c>
      <c r="B88" s="136" t="s">
        <v>407</v>
      </c>
      <c r="C88" s="282">
        <v>3972.96</v>
      </c>
      <c r="D88" s="283">
        <v>12</v>
      </c>
      <c r="E88" s="283">
        <v>0</v>
      </c>
      <c r="F88" s="284">
        <f t="shared" si="7"/>
        <v>7662.17</v>
      </c>
      <c r="G88" s="284">
        <f t="shared" si="4"/>
        <v>1532.4340000000002</v>
      </c>
      <c r="H88" s="284">
        <f t="shared" si="5"/>
        <v>766.2170000000001</v>
      </c>
      <c r="I88" s="285">
        <f t="shared" si="6"/>
        <v>18389.208000000002</v>
      </c>
    </row>
    <row r="89" spans="1:9" x14ac:dyDescent="0.25">
      <c r="A89" s="135" t="s">
        <v>408</v>
      </c>
      <c r="B89" s="136" t="s">
        <v>409</v>
      </c>
      <c r="C89" s="282">
        <v>33359.630000000005</v>
      </c>
      <c r="D89" s="283">
        <v>73</v>
      </c>
      <c r="E89" s="283">
        <v>7</v>
      </c>
      <c r="F89" s="284">
        <f t="shared" si="7"/>
        <v>7662.17</v>
      </c>
      <c r="G89" s="284">
        <f t="shared" si="4"/>
        <v>1532.4340000000002</v>
      </c>
      <c r="H89" s="284">
        <f t="shared" si="5"/>
        <v>766.2170000000001</v>
      </c>
      <c r="I89" s="285">
        <f t="shared" si="6"/>
        <v>117231.20100000002</v>
      </c>
    </row>
    <row r="90" spans="1:9" x14ac:dyDescent="0.25">
      <c r="A90" s="135" t="s">
        <v>410</v>
      </c>
      <c r="B90" s="136" t="s">
        <v>688</v>
      </c>
      <c r="C90" s="282">
        <v>60508.189999999995</v>
      </c>
      <c r="D90" s="283">
        <v>155</v>
      </c>
      <c r="E90" s="283">
        <v>7</v>
      </c>
      <c r="F90" s="284">
        <f t="shared" si="7"/>
        <v>7662.17</v>
      </c>
      <c r="G90" s="284">
        <f t="shared" si="4"/>
        <v>1532.4340000000002</v>
      </c>
      <c r="H90" s="284">
        <f t="shared" si="5"/>
        <v>766.2170000000001</v>
      </c>
      <c r="I90" s="285">
        <f t="shared" si="6"/>
        <v>242890.78900000002</v>
      </c>
    </row>
    <row r="91" spans="1:9" x14ac:dyDescent="0.25">
      <c r="A91" s="135" t="s">
        <v>412</v>
      </c>
      <c r="B91" s="136" t="s">
        <v>413</v>
      </c>
      <c r="C91" s="282">
        <v>57836.849999999991</v>
      </c>
      <c r="D91" s="283">
        <v>139</v>
      </c>
      <c r="E91" s="283">
        <v>9</v>
      </c>
      <c r="F91" s="284">
        <f t="shared" si="7"/>
        <v>7662.17</v>
      </c>
      <c r="G91" s="284">
        <f t="shared" si="4"/>
        <v>1532.4340000000002</v>
      </c>
      <c r="H91" s="284">
        <f t="shared" si="5"/>
        <v>766.2170000000001</v>
      </c>
      <c r="I91" s="285">
        <f t="shared" si="6"/>
        <v>219904.27900000004</v>
      </c>
    </row>
    <row r="92" spans="1:9" x14ac:dyDescent="0.25">
      <c r="A92" s="135" t="s">
        <v>414</v>
      </c>
      <c r="B92" s="136" t="s">
        <v>689</v>
      </c>
      <c r="C92" s="282">
        <v>6621.5999999999995</v>
      </c>
      <c r="D92" s="283">
        <v>20</v>
      </c>
      <c r="E92" s="283">
        <v>0</v>
      </c>
      <c r="F92" s="284">
        <f t="shared" si="7"/>
        <v>7662.17</v>
      </c>
      <c r="G92" s="284">
        <f t="shared" si="4"/>
        <v>1532.4340000000002</v>
      </c>
      <c r="H92" s="284">
        <f t="shared" si="5"/>
        <v>766.2170000000001</v>
      </c>
      <c r="I92" s="285">
        <f t="shared" si="6"/>
        <v>30648.680000000004</v>
      </c>
    </row>
    <row r="93" spans="1:9" x14ac:dyDescent="0.25">
      <c r="A93" s="135" t="s">
        <v>416</v>
      </c>
      <c r="B93" s="136" t="s">
        <v>417</v>
      </c>
      <c r="C93" s="282">
        <v>19179.939999999999</v>
      </c>
      <c r="D93" s="283">
        <v>50</v>
      </c>
      <c r="E93" s="283">
        <v>2</v>
      </c>
      <c r="F93" s="284">
        <f t="shared" si="7"/>
        <v>7662.17</v>
      </c>
      <c r="G93" s="284">
        <f t="shared" si="4"/>
        <v>1532.4340000000002</v>
      </c>
      <c r="H93" s="284">
        <f t="shared" si="5"/>
        <v>766.2170000000001</v>
      </c>
      <c r="I93" s="285">
        <f t="shared" si="6"/>
        <v>78154.134000000005</v>
      </c>
    </row>
    <row r="94" spans="1:9" x14ac:dyDescent="0.25">
      <c r="A94" s="135" t="s">
        <v>418</v>
      </c>
      <c r="B94" s="136" t="s">
        <v>419</v>
      </c>
      <c r="C94" s="282">
        <v>590624.25</v>
      </c>
      <c r="D94" s="283">
        <v>1082</v>
      </c>
      <c r="E94" s="283">
        <v>177</v>
      </c>
      <c r="F94" s="284">
        <f t="shared" si="7"/>
        <v>7662.17</v>
      </c>
      <c r="G94" s="284">
        <f t="shared" si="4"/>
        <v>1532.4340000000002</v>
      </c>
      <c r="H94" s="284">
        <f t="shared" si="5"/>
        <v>766.2170000000001</v>
      </c>
      <c r="I94" s="285">
        <f t="shared" si="6"/>
        <v>1793713.9970000002</v>
      </c>
    </row>
    <row r="95" spans="1:9" x14ac:dyDescent="0.25">
      <c r="A95" s="135" t="s">
        <v>420</v>
      </c>
      <c r="B95" s="136" t="s">
        <v>690</v>
      </c>
      <c r="C95" s="282">
        <v>189245.41999999998</v>
      </c>
      <c r="D95" s="283">
        <v>294</v>
      </c>
      <c r="E95" s="283">
        <v>70</v>
      </c>
      <c r="F95" s="284">
        <f t="shared" si="7"/>
        <v>7662.17</v>
      </c>
      <c r="G95" s="284">
        <f t="shared" si="4"/>
        <v>1532.4340000000002</v>
      </c>
      <c r="H95" s="284">
        <f t="shared" si="5"/>
        <v>766.2170000000001</v>
      </c>
      <c r="I95" s="285">
        <f t="shared" si="6"/>
        <v>504170.78600000008</v>
      </c>
    </row>
    <row r="96" spans="1:9" x14ac:dyDescent="0.25">
      <c r="A96" s="135" t="s">
        <v>422</v>
      </c>
      <c r="B96" s="136" t="s">
        <v>423</v>
      </c>
      <c r="C96" s="282">
        <v>35060.429999999993</v>
      </c>
      <c r="D96" s="283">
        <v>94</v>
      </c>
      <c r="E96" s="283">
        <v>3</v>
      </c>
      <c r="F96" s="284">
        <f t="shared" si="7"/>
        <v>7662.17</v>
      </c>
      <c r="G96" s="284">
        <f t="shared" si="4"/>
        <v>1532.4340000000002</v>
      </c>
      <c r="H96" s="284">
        <f t="shared" si="5"/>
        <v>766.2170000000001</v>
      </c>
      <c r="I96" s="285">
        <f t="shared" si="6"/>
        <v>146347.44700000004</v>
      </c>
    </row>
    <row r="97" spans="1:9" x14ac:dyDescent="0.25">
      <c r="A97" s="135" t="s">
        <v>424</v>
      </c>
      <c r="B97" s="136" t="s">
        <v>425</v>
      </c>
      <c r="C97" s="282">
        <v>6941.33</v>
      </c>
      <c r="D97" s="283">
        <v>17</v>
      </c>
      <c r="E97" s="283">
        <v>1</v>
      </c>
      <c r="F97" s="284">
        <f t="shared" si="7"/>
        <v>7662.17</v>
      </c>
      <c r="G97" s="284">
        <f t="shared" si="4"/>
        <v>1532.4340000000002</v>
      </c>
      <c r="H97" s="284">
        <f t="shared" si="5"/>
        <v>766.2170000000001</v>
      </c>
      <c r="I97" s="285">
        <f t="shared" si="6"/>
        <v>26817.595000000005</v>
      </c>
    </row>
    <row r="98" spans="1:9" x14ac:dyDescent="0.25">
      <c r="A98" s="135" t="s">
        <v>426</v>
      </c>
      <c r="B98" s="136" t="s">
        <v>427</v>
      </c>
      <c r="C98" s="282">
        <v>993.24</v>
      </c>
      <c r="D98" s="283">
        <v>3</v>
      </c>
      <c r="E98" s="283">
        <v>0</v>
      </c>
      <c r="F98" s="284">
        <f t="shared" si="7"/>
        <v>7662.17</v>
      </c>
      <c r="G98" s="284">
        <f t="shared" si="4"/>
        <v>1532.4340000000002</v>
      </c>
      <c r="H98" s="284">
        <f t="shared" si="5"/>
        <v>766.2170000000001</v>
      </c>
      <c r="I98" s="285">
        <f t="shared" si="6"/>
        <v>4597.3020000000006</v>
      </c>
    </row>
    <row r="99" spans="1:9" x14ac:dyDescent="0.25">
      <c r="A99" s="135" t="s">
        <v>428</v>
      </c>
      <c r="B99" s="136" t="s">
        <v>429</v>
      </c>
      <c r="C99" s="282">
        <v>2648.64</v>
      </c>
      <c r="D99" s="283">
        <v>8</v>
      </c>
      <c r="E99" s="283">
        <v>0</v>
      </c>
      <c r="F99" s="284">
        <f t="shared" si="7"/>
        <v>7662.17</v>
      </c>
      <c r="G99" s="284">
        <f t="shared" si="4"/>
        <v>1532.4340000000002</v>
      </c>
      <c r="H99" s="284">
        <f t="shared" si="5"/>
        <v>766.2170000000001</v>
      </c>
      <c r="I99" s="285">
        <f t="shared" si="6"/>
        <v>12259.472000000002</v>
      </c>
    </row>
    <row r="100" spans="1:9" x14ac:dyDescent="0.25">
      <c r="A100" s="135" t="s">
        <v>430</v>
      </c>
      <c r="B100" s="136" t="s">
        <v>431</v>
      </c>
      <c r="C100" s="282">
        <v>0</v>
      </c>
      <c r="D100" s="283">
        <v>0</v>
      </c>
      <c r="E100" s="283">
        <v>0</v>
      </c>
      <c r="F100" s="284">
        <f t="shared" si="7"/>
        <v>7662.17</v>
      </c>
      <c r="G100" s="284">
        <f t="shared" si="4"/>
        <v>1532.4340000000002</v>
      </c>
      <c r="H100" s="284">
        <f t="shared" si="5"/>
        <v>766.2170000000001</v>
      </c>
      <c r="I100" s="285">
        <f t="shared" si="6"/>
        <v>0</v>
      </c>
    </row>
    <row r="101" spans="1:9" x14ac:dyDescent="0.25">
      <c r="A101" s="135" t="s">
        <v>432</v>
      </c>
      <c r="B101" s="136" t="s">
        <v>433</v>
      </c>
      <c r="C101" s="282">
        <v>0</v>
      </c>
      <c r="D101" s="283">
        <v>0</v>
      </c>
      <c r="E101" s="283">
        <v>0</v>
      </c>
      <c r="F101" s="284">
        <f t="shared" si="7"/>
        <v>7662.17</v>
      </c>
      <c r="G101" s="284">
        <f t="shared" si="4"/>
        <v>1532.4340000000002</v>
      </c>
      <c r="H101" s="284">
        <f t="shared" si="5"/>
        <v>766.2170000000001</v>
      </c>
      <c r="I101" s="285">
        <f t="shared" si="6"/>
        <v>0</v>
      </c>
    </row>
    <row r="102" spans="1:9" x14ac:dyDescent="0.25">
      <c r="A102" s="135" t="s">
        <v>434</v>
      </c>
      <c r="B102" s="136" t="s">
        <v>435</v>
      </c>
      <c r="C102" s="282">
        <v>0</v>
      </c>
      <c r="D102" s="283">
        <v>0</v>
      </c>
      <c r="E102" s="283">
        <v>0</v>
      </c>
      <c r="F102" s="284">
        <f t="shared" si="7"/>
        <v>7662.17</v>
      </c>
      <c r="G102" s="284">
        <f t="shared" si="4"/>
        <v>1532.4340000000002</v>
      </c>
      <c r="H102" s="284">
        <f t="shared" si="5"/>
        <v>766.2170000000001</v>
      </c>
      <c r="I102" s="285">
        <f t="shared" si="6"/>
        <v>0</v>
      </c>
    </row>
    <row r="103" spans="1:9" x14ac:dyDescent="0.25">
      <c r="A103" s="135" t="s">
        <v>436</v>
      </c>
      <c r="B103" s="136" t="s">
        <v>691</v>
      </c>
      <c r="C103" s="282">
        <v>0</v>
      </c>
      <c r="D103" s="283">
        <v>0</v>
      </c>
      <c r="E103" s="283">
        <v>0</v>
      </c>
      <c r="F103" s="284">
        <f t="shared" si="7"/>
        <v>7662.17</v>
      </c>
      <c r="G103" s="284">
        <f t="shared" si="4"/>
        <v>1532.4340000000002</v>
      </c>
      <c r="H103" s="284">
        <f t="shared" si="5"/>
        <v>766.2170000000001</v>
      </c>
      <c r="I103" s="285">
        <f t="shared" si="6"/>
        <v>0</v>
      </c>
    </row>
    <row r="104" spans="1:9" x14ac:dyDescent="0.25">
      <c r="A104" s="135" t="s">
        <v>438</v>
      </c>
      <c r="B104" s="136" t="s">
        <v>439</v>
      </c>
      <c r="C104" s="282">
        <v>10229.43</v>
      </c>
      <c r="D104" s="283">
        <v>19</v>
      </c>
      <c r="E104" s="283">
        <v>3</v>
      </c>
      <c r="F104" s="284">
        <f t="shared" si="7"/>
        <v>7662.17</v>
      </c>
      <c r="G104" s="284">
        <f t="shared" si="4"/>
        <v>1532.4340000000002</v>
      </c>
      <c r="H104" s="284">
        <f t="shared" si="5"/>
        <v>766.2170000000001</v>
      </c>
      <c r="I104" s="285">
        <f t="shared" si="6"/>
        <v>31414.897000000004</v>
      </c>
    </row>
    <row r="105" spans="1:9" x14ac:dyDescent="0.25">
      <c r="A105" s="135" t="s">
        <v>440</v>
      </c>
      <c r="B105" s="136" t="s">
        <v>441</v>
      </c>
      <c r="C105" s="282">
        <v>0</v>
      </c>
      <c r="D105" s="283">
        <v>0</v>
      </c>
      <c r="E105" s="283">
        <v>0</v>
      </c>
      <c r="F105" s="284">
        <f t="shared" si="7"/>
        <v>7662.17</v>
      </c>
      <c r="G105" s="284">
        <f t="shared" si="4"/>
        <v>1532.4340000000002</v>
      </c>
      <c r="H105" s="284">
        <f t="shared" si="5"/>
        <v>766.2170000000001</v>
      </c>
      <c r="I105" s="285">
        <f t="shared" si="6"/>
        <v>0</v>
      </c>
    </row>
    <row r="106" spans="1:9" x14ac:dyDescent="0.25">
      <c r="A106" s="135" t="s">
        <v>442</v>
      </c>
      <c r="B106" s="136" t="s">
        <v>443</v>
      </c>
      <c r="C106" s="282">
        <v>31692.879999999997</v>
      </c>
      <c r="D106" s="283">
        <v>64</v>
      </c>
      <c r="E106" s="283">
        <v>8</v>
      </c>
      <c r="F106" s="284">
        <f t="shared" si="7"/>
        <v>7662.17</v>
      </c>
      <c r="G106" s="284">
        <f t="shared" si="4"/>
        <v>1532.4340000000002</v>
      </c>
      <c r="H106" s="284">
        <f t="shared" si="5"/>
        <v>766.2170000000001</v>
      </c>
      <c r="I106" s="285">
        <f t="shared" si="6"/>
        <v>104205.51200000002</v>
      </c>
    </row>
    <row r="107" spans="1:9" x14ac:dyDescent="0.25">
      <c r="A107" s="135" t="s">
        <v>444</v>
      </c>
      <c r="B107" s="136" t="s">
        <v>445</v>
      </c>
      <c r="C107" s="282">
        <v>0</v>
      </c>
      <c r="D107" s="283">
        <v>0</v>
      </c>
      <c r="E107" s="283">
        <v>0</v>
      </c>
      <c r="F107" s="284">
        <f t="shared" si="7"/>
        <v>7662.17</v>
      </c>
      <c r="G107" s="284">
        <f t="shared" si="4"/>
        <v>1532.4340000000002</v>
      </c>
      <c r="H107" s="284">
        <f t="shared" si="5"/>
        <v>766.2170000000001</v>
      </c>
      <c r="I107" s="285">
        <f t="shared" si="6"/>
        <v>0</v>
      </c>
    </row>
    <row r="108" spans="1:9" x14ac:dyDescent="0.25">
      <c r="A108" s="135" t="s">
        <v>446</v>
      </c>
      <c r="B108" s="136" t="s">
        <v>692</v>
      </c>
      <c r="C108" s="282">
        <v>662.16</v>
      </c>
      <c r="D108" s="283">
        <v>2</v>
      </c>
      <c r="E108" s="283">
        <v>0</v>
      </c>
      <c r="F108" s="284">
        <f t="shared" si="7"/>
        <v>7662.17</v>
      </c>
      <c r="G108" s="284">
        <f t="shared" si="4"/>
        <v>1532.4340000000002</v>
      </c>
      <c r="H108" s="284">
        <f t="shared" si="5"/>
        <v>766.2170000000001</v>
      </c>
      <c r="I108" s="285">
        <f t="shared" si="6"/>
        <v>3064.8680000000004</v>
      </c>
    </row>
    <row r="109" spans="1:9" x14ac:dyDescent="0.25">
      <c r="A109" s="135" t="s">
        <v>448</v>
      </c>
      <c r="B109" s="136" t="s">
        <v>449</v>
      </c>
      <c r="C109" s="282">
        <v>0</v>
      </c>
      <c r="D109" s="283">
        <v>0</v>
      </c>
      <c r="E109" s="283">
        <v>0</v>
      </c>
      <c r="F109" s="284">
        <f t="shared" si="7"/>
        <v>7662.17</v>
      </c>
      <c r="G109" s="284">
        <f t="shared" si="4"/>
        <v>1532.4340000000002</v>
      </c>
      <c r="H109" s="284">
        <f t="shared" si="5"/>
        <v>766.2170000000001</v>
      </c>
      <c r="I109" s="285">
        <f t="shared" si="6"/>
        <v>0</v>
      </c>
    </row>
    <row r="110" spans="1:9" x14ac:dyDescent="0.25">
      <c r="A110" s="135" t="s">
        <v>450</v>
      </c>
      <c r="B110" s="136" t="s">
        <v>693</v>
      </c>
      <c r="C110" s="282">
        <v>331.08</v>
      </c>
      <c r="D110" s="283">
        <v>1</v>
      </c>
      <c r="E110" s="283">
        <v>0</v>
      </c>
      <c r="F110" s="284">
        <f t="shared" si="7"/>
        <v>7662.17</v>
      </c>
      <c r="G110" s="284">
        <f t="shared" si="4"/>
        <v>1532.4340000000002</v>
      </c>
      <c r="H110" s="284">
        <f t="shared" si="5"/>
        <v>766.2170000000001</v>
      </c>
      <c r="I110" s="285">
        <f t="shared" si="6"/>
        <v>1532.4340000000002</v>
      </c>
    </row>
    <row r="111" spans="1:9" x14ac:dyDescent="0.25">
      <c r="A111" s="135" t="s">
        <v>452</v>
      </c>
      <c r="B111" s="136" t="s">
        <v>453</v>
      </c>
      <c r="C111" s="282">
        <v>993.24</v>
      </c>
      <c r="D111" s="283">
        <v>3</v>
      </c>
      <c r="E111" s="283">
        <v>0</v>
      </c>
      <c r="F111" s="284">
        <f t="shared" si="7"/>
        <v>7662.17</v>
      </c>
      <c r="G111" s="284">
        <f t="shared" si="4"/>
        <v>1532.4340000000002</v>
      </c>
      <c r="H111" s="284">
        <f t="shared" si="5"/>
        <v>766.2170000000001</v>
      </c>
      <c r="I111" s="285">
        <f t="shared" si="6"/>
        <v>4597.3020000000006</v>
      </c>
    </row>
    <row r="112" spans="1:9" x14ac:dyDescent="0.25">
      <c r="A112" s="135" t="s">
        <v>454</v>
      </c>
      <c r="B112" s="136" t="s">
        <v>455</v>
      </c>
      <c r="C112" s="282">
        <v>158303.57</v>
      </c>
      <c r="D112" s="283">
        <v>379</v>
      </c>
      <c r="E112" s="283">
        <v>25</v>
      </c>
      <c r="F112" s="284">
        <f t="shared" si="7"/>
        <v>7662.17</v>
      </c>
      <c r="G112" s="284">
        <f t="shared" si="4"/>
        <v>1532.4340000000002</v>
      </c>
      <c r="H112" s="284">
        <f t="shared" si="5"/>
        <v>766.2170000000001</v>
      </c>
      <c r="I112" s="285">
        <f t="shared" si="6"/>
        <v>599947.91100000008</v>
      </c>
    </row>
    <row r="113" spans="1:9" x14ac:dyDescent="0.25">
      <c r="A113" s="135" t="s">
        <v>456</v>
      </c>
      <c r="B113" s="136" t="s">
        <v>694</v>
      </c>
      <c r="C113" s="282">
        <v>0</v>
      </c>
      <c r="D113" s="283">
        <v>0</v>
      </c>
      <c r="E113" s="283">
        <v>0</v>
      </c>
      <c r="F113" s="284">
        <f t="shared" si="7"/>
        <v>7662.17</v>
      </c>
      <c r="G113" s="284">
        <f t="shared" si="4"/>
        <v>1532.4340000000002</v>
      </c>
      <c r="H113" s="284">
        <f t="shared" si="5"/>
        <v>766.2170000000001</v>
      </c>
      <c r="I113" s="285">
        <f t="shared" si="6"/>
        <v>0</v>
      </c>
    </row>
    <row r="114" spans="1:9" x14ac:dyDescent="0.25">
      <c r="A114" s="135" t="s">
        <v>458</v>
      </c>
      <c r="B114" s="136" t="s">
        <v>695</v>
      </c>
      <c r="C114" s="282">
        <v>35699.89</v>
      </c>
      <c r="D114" s="283">
        <v>88</v>
      </c>
      <c r="E114" s="283">
        <v>5</v>
      </c>
      <c r="F114" s="284">
        <f t="shared" si="7"/>
        <v>7662.17</v>
      </c>
      <c r="G114" s="284">
        <f t="shared" si="4"/>
        <v>1532.4340000000002</v>
      </c>
      <c r="H114" s="284">
        <f t="shared" si="5"/>
        <v>766.2170000000001</v>
      </c>
      <c r="I114" s="285">
        <f t="shared" si="6"/>
        <v>138685.277</v>
      </c>
    </row>
    <row r="115" spans="1:9" x14ac:dyDescent="0.25">
      <c r="A115" s="135" t="s">
        <v>460</v>
      </c>
      <c r="B115" s="136" t="s">
        <v>461</v>
      </c>
      <c r="C115" s="282">
        <v>44273.919999999998</v>
      </c>
      <c r="D115" s="283">
        <v>102</v>
      </c>
      <c r="E115" s="283">
        <v>8</v>
      </c>
      <c r="F115" s="284">
        <f t="shared" si="7"/>
        <v>7662.17</v>
      </c>
      <c r="G115" s="284">
        <f t="shared" si="4"/>
        <v>1532.4340000000002</v>
      </c>
      <c r="H115" s="284">
        <f t="shared" si="5"/>
        <v>766.2170000000001</v>
      </c>
      <c r="I115" s="285">
        <f t="shared" si="6"/>
        <v>162438.00400000002</v>
      </c>
    </row>
    <row r="116" spans="1:9" x14ac:dyDescent="0.25">
      <c r="A116" s="135" t="s">
        <v>462</v>
      </c>
      <c r="B116" s="136" t="s">
        <v>463</v>
      </c>
      <c r="C116" s="282">
        <v>8905.11</v>
      </c>
      <c r="D116" s="283">
        <v>15</v>
      </c>
      <c r="E116" s="283">
        <v>3</v>
      </c>
      <c r="F116" s="284">
        <f t="shared" si="7"/>
        <v>7662.17</v>
      </c>
      <c r="G116" s="284">
        <f t="shared" si="4"/>
        <v>1532.4340000000002</v>
      </c>
      <c r="H116" s="284">
        <f t="shared" si="5"/>
        <v>766.2170000000001</v>
      </c>
      <c r="I116" s="285">
        <f t="shared" si="6"/>
        <v>25285.161000000004</v>
      </c>
    </row>
    <row r="117" spans="1:9" x14ac:dyDescent="0.25">
      <c r="A117" s="135" t="s">
        <v>464</v>
      </c>
      <c r="B117" s="136" t="s">
        <v>465</v>
      </c>
      <c r="C117" s="282">
        <v>10240.779999999999</v>
      </c>
      <c r="D117" s="283">
        <v>23</v>
      </c>
      <c r="E117" s="283">
        <v>2</v>
      </c>
      <c r="F117" s="284">
        <f t="shared" si="7"/>
        <v>7662.17</v>
      </c>
      <c r="G117" s="284">
        <f t="shared" si="4"/>
        <v>1532.4340000000002</v>
      </c>
      <c r="H117" s="284">
        <f t="shared" si="5"/>
        <v>766.2170000000001</v>
      </c>
      <c r="I117" s="285">
        <f t="shared" si="6"/>
        <v>36778.416000000005</v>
      </c>
    </row>
    <row r="118" spans="1:9" x14ac:dyDescent="0.25">
      <c r="A118" s="135" t="s">
        <v>466</v>
      </c>
      <c r="B118" s="136" t="s">
        <v>696</v>
      </c>
      <c r="C118" s="282">
        <v>134921.74</v>
      </c>
      <c r="D118" s="283">
        <v>352</v>
      </c>
      <c r="E118" s="283">
        <v>14</v>
      </c>
      <c r="F118" s="284">
        <f t="shared" si="7"/>
        <v>7662.17</v>
      </c>
      <c r="G118" s="284">
        <f t="shared" si="4"/>
        <v>1532.4340000000002</v>
      </c>
      <c r="H118" s="284">
        <f t="shared" si="5"/>
        <v>766.2170000000001</v>
      </c>
      <c r="I118" s="285">
        <f t="shared" si="6"/>
        <v>550143.8060000001</v>
      </c>
    </row>
    <row r="119" spans="1:9" x14ac:dyDescent="0.25">
      <c r="A119" s="135" t="s">
        <v>468</v>
      </c>
      <c r="B119" s="136" t="s">
        <v>469</v>
      </c>
      <c r="C119" s="282">
        <v>0</v>
      </c>
      <c r="D119" s="283">
        <v>0</v>
      </c>
      <c r="E119" s="283">
        <v>0</v>
      </c>
      <c r="F119" s="284">
        <f t="shared" si="7"/>
        <v>7662.17</v>
      </c>
      <c r="G119" s="284">
        <f t="shared" si="4"/>
        <v>1532.4340000000002</v>
      </c>
      <c r="H119" s="284">
        <f t="shared" si="5"/>
        <v>766.2170000000001</v>
      </c>
      <c r="I119" s="285">
        <f t="shared" si="6"/>
        <v>0</v>
      </c>
    </row>
    <row r="120" spans="1:9" x14ac:dyDescent="0.25">
      <c r="A120" s="135" t="s">
        <v>470</v>
      </c>
      <c r="B120" s="136" t="s">
        <v>471</v>
      </c>
      <c r="C120" s="282">
        <v>49902.28</v>
      </c>
      <c r="D120" s="283">
        <v>119</v>
      </c>
      <c r="E120" s="283">
        <v>8</v>
      </c>
      <c r="F120" s="284">
        <f t="shared" si="7"/>
        <v>7662.17</v>
      </c>
      <c r="G120" s="284">
        <f t="shared" si="4"/>
        <v>1532.4340000000002</v>
      </c>
      <c r="H120" s="284">
        <f t="shared" si="5"/>
        <v>766.2170000000001</v>
      </c>
      <c r="I120" s="285">
        <f t="shared" si="6"/>
        <v>188489.38200000004</v>
      </c>
    </row>
    <row r="121" spans="1:9" x14ac:dyDescent="0.25">
      <c r="A121" s="135" t="s">
        <v>472</v>
      </c>
      <c r="B121" s="136" t="s">
        <v>697</v>
      </c>
      <c r="C121" s="282">
        <v>211881.78</v>
      </c>
      <c r="D121" s="283">
        <v>521</v>
      </c>
      <c r="E121" s="283">
        <v>30</v>
      </c>
      <c r="F121" s="284">
        <f t="shared" si="7"/>
        <v>7662.17</v>
      </c>
      <c r="G121" s="284">
        <f t="shared" si="4"/>
        <v>1532.4340000000002</v>
      </c>
      <c r="H121" s="284">
        <f t="shared" si="5"/>
        <v>766.2170000000001</v>
      </c>
      <c r="I121" s="285">
        <f t="shared" si="6"/>
        <v>821384.62400000007</v>
      </c>
    </row>
    <row r="122" spans="1:9" x14ac:dyDescent="0.25">
      <c r="A122" s="135" t="s">
        <v>474</v>
      </c>
      <c r="B122" s="136" t="s">
        <v>475</v>
      </c>
      <c r="C122" s="282">
        <v>0</v>
      </c>
      <c r="D122" s="283">
        <v>0</v>
      </c>
      <c r="E122" s="283">
        <v>0</v>
      </c>
      <c r="F122" s="284">
        <f t="shared" si="7"/>
        <v>7662.17</v>
      </c>
      <c r="G122" s="284">
        <f t="shared" si="4"/>
        <v>1532.4340000000002</v>
      </c>
      <c r="H122" s="284">
        <f t="shared" si="5"/>
        <v>766.2170000000001</v>
      </c>
      <c r="I122" s="285">
        <f t="shared" si="6"/>
        <v>0</v>
      </c>
    </row>
    <row r="123" spans="1:9" x14ac:dyDescent="0.25">
      <c r="A123" s="135" t="s">
        <v>476</v>
      </c>
      <c r="B123" s="136" t="s">
        <v>477</v>
      </c>
      <c r="C123" s="282">
        <v>8927.81</v>
      </c>
      <c r="D123" s="283">
        <v>23</v>
      </c>
      <c r="E123" s="283">
        <v>1</v>
      </c>
      <c r="F123" s="284">
        <f t="shared" si="7"/>
        <v>7662.17</v>
      </c>
      <c r="G123" s="284">
        <f t="shared" si="4"/>
        <v>1532.4340000000002</v>
      </c>
      <c r="H123" s="284">
        <f t="shared" si="5"/>
        <v>766.2170000000001</v>
      </c>
      <c r="I123" s="285">
        <f t="shared" si="6"/>
        <v>36012.199000000001</v>
      </c>
    </row>
    <row r="124" spans="1:9" x14ac:dyDescent="0.25">
      <c r="A124" s="135" t="s">
        <v>478</v>
      </c>
      <c r="B124" s="136" t="s">
        <v>479</v>
      </c>
      <c r="C124" s="282">
        <v>10229.43</v>
      </c>
      <c r="D124" s="283">
        <v>19</v>
      </c>
      <c r="E124" s="283">
        <v>3</v>
      </c>
      <c r="F124" s="284">
        <f t="shared" si="7"/>
        <v>7662.17</v>
      </c>
      <c r="G124" s="284">
        <f t="shared" si="4"/>
        <v>1532.4340000000002</v>
      </c>
      <c r="H124" s="284">
        <f t="shared" si="5"/>
        <v>766.2170000000001</v>
      </c>
      <c r="I124" s="285">
        <f t="shared" si="6"/>
        <v>31414.897000000004</v>
      </c>
    </row>
    <row r="125" spans="1:9" x14ac:dyDescent="0.25">
      <c r="A125" s="135" t="s">
        <v>480</v>
      </c>
      <c r="B125" s="136" t="s">
        <v>481</v>
      </c>
      <c r="C125" s="282">
        <v>11884.83</v>
      </c>
      <c r="D125" s="283">
        <v>24</v>
      </c>
      <c r="E125" s="283">
        <v>3</v>
      </c>
      <c r="F125" s="284">
        <f t="shared" si="7"/>
        <v>7662.17</v>
      </c>
      <c r="G125" s="284">
        <f t="shared" si="4"/>
        <v>1532.4340000000002</v>
      </c>
      <c r="H125" s="284">
        <f t="shared" si="5"/>
        <v>766.2170000000001</v>
      </c>
      <c r="I125" s="285">
        <f t="shared" si="6"/>
        <v>39077.067000000003</v>
      </c>
    </row>
    <row r="126" spans="1:9" x14ac:dyDescent="0.25">
      <c r="A126" s="135" t="s">
        <v>482</v>
      </c>
      <c r="B126" s="136" t="s">
        <v>483</v>
      </c>
      <c r="C126" s="282">
        <v>1986.48</v>
      </c>
      <c r="D126" s="283">
        <v>6</v>
      </c>
      <c r="E126" s="283">
        <v>0</v>
      </c>
      <c r="F126" s="284">
        <f t="shared" si="7"/>
        <v>7662.17</v>
      </c>
      <c r="G126" s="284">
        <f t="shared" si="4"/>
        <v>1532.4340000000002</v>
      </c>
      <c r="H126" s="284">
        <f t="shared" si="5"/>
        <v>766.2170000000001</v>
      </c>
      <c r="I126" s="285">
        <f t="shared" si="6"/>
        <v>9194.6040000000012</v>
      </c>
    </row>
    <row r="127" spans="1:9" x14ac:dyDescent="0.25">
      <c r="A127" s="135" t="s">
        <v>484</v>
      </c>
      <c r="B127" s="136" t="s">
        <v>485</v>
      </c>
      <c r="C127" s="282">
        <v>1655.3999999999999</v>
      </c>
      <c r="D127" s="283">
        <v>5</v>
      </c>
      <c r="E127" s="283">
        <v>0</v>
      </c>
      <c r="F127" s="284">
        <f t="shared" si="7"/>
        <v>7662.17</v>
      </c>
      <c r="G127" s="284">
        <f t="shared" si="4"/>
        <v>1532.4340000000002</v>
      </c>
      <c r="H127" s="284">
        <f t="shared" si="5"/>
        <v>766.2170000000001</v>
      </c>
      <c r="I127" s="285">
        <f t="shared" si="6"/>
        <v>7662.170000000001</v>
      </c>
    </row>
    <row r="128" spans="1:9" x14ac:dyDescent="0.25">
      <c r="A128" s="135" t="s">
        <v>486</v>
      </c>
      <c r="B128" s="136" t="s">
        <v>487</v>
      </c>
      <c r="C128" s="282">
        <v>0</v>
      </c>
      <c r="D128" s="283">
        <v>0</v>
      </c>
      <c r="E128" s="283">
        <v>0</v>
      </c>
      <c r="F128" s="284">
        <f t="shared" si="7"/>
        <v>7662.17</v>
      </c>
      <c r="G128" s="284">
        <f t="shared" si="4"/>
        <v>1532.4340000000002</v>
      </c>
      <c r="H128" s="284">
        <f t="shared" si="5"/>
        <v>766.2170000000001</v>
      </c>
      <c r="I128" s="285">
        <f t="shared" si="6"/>
        <v>0</v>
      </c>
    </row>
    <row r="129" spans="1:9" x14ac:dyDescent="0.25">
      <c r="A129" s="135" t="s">
        <v>488</v>
      </c>
      <c r="B129" s="136" t="s">
        <v>489</v>
      </c>
      <c r="C129" s="282">
        <v>0</v>
      </c>
      <c r="D129" s="283">
        <v>0</v>
      </c>
      <c r="E129" s="283">
        <v>0</v>
      </c>
      <c r="F129" s="284">
        <f t="shared" si="7"/>
        <v>7662.17</v>
      </c>
      <c r="G129" s="284">
        <f t="shared" si="4"/>
        <v>1532.4340000000002</v>
      </c>
      <c r="H129" s="284">
        <f t="shared" si="5"/>
        <v>766.2170000000001</v>
      </c>
      <c r="I129" s="285">
        <f t="shared" si="6"/>
        <v>0</v>
      </c>
    </row>
    <row r="130" spans="1:9" x14ac:dyDescent="0.25">
      <c r="A130" s="135" t="s">
        <v>490</v>
      </c>
      <c r="B130" s="136" t="s">
        <v>491</v>
      </c>
      <c r="C130" s="282">
        <v>1655.3999999999999</v>
      </c>
      <c r="D130" s="283">
        <v>5</v>
      </c>
      <c r="E130" s="283">
        <v>0</v>
      </c>
      <c r="F130" s="284">
        <f t="shared" si="7"/>
        <v>7662.17</v>
      </c>
      <c r="G130" s="284">
        <f t="shared" si="4"/>
        <v>1532.4340000000002</v>
      </c>
      <c r="H130" s="284">
        <f t="shared" si="5"/>
        <v>766.2170000000001</v>
      </c>
      <c r="I130" s="285">
        <f t="shared" si="6"/>
        <v>7662.170000000001</v>
      </c>
    </row>
    <row r="131" spans="1:9" x14ac:dyDescent="0.25">
      <c r="A131" s="135" t="s">
        <v>492</v>
      </c>
      <c r="B131" s="136" t="s">
        <v>493</v>
      </c>
      <c r="C131" s="282">
        <v>2637.29</v>
      </c>
      <c r="D131" s="283">
        <v>4</v>
      </c>
      <c r="E131" s="283">
        <v>1</v>
      </c>
      <c r="F131" s="284">
        <f t="shared" si="7"/>
        <v>7662.17</v>
      </c>
      <c r="G131" s="284">
        <f t="shared" si="4"/>
        <v>1532.4340000000002</v>
      </c>
      <c r="H131" s="284">
        <f t="shared" si="5"/>
        <v>766.2170000000001</v>
      </c>
      <c r="I131" s="285">
        <f t="shared" si="6"/>
        <v>6895.9530000000013</v>
      </c>
    </row>
    <row r="132" spans="1:9" x14ac:dyDescent="0.25">
      <c r="A132" s="135" t="s">
        <v>494</v>
      </c>
      <c r="B132" s="136" t="s">
        <v>698</v>
      </c>
      <c r="C132" s="282">
        <v>662.16</v>
      </c>
      <c r="D132" s="283">
        <v>2</v>
      </c>
      <c r="E132" s="283">
        <v>0</v>
      </c>
      <c r="F132" s="284">
        <f t="shared" si="7"/>
        <v>7662.17</v>
      </c>
      <c r="G132" s="284">
        <f t="shared" si="4"/>
        <v>1532.4340000000002</v>
      </c>
      <c r="H132" s="284">
        <f t="shared" si="5"/>
        <v>766.2170000000001</v>
      </c>
      <c r="I132" s="285">
        <f t="shared" si="6"/>
        <v>3064.8680000000004</v>
      </c>
    </row>
    <row r="133" spans="1:9" x14ac:dyDescent="0.25">
      <c r="A133" s="135" t="s">
        <v>496</v>
      </c>
      <c r="B133" s="136" t="s">
        <v>699</v>
      </c>
      <c r="C133" s="282">
        <v>5594.3099999999995</v>
      </c>
      <c r="D133" s="283">
        <v>5</v>
      </c>
      <c r="E133" s="283">
        <v>3</v>
      </c>
      <c r="F133" s="284">
        <f t="shared" si="7"/>
        <v>7662.17</v>
      </c>
      <c r="G133" s="284">
        <f t="shared" si="4"/>
        <v>1532.4340000000002</v>
      </c>
      <c r="H133" s="284">
        <f t="shared" si="5"/>
        <v>766.2170000000001</v>
      </c>
      <c r="I133" s="285">
        <f t="shared" si="6"/>
        <v>9960.8210000000017</v>
      </c>
    </row>
    <row r="134" spans="1:9" x14ac:dyDescent="0.25">
      <c r="A134" s="135" t="s">
        <v>498</v>
      </c>
      <c r="B134" s="136" t="s">
        <v>499</v>
      </c>
      <c r="C134" s="282">
        <v>36259.9</v>
      </c>
      <c r="D134" s="283">
        <v>54</v>
      </c>
      <c r="E134" s="283">
        <v>14</v>
      </c>
      <c r="F134" s="284">
        <f t="shared" si="7"/>
        <v>7662.17</v>
      </c>
      <c r="G134" s="284">
        <f t="shared" ref="G134:G183" si="8">MAX(F134*0.2,400)</f>
        <v>1532.4340000000002</v>
      </c>
      <c r="H134" s="284">
        <f t="shared" ref="H134:H183" si="9">MAX(F134*0.1,200)</f>
        <v>766.2170000000001</v>
      </c>
      <c r="I134" s="285">
        <f t="shared" ref="I134:I183" si="10">SUM(G134*D134)+(E134*H134)</f>
        <v>93478.474000000017</v>
      </c>
    </row>
    <row r="135" spans="1:9" x14ac:dyDescent="0.25">
      <c r="A135" s="135" t="s">
        <v>500</v>
      </c>
      <c r="B135" s="136" t="s">
        <v>501</v>
      </c>
      <c r="C135" s="282">
        <v>1655.3999999999999</v>
      </c>
      <c r="D135" s="283">
        <v>5</v>
      </c>
      <c r="E135" s="283">
        <v>0</v>
      </c>
      <c r="F135" s="284">
        <f t="shared" ref="F135:F183" si="11">F134</f>
        <v>7662.17</v>
      </c>
      <c r="G135" s="284">
        <f t="shared" si="8"/>
        <v>1532.4340000000002</v>
      </c>
      <c r="H135" s="284">
        <f t="shared" si="9"/>
        <v>766.2170000000001</v>
      </c>
      <c r="I135" s="285">
        <f t="shared" si="10"/>
        <v>7662.170000000001</v>
      </c>
    </row>
    <row r="136" spans="1:9" x14ac:dyDescent="0.25">
      <c r="A136" s="135" t="s">
        <v>502</v>
      </c>
      <c r="B136" s="136" t="s">
        <v>503</v>
      </c>
      <c r="C136" s="282">
        <v>33633.96</v>
      </c>
      <c r="D136" s="283">
        <v>54</v>
      </c>
      <c r="E136" s="283">
        <v>12</v>
      </c>
      <c r="F136" s="284">
        <f t="shared" si="11"/>
        <v>7662.17</v>
      </c>
      <c r="G136" s="284">
        <f t="shared" si="8"/>
        <v>1532.4340000000002</v>
      </c>
      <c r="H136" s="284">
        <f t="shared" si="9"/>
        <v>766.2170000000001</v>
      </c>
      <c r="I136" s="285">
        <f t="shared" si="10"/>
        <v>91946.040000000023</v>
      </c>
    </row>
    <row r="137" spans="1:9" x14ac:dyDescent="0.25">
      <c r="A137" s="135" t="s">
        <v>504</v>
      </c>
      <c r="B137" s="136" t="s">
        <v>505</v>
      </c>
      <c r="C137" s="282">
        <v>7923.2199999999993</v>
      </c>
      <c r="D137" s="283">
        <v>16</v>
      </c>
      <c r="E137" s="283">
        <v>2</v>
      </c>
      <c r="F137" s="284">
        <f t="shared" si="11"/>
        <v>7662.17</v>
      </c>
      <c r="G137" s="284">
        <f t="shared" si="8"/>
        <v>1532.4340000000002</v>
      </c>
      <c r="H137" s="284">
        <f t="shared" si="9"/>
        <v>766.2170000000001</v>
      </c>
      <c r="I137" s="285">
        <f t="shared" si="10"/>
        <v>26051.378000000004</v>
      </c>
    </row>
    <row r="138" spans="1:9" x14ac:dyDescent="0.25">
      <c r="A138" s="135" t="s">
        <v>506</v>
      </c>
      <c r="B138" s="136" t="s">
        <v>507</v>
      </c>
      <c r="C138" s="282">
        <v>21474.799999999999</v>
      </c>
      <c r="D138" s="283">
        <v>49</v>
      </c>
      <c r="E138" s="283">
        <v>4</v>
      </c>
      <c r="F138" s="284">
        <f t="shared" si="11"/>
        <v>7662.17</v>
      </c>
      <c r="G138" s="284">
        <f t="shared" si="8"/>
        <v>1532.4340000000002</v>
      </c>
      <c r="H138" s="284">
        <f t="shared" si="9"/>
        <v>766.2170000000001</v>
      </c>
      <c r="I138" s="285">
        <f t="shared" si="10"/>
        <v>78154.134000000005</v>
      </c>
    </row>
    <row r="139" spans="1:9" x14ac:dyDescent="0.25">
      <c r="A139" s="135" t="s">
        <v>508</v>
      </c>
      <c r="B139" s="136" t="s">
        <v>509</v>
      </c>
      <c r="C139" s="282">
        <v>20778.59</v>
      </c>
      <c r="D139" s="283">
        <v>35</v>
      </c>
      <c r="E139" s="283">
        <v>7</v>
      </c>
      <c r="F139" s="284">
        <f t="shared" si="11"/>
        <v>7662.17</v>
      </c>
      <c r="G139" s="284">
        <f t="shared" si="8"/>
        <v>1532.4340000000002</v>
      </c>
      <c r="H139" s="284">
        <f t="shared" si="9"/>
        <v>766.2170000000001</v>
      </c>
      <c r="I139" s="285">
        <f t="shared" si="10"/>
        <v>58998.70900000001</v>
      </c>
    </row>
    <row r="140" spans="1:9" x14ac:dyDescent="0.25">
      <c r="A140" s="135" t="s">
        <v>510</v>
      </c>
      <c r="B140" s="136" t="s">
        <v>700</v>
      </c>
      <c r="C140" s="282">
        <v>1975.13</v>
      </c>
      <c r="D140" s="283">
        <v>2</v>
      </c>
      <c r="E140" s="283">
        <v>1</v>
      </c>
      <c r="F140" s="284">
        <f t="shared" si="11"/>
        <v>7662.17</v>
      </c>
      <c r="G140" s="284">
        <f t="shared" si="8"/>
        <v>1532.4340000000002</v>
      </c>
      <c r="H140" s="284">
        <f t="shared" si="9"/>
        <v>766.2170000000001</v>
      </c>
      <c r="I140" s="285">
        <f t="shared" si="10"/>
        <v>3831.0850000000005</v>
      </c>
    </row>
    <row r="141" spans="1:9" x14ac:dyDescent="0.25">
      <c r="A141" s="135" t="s">
        <v>512</v>
      </c>
      <c r="B141" s="136" t="s">
        <v>513</v>
      </c>
      <c r="C141" s="282">
        <v>187291.06</v>
      </c>
      <c r="D141" s="283">
        <v>415</v>
      </c>
      <c r="E141" s="283">
        <v>38</v>
      </c>
      <c r="F141" s="284">
        <f t="shared" si="11"/>
        <v>7662.17</v>
      </c>
      <c r="G141" s="284">
        <f t="shared" si="8"/>
        <v>1532.4340000000002</v>
      </c>
      <c r="H141" s="284">
        <f t="shared" si="9"/>
        <v>766.2170000000001</v>
      </c>
      <c r="I141" s="285">
        <f t="shared" si="10"/>
        <v>665076.35600000015</v>
      </c>
    </row>
    <row r="142" spans="1:9" x14ac:dyDescent="0.25">
      <c r="A142" s="135" t="s">
        <v>514</v>
      </c>
      <c r="B142" s="136" t="s">
        <v>701</v>
      </c>
      <c r="C142" s="282">
        <v>77930.579999999987</v>
      </c>
      <c r="D142" s="283">
        <v>164</v>
      </c>
      <c r="E142" s="283">
        <v>18</v>
      </c>
      <c r="F142" s="284">
        <f t="shared" si="11"/>
        <v>7662.17</v>
      </c>
      <c r="G142" s="284">
        <f t="shared" si="8"/>
        <v>1532.4340000000002</v>
      </c>
      <c r="H142" s="284">
        <f t="shared" si="9"/>
        <v>766.2170000000001</v>
      </c>
      <c r="I142" s="285">
        <f t="shared" si="10"/>
        <v>265111.08200000005</v>
      </c>
    </row>
    <row r="143" spans="1:9" x14ac:dyDescent="0.25">
      <c r="A143" s="135" t="s">
        <v>516</v>
      </c>
      <c r="B143" s="136" t="s">
        <v>702</v>
      </c>
      <c r="C143" s="282">
        <v>9270.24</v>
      </c>
      <c r="D143" s="283">
        <v>28</v>
      </c>
      <c r="E143" s="283">
        <v>0</v>
      </c>
      <c r="F143" s="284">
        <f t="shared" si="11"/>
        <v>7662.17</v>
      </c>
      <c r="G143" s="284">
        <f t="shared" si="8"/>
        <v>1532.4340000000002</v>
      </c>
      <c r="H143" s="284">
        <f t="shared" si="9"/>
        <v>766.2170000000001</v>
      </c>
      <c r="I143" s="285">
        <f t="shared" si="10"/>
        <v>42908.152000000002</v>
      </c>
    </row>
    <row r="144" spans="1:9" x14ac:dyDescent="0.25">
      <c r="A144" s="135" t="s">
        <v>518</v>
      </c>
      <c r="B144" s="136" t="s">
        <v>519</v>
      </c>
      <c r="C144" s="282">
        <v>331.08</v>
      </c>
      <c r="D144" s="283">
        <v>1</v>
      </c>
      <c r="E144" s="283">
        <v>0</v>
      </c>
      <c r="F144" s="284">
        <f t="shared" si="11"/>
        <v>7662.17</v>
      </c>
      <c r="G144" s="284">
        <f t="shared" si="8"/>
        <v>1532.4340000000002</v>
      </c>
      <c r="H144" s="284">
        <f t="shared" si="9"/>
        <v>766.2170000000001</v>
      </c>
      <c r="I144" s="285">
        <f t="shared" si="10"/>
        <v>1532.4340000000002</v>
      </c>
    </row>
    <row r="145" spans="1:9" x14ac:dyDescent="0.25">
      <c r="A145" s="135" t="s">
        <v>520</v>
      </c>
      <c r="B145" s="136" t="s">
        <v>521</v>
      </c>
      <c r="C145" s="282">
        <v>662.16</v>
      </c>
      <c r="D145" s="283">
        <v>2</v>
      </c>
      <c r="E145" s="283">
        <v>0</v>
      </c>
      <c r="F145" s="284">
        <f t="shared" si="11"/>
        <v>7662.17</v>
      </c>
      <c r="G145" s="284">
        <f t="shared" si="8"/>
        <v>1532.4340000000002</v>
      </c>
      <c r="H145" s="284">
        <f t="shared" si="9"/>
        <v>766.2170000000001</v>
      </c>
      <c r="I145" s="285">
        <f t="shared" si="10"/>
        <v>3064.8680000000004</v>
      </c>
    </row>
    <row r="146" spans="1:9" x14ac:dyDescent="0.25">
      <c r="A146" s="135" t="s">
        <v>522</v>
      </c>
      <c r="B146" s="136" t="s">
        <v>523</v>
      </c>
      <c r="C146" s="282">
        <v>12889.42</v>
      </c>
      <c r="D146" s="283">
        <v>31</v>
      </c>
      <c r="E146" s="283">
        <v>2</v>
      </c>
      <c r="F146" s="284">
        <f t="shared" si="11"/>
        <v>7662.17</v>
      </c>
      <c r="G146" s="284">
        <f t="shared" si="8"/>
        <v>1532.4340000000002</v>
      </c>
      <c r="H146" s="284">
        <f t="shared" si="9"/>
        <v>766.2170000000001</v>
      </c>
      <c r="I146" s="285">
        <f t="shared" si="10"/>
        <v>49037.888000000006</v>
      </c>
    </row>
    <row r="147" spans="1:9" x14ac:dyDescent="0.25">
      <c r="A147" s="135" t="s">
        <v>524</v>
      </c>
      <c r="B147" s="136" t="s">
        <v>525</v>
      </c>
      <c r="C147" s="282">
        <v>1324.32</v>
      </c>
      <c r="D147" s="283">
        <v>4</v>
      </c>
      <c r="E147" s="283">
        <v>0</v>
      </c>
      <c r="F147" s="284">
        <f t="shared" si="11"/>
        <v>7662.17</v>
      </c>
      <c r="G147" s="284">
        <f t="shared" si="8"/>
        <v>1532.4340000000002</v>
      </c>
      <c r="H147" s="284">
        <f t="shared" si="9"/>
        <v>766.2170000000001</v>
      </c>
      <c r="I147" s="285">
        <f t="shared" si="10"/>
        <v>6129.7360000000008</v>
      </c>
    </row>
    <row r="148" spans="1:9" x14ac:dyDescent="0.25">
      <c r="A148" s="135" t="s">
        <v>526</v>
      </c>
      <c r="B148" s="136" t="s">
        <v>527</v>
      </c>
      <c r="C148" s="282">
        <v>3641.8799999999997</v>
      </c>
      <c r="D148" s="283">
        <v>11</v>
      </c>
      <c r="E148" s="283">
        <v>0</v>
      </c>
      <c r="F148" s="284">
        <f t="shared" si="11"/>
        <v>7662.17</v>
      </c>
      <c r="G148" s="284">
        <f t="shared" si="8"/>
        <v>1532.4340000000002</v>
      </c>
      <c r="H148" s="284">
        <f t="shared" si="9"/>
        <v>766.2170000000001</v>
      </c>
      <c r="I148" s="285">
        <f t="shared" si="10"/>
        <v>16856.774000000001</v>
      </c>
    </row>
    <row r="149" spans="1:9" x14ac:dyDescent="0.25">
      <c r="A149" s="135" t="s">
        <v>528</v>
      </c>
      <c r="B149" s="136" t="s">
        <v>529</v>
      </c>
      <c r="C149" s="282">
        <v>60428.74</v>
      </c>
      <c r="D149" s="283">
        <v>127</v>
      </c>
      <c r="E149" s="283">
        <v>14</v>
      </c>
      <c r="F149" s="284">
        <f t="shared" si="11"/>
        <v>7662.17</v>
      </c>
      <c r="G149" s="284">
        <f t="shared" si="8"/>
        <v>1532.4340000000002</v>
      </c>
      <c r="H149" s="284">
        <f t="shared" si="9"/>
        <v>766.2170000000001</v>
      </c>
      <c r="I149" s="285">
        <f t="shared" si="10"/>
        <v>205346.15600000002</v>
      </c>
    </row>
    <row r="150" spans="1:9" x14ac:dyDescent="0.25">
      <c r="A150" s="135" t="s">
        <v>530</v>
      </c>
      <c r="B150" s="136" t="s">
        <v>703</v>
      </c>
      <c r="C150" s="282">
        <v>2979.72</v>
      </c>
      <c r="D150" s="283">
        <v>9</v>
      </c>
      <c r="E150" s="283">
        <v>0</v>
      </c>
      <c r="F150" s="284">
        <f t="shared" si="11"/>
        <v>7662.17</v>
      </c>
      <c r="G150" s="284">
        <f t="shared" si="8"/>
        <v>1532.4340000000002</v>
      </c>
      <c r="H150" s="284">
        <f t="shared" si="9"/>
        <v>766.2170000000001</v>
      </c>
      <c r="I150" s="285">
        <f t="shared" si="10"/>
        <v>13791.906000000003</v>
      </c>
    </row>
    <row r="151" spans="1:9" x14ac:dyDescent="0.25">
      <c r="A151" s="135" t="s">
        <v>532</v>
      </c>
      <c r="B151" s="136" t="s">
        <v>704</v>
      </c>
      <c r="C151" s="282">
        <v>331.08</v>
      </c>
      <c r="D151" s="283">
        <v>1</v>
      </c>
      <c r="E151" s="283">
        <v>0</v>
      </c>
      <c r="F151" s="284">
        <f t="shared" si="11"/>
        <v>7662.17</v>
      </c>
      <c r="G151" s="284">
        <f t="shared" si="8"/>
        <v>1532.4340000000002</v>
      </c>
      <c r="H151" s="284">
        <f t="shared" si="9"/>
        <v>766.2170000000001</v>
      </c>
      <c r="I151" s="285">
        <f t="shared" si="10"/>
        <v>1532.4340000000002</v>
      </c>
    </row>
    <row r="152" spans="1:9" x14ac:dyDescent="0.25">
      <c r="A152" s="135" t="s">
        <v>534</v>
      </c>
      <c r="B152" s="136" t="s">
        <v>535</v>
      </c>
      <c r="C152" s="282">
        <v>1324.32</v>
      </c>
      <c r="D152" s="283">
        <v>4</v>
      </c>
      <c r="E152" s="283">
        <v>0</v>
      </c>
      <c r="F152" s="284">
        <f t="shared" si="11"/>
        <v>7662.17</v>
      </c>
      <c r="G152" s="284">
        <f t="shared" si="8"/>
        <v>1532.4340000000002</v>
      </c>
      <c r="H152" s="284">
        <f t="shared" si="9"/>
        <v>766.2170000000001</v>
      </c>
      <c r="I152" s="285">
        <f t="shared" si="10"/>
        <v>6129.7360000000008</v>
      </c>
    </row>
    <row r="153" spans="1:9" x14ac:dyDescent="0.25">
      <c r="A153" s="135" t="s">
        <v>536</v>
      </c>
      <c r="B153" s="136" t="s">
        <v>705</v>
      </c>
      <c r="C153" s="282">
        <v>43702.559999999998</v>
      </c>
      <c r="D153" s="283">
        <v>132</v>
      </c>
      <c r="E153" s="283">
        <v>0</v>
      </c>
      <c r="F153" s="284">
        <f t="shared" si="11"/>
        <v>7662.17</v>
      </c>
      <c r="G153" s="284">
        <f t="shared" si="8"/>
        <v>1532.4340000000002</v>
      </c>
      <c r="H153" s="284">
        <f t="shared" si="9"/>
        <v>766.2170000000001</v>
      </c>
      <c r="I153" s="285">
        <f t="shared" si="10"/>
        <v>202281.28800000003</v>
      </c>
    </row>
    <row r="154" spans="1:9" x14ac:dyDescent="0.25">
      <c r="A154" s="135" t="s">
        <v>538</v>
      </c>
      <c r="B154" s="136" t="s">
        <v>539</v>
      </c>
      <c r="C154" s="282">
        <v>3641.8799999999997</v>
      </c>
      <c r="D154" s="283">
        <v>11</v>
      </c>
      <c r="E154" s="283">
        <v>0</v>
      </c>
      <c r="F154" s="284">
        <f t="shared" si="11"/>
        <v>7662.17</v>
      </c>
      <c r="G154" s="284">
        <f t="shared" si="8"/>
        <v>1532.4340000000002</v>
      </c>
      <c r="H154" s="284">
        <f t="shared" si="9"/>
        <v>766.2170000000001</v>
      </c>
      <c r="I154" s="285">
        <f t="shared" si="10"/>
        <v>16856.774000000001</v>
      </c>
    </row>
    <row r="155" spans="1:9" x14ac:dyDescent="0.25">
      <c r="A155" s="135" t="s">
        <v>540</v>
      </c>
      <c r="B155" s="136" t="s">
        <v>541</v>
      </c>
      <c r="C155" s="282">
        <v>29089.64</v>
      </c>
      <c r="D155" s="283">
        <v>72</v>
      </c>
      <c r="E155" s="283">
        <v>4</v>
      </c>
      <c r="F155" s="284">
        <f t="shared" si="11"/>
        <v>7662.17</v>
      </c>
      <c r="G155" s="284">
        <f t="shared" si="8"/>
        <v>1532.4340000000002</v>
      </c>
      <c r="H155" s="284">
        <f t="shared" si="9"/>
        <v>766.2170000000001</v>
      </c>
      <c r="I155" s="285">
        <f t="shared" si="10"/>
        <v>113400.11600000002</v>
      </c>
    </row>
    <row r="156" spans="1:9" x14ac:dyDescent="0.25">
      <c r="A156" s="135" t="s">
        <v>542</v>
      </c>
      <c r="B156" s="136" t="s">
        <v>543</v>
      </c>
      <c r="C156" s="282">
        <v>3288.1</v>
      </c>
      <c r="D156" s="283">
        <v>2</v>
      </c>
      <c r="E156" s="283">
        <v>2</v>
      </c>
      <c r="F156" s="284">
        <f t="shared" si="11"/>
        <v>7662.17</v>
      </c>
      <c r="G156" s="284">
        <f t="shared" si="8"/>
        <v>1532.4340000000002</v>
      </c>
      <c r="H156" s="284">
        <f t="shared" si="9"/>
        <v>766.2170000000001</v>
      </c>
      <c r="I156" s="285">
        <f t="shared" si="10"/>
        <v>4597.3020000000006</v>
      </c>
    </row>
    <row r="157" spans="1:9" x14ac:dyDescent="0.25">
      <c r="A157" s="135" t="s">
        <v>544</v>
      </c>
      <c r="B157" s="136" t="s">
        <v>545</v>
      </c>
      <c r="C157" s="282">
        <v>10857.539999999999</v>
      </c>
      <c r="D157" s="283">
        <v>9</v>
      </c>
      <c r="E157" s="283">
        <v>6</v>
      </c>
      <c r="F157" s="284">
        <f t="shared" si="11"/>
        <v>7662.17</v>
      </c>
      <c r="G157" s="284">
        <f t="shared" si="8"/>
        <v>1532.4340000000002</v>
      </c>
      <c r="H157" s="284">
        <f t="shared" si="9"/>
        <v>766.2170000000001</v>
      </c>
      <c r="I157" s="285">
        <f t="shared" si="10"/>
        <v>18389.208000000002</v>
      </c>
    </row>
    <row r="158" spans="1:9" x14ac:dyDescent="0.25">
      <c r="A158" s="135" t="s">
        <v>546</v>
      </c>
      <c r="B158" s="136" t="s">
        <v>547</v>
      </c>
      <c r="C158" s="282">
        <v>0</v>
      </c>
      <c r="D158" s="283">
        <v>0</v>
      </c>
      <c r="E158" s="283">
        <v>0</v>
      </c>
      <c r="F158" s="284">
        <f t="shared" si="11"/>
        <v>7662.17</v>
      </c>
      <c r="G158" s="284">
        <f t="shared" si="8"/>
        <v>1532.4340000000002</v>
      </c>
      <c r="H158" s="284">
        <f t="shared" si="9"/>
        <v>766.2170000000001</v>
      </c>
      <c r="I158" s="285">
        <f t="shared" si="10"/>
        <v>0</v>
      </c>
    </row>
    <row r="159" spans="1:9" x14ac:dyDescent="0.25">
      <c r="A159" s="135" t="s">
        <v>548</v>
      </c>
      <c r="B159" s="136" t="s">
        <v>549</v>
      </c>
      <c r="C159" s="282">
        <v>176592.41999999998</v>
      </c>
      <c r="D159" s="283">
        <v>462</v>
      </c>
      <c r="E159" s="283">
        <v>18</v>
      </c>
      <c r="F159" s="284">
        <f t="shared" si="11"/>
        <v>7662.17</v>
      </c>
      <c r="G159" s="284">
        <f t="shared" si="8"/>
        <v>1532.4340000000002</v>
      </c>
      <c r="H159" s="284">
        <f t="shared" si="9"/>
        <v>766.2170000000001</v>
      </c>
      <c r="I159" s="285">
        <f t="shared" si="10"/>
        <v>721776.41400000011</v>
      </c>
    </row>
    <row r="160" spans="1:9" x14ac:dyDescent="0.25">
      <c r="A160" s="135" t="s">
        <v>550</v>
      </c>
      <c r="B160" s="136" t="s">
        <v>706</v>
      </c>
      <c r="C160" s="282">
        <v>0</v>
      </c>
      <c r="D160" s="283">
        <v>0</v>
      </c>
      <c r="E160" s="283">
        <v>0</v>
      </c>
      <c r="F160" s="284">
        <f t="shared" si="11"/>
        <v>7662.17</v>
      </c>
      <c r="G160" s="284">
        <f>MAX(F160*0.2,400)</f>
        <v>1532.4340000000002</v>
      </c>
      <c r="H160" s="284">
        <f>MAX(F160*0.1,200)</f>
        <v>766.2170000000001</v>
      </c>
      <c r="I160" s="285">
        <f t="shared" si="10"/>
        <v>0</v>
      </c>
    </row>
    <row r="161" spans="1:9" x14ac:dyDescent="0.25">
      <c r="A161" s="135" t="s">
        <v>552</v>
      </c>
      <c r="B161" s="136" t="s">
        <v>553</v>
      </c>
      <c r="C161" s="282">
        <v>30620.19</v>
      </c>
      <c r="D161" s="283">
        <v>33</v>
      </c>
      <c r="E161" s="283">
        <v>15</v>
      </c>
      <c r="F161" s="284">
        <f t="shared" si="11"/>
        <v>7662.17</v>
      </c>
      <c r="G161" s="284">
        <f t="shared" si="8"/>
        <v>1532.4340000000002</v>
      </c>
      <c r="H161" s="284">
        <f t="shared" si="9"/>
        <v>766.2170000000001</v>
      </c>
      <c r="I161" s="285">
        <f t="shared" si="10"/>
        <v>62063.577000000005</v>
      </c>
    </row>
    <row r="162" spans="1:9" x14ac:dyDescent="0.25">
      <c r="A162" s="135" t="s">
        <v>554</v>
      </c>
      <c r="B162" s="136" t="s">
        <v>555</v>
      </c>
      <c r="C162" s="282">
        <v>6279.17</v>
      </c>
      <c r="D162" s="283">
        <v>15</v>
      </c>
      <c r="E162" s="283">
        <v>1</v>
      </c>
      <c r="F162" s="284">
        <f t="shared" si="11"/>
        <v>7662.17</v>
      </c>
      <c r="G162" s="284">
        <f t="shared" si="8"/>
        <v>1532.4340000000002</v>
      </c>
      <c r="H162" s="284">
        <f t="shared" si="9"/>
        <v>766.2170000000001</v>
      </c>
      <c r="I162" s="285">
        <f t="shared" si="10"/>
        <v>23752.727000000003</v>
      </c>
    </row>
    <row r="163" spans="1:9" x14ac:dyDescent="0.25">
      <c r="A163" s="135" t="s">
        <v>556</v>
      </c>
      <c r="B163" s="136" t="s">
        <v>557</v>
      </c>
      <c r="C163" s="282">
        <v>9567.27</v>
      </c>
      <c r="D163" s="283">
        <v>17</v>
      </c>
      <c r="E163" s="283">
        <v>3</v>
      </c>
      <c r="F163" s="284">
        <f t="shared" si="11"/>
        <v>7662.17</v>
      </c>
      <c r="G163" s="284">
        <f t="shared" si="8"/>
        <v>1532.4340000000002</v>
      </c>
      <c r="H163" s="284">
        <f t="shared" si="9"/>
        <v>766.2170000000001</v>
      </c>
      <c r="I163" s="285">
        <f t="shared" si="10"/>
        <v>28350.029000000006</v>
      </c>
    </row>
    <row r="164" spans="1:9" x14ac:dyDescent="0.25">
      <c r="A164" s="135" t="s">
        <v>558</v>
      </c>
      <c r="B164" s="136" t="s">
        <v>559</v>
      </c>
      <c r="C164" s="282">
        <v>0</v>
      </c>
      <c r="D164" s="283">
        <v>0</v>
      </c>
      <c r="E164" s="283">
        <v>0</v>
      </c>
      <c r="F164" s="284">
        <f t="shared" si="11"/>
        <v>7662.17</v>
      </c>
      <c r="G164" s="284">
        <f t="shared" si="8"/>
        <v>1532.4340000000002</v>
      </c>
      <c r="H164" s="284">
        <f t="shared" si="9"/>
        <v>766.2170000000001</v>
      </c>
      <c r="I164" s="285">
        <f t="shared" si="10"/>
        <v>0</v>
      </c>
    </row>
    <row r="165" spans="1:9" x14ac:dyDescent="0.25">
      <c r="A165" s="135" t="s">
        <v>560</v>
      </c>
      <c r="B165" s="136" t="s">
        <v>561</v>
      </c>
      <c r="C165" s="282">
        <v>4932.1499999999996</v>
      </c>
      <c r="D165" s="283">
        <v>3</v>
      </c>
      <c r="E165" s="283">
        <v>3</v>
      </c>
      <c r="F165" s="284">
        <f t="shared" si="11"/>
        <v>7662.17</v>
      </c>
      <c r="G165" s="284">
        <f t="shared" si="8"/>
        <v>1532.4340000000002</v>
      </c>
      <c r="H165" s="284">
        <f t="shared" si="9"/>
        <v>766.2170000000001</v>
      </c>
      <c r="I165" s="285">
        <f t="shared" si="10"/>
        <v>6895.9530000000013</v>
      </c>
    </row>
    <row r="166" spans="1:9" x14ac:dyDescent="0.25">
      <c r="A166" s="135" t="s">
        <v>562</v>
      </c>
      <c r="B166" s="136" t="s">
        <v>563</v>
      </c>
      <c r="C166" s="282">
        <v>0</v>
      </c>
      <c r="D166" s="283">
        <v>0</v>
      </c>
      <c r="E166" s="283">
        <v>0</v>
      </c>
      <c r="F166" s="284">
        <f t="shared" si="11"/>
        <v>7662.17</v>
      </c>
      <c r="G166" s="284">
        <f t="shared" si="8"/>
        <v>1532.4340000000002</v>
      </c>
      <c r="H166" s="284">
        <f t="shared" si="9"/>
        <v>766.2170000000001</v>
      </c>
      <c r="I166" s="285">
        <f t="shared" si="10"/>
        <v>0</v>
      </c>
    </row>
    <row r="167" spans="1:9" x14ac:dyDescent="0.25">
      <c r="A167" s="135" t="s">
        <v>564</v>
      </c>
      <c r="B167" s="136" t="s">
        <v>707</v>
      </c>
      <c r="C167" s="282">
        <v>60564.94</v>
      </c>
      <c r="D167" s="283">
        <v>175</v>
      </c>
      <c r="E167" s="283">
        <v>2</v>
      </c>
      <c r="F167" s="284">
        <f t="shared" si="11"/>
        <v>7662.17</v>
      </c>
      <c r="G167" s="284">
        <f t="shared" si="8"/>
        <v>1532.4340000000002</v>
      </c>
      <c r="H167" s="284">
        <f t="shared" si="9"/>
        <v>766.2170000000001</v>
      </c>
      <c r="I167" s="285">
        <f t="shared" si="10"/>
        <v>269708.38400000002</v>
      </c>
    </row>
    <row r="168" spans="1:9" x14ac:dyDescent="0.25">
      <c r="A168" s="135" t="s">
        <v>566</v>
      </c>
      <c r="B168" s="136" t="s">
        <v>567</v>
      </c>
      <c r="C168" s="282">
        <v>25116.68</v>
      </c>
      <c r="D168" s="283">
        <v>60</v>
      </c>
      <c r="E168" s="283">
        <v>4</v>
      </c>
      <c r="F168" s="284">
        <f t="shared" si="11"/>
        <v>7662.17</v>
      </c>
      <c r="G168" s="284">
        <f t="shared" si="8"/>
        <v>1532.4340000000002</v>
      </c>
      <c r="H168" s="284">
        <f t="shared" si="9"/>
        <v>766.2170000000001</v>
      </c>
      <c r="I168" s="285">
        <f t="shared" si="10"/>
        <v>95010.90800000001</v>
      </c>
    </row>
    <row r="169" spans="1:9" x14ac:dyDescent="0.25">
      <c r="A169" s="135" t="s">
        <v>568</v>
      </c>
      <c r="B169" s="136" t="s">
        <v>708</v>
      </c>
      <c r="C169" s="282">
        <v>77257.070000000007</v>
      </c>
      <c r="D169" s="283">
        <v>158</v>
      </c>
      <c r="E169" s="283">
        <v>19</v>
      </c>
      <c r="F169" s="284">
        <f t="shared" si="11"/>
        <v>7662.17</v>
      </c>
      <c r="G169" s="284">
        <f t="shared" si="8"/>
        <v>1532.4340000000002</v>
      </c>
      <c r="H169" s="284">
        <f t="shared" si="9"/>
        <v>766.2170000000001</v>
      </c>
      <c r="I169" s="285">
        <f t="shared" si="10"/>
        <v>256682.69500000004</v>
      </c>
    </row>
    <row r="170" spans="1:9" x14ac:dyDescent="0.25">
      <c r="A170" s="135" t="s">
        <v>570</v>
      </c>
      <c r="B170" s="136" t="s">
        <v>571</v>
      </c>
      <c r="C170" s="282">
        <v>26143.97</v>
      </c>
      <c r="D170" s="283">
        <v>75</v>
      </c>
      <c r="E170" s="283">
        <v>1</v>
      </c>
      <c r="F170" s="284">
        <f t="shared" si="11"/>
        <v>7662.17</v>
      </c>
      <c r="G170" s="284">
        <f t="shared" si="8"/>
        <v>1532.4340000000002</v>
      </c>
      <c r="H170" s="284">
        <f t="shared" si="9"/>
        <v>766.2170000000001</v>
      </c>
      <c r="I170" s="285">
        <f t="shared" si="10"/>
        <v>115698.76700000002</v>
      </c>
    </row>
    <row r="171" spans="1:9" x14ac:dyDescent="0.25">
      <c r="A171" s="135" t="s">
        <v>572</v>
      </c>
      <c r="B171" s="136" t="s">
        <v>709</v>
      </c>
      <c r="C171" s="282">
        <v>29112.339999999997</v>
      </c>
      <c r="D171" s="283">
        <v>80</v>
      </c>
      <c r="E171" s="283">
        <v>2</v>
      </c>
      <c r="F171" s="284">
        <f>F165</f>
        <v>7662.17</v>
      </c>
      <c r="G171" s="284">
        <f t="shared" ref="G171:G175" si="12">MAX(F171*0.2,400)</f>
        <v>1532.4340000000002</v>
      </c>
      <c r="H171" s="284">
        <f t="shared" ref="H171:H175" si="13">MAX(F171*0.1,200)</f>
        <v>766.2170000000001</v>
      </c>
      <c r="I171" s="285">
        <f t="shared" ref="I171:I175" si="14">SUM(G171*D171)+(E171*H171)</f>
        <v>124127.15400000001</v>
      </c>
    </row>
    <row r="172" spans="1:9" x14ac:dyDescent="0.25">
      <c r="A172" s="135" t="s">
        <v>237</v>
      </c>
      <c r="B172" s="136" t="s">
        <v>710</v>
      </c>
      <c r="C172" s="282">
        <v>1200729.1000000001</v>
      </c>
      <c r="D172" s="283">
        <v>2667</v>
      </c>
      <c r="E172" s="283">
        <v>242</v>
      </c>
      <c r="F172" s="284">
        <f t="shared" si="11"/>
        <v>7662.17</v>
      </c>
      <c r="G172" s="284">
        <f t="shared" si="12"/>
        <v>1532.4340000000002</v>
      </c>
      <c r="H172" s="284">
        <f t="shared" si="13"/>
        <v>766.2170000000001</v>
      </c>
      <c r="I172" s="285">
        <f t="shared" si="14"/>
        <v>4272425.9920000006</v>
      </c>
    </row>
    <row r="173" spans="1:9" x14ac:dyDescent="0.25">
      <c r="A173" s="135" t="s">
        <v>575</v>
      </c>
      <c r="B173" s="136" t="s">
        <v>576</v>
      </c>
      <c r="C173" s="282">
        <v>34273.42</v>
      </c>
      <c r="D173" s="283">
        <v>48</v>
      </c>
      <c r="E173" s="283">
        <v>14</v>
      </c>
      <c r="F173" s="284">
        <f t="shared" si="11"/>
        <v>7662.17</v>
      </c>
      <c r="G173" s="284">
        <f t="shared" si="12"/>
        <v>1532.4340000000002</v>
      </c>
      <c r="H173" s="284">
        <f t="shared" si="13"/>
        <v>766.2170000000001</v>
      </c>
      <c r="I173" s="285">
        <f t="shared" si="14"/>
        <v>84283.87000000001</v>
      </c>
    </row>
    <row r="174" spans="1:9" x14ac:dyDescent="0.25">
      <c r="A174" s="135" t="s">
        <v>577</v>
      </c>
      <c r="B174" s="136" t="s">
        <v>711</v>
      </c>
      <c r="C174" s="282">
        <v>124156.93</v>
      </c>
      <c r="D174" s="283">
        <v>260</v>
      </c>
      <c r="E174" s="283">
        <v>29</v>
      </c>
      <c r="F174" s="284">
        <f t="shared" si="11"/>
        <v>7662.17</v>
      </c>
      <c r="G174" s="284">
        <f t="shared" si="12"/>
        <v>1532.4340000000002</v>
      </c>
      <c r="H174" s="284">
        <f t="shared" si="13"/>
        <v>766.2170000000001</v>
      </c>
      <c r="I174" s="285">
        <f t="shared" si="14"/>
        <v>420653.13300000003</v>
      </c>
    </row>
    <row r="175" spans="1:9" x14ac:dyDescent="0.25">
      <c r="A175" s="135" t="s">
        <v>579</v>
      </c>
      <c r="B175" s="136" t="s">
        <v>580</v>
      </c>
      <c r="C175" s="282">
        <v>25116.68</v>
      </c>
      <c r="D175" s="283">
        <v>60</v>
      </c>
      <c r="E175" s="283">
        <v>4</v>
      </c>
      <c r="F175" s="284">
        <f t="shared" si="11"/>
        <v>7662.17</v>
      </c>
      <c r="G175" s="284">
        <f t="shared" si="12"/>
        <v>1532.4340000000002</v>
      </c>
      <c r="H175" s="284">
        <f t="shared" si="13"/>
        <v>766.2170000000001</v>
      </c>
      <c r="I175" s="285">
        <f t="shared" si="14"/>
        <v>95010.90800000001</v>
      </c>
    </row>
    <row r="176" spans="1:9" x14ac:dyDescent="0.25">
      <c r="A176" s="135" t="s">
        <v>581</v>
      </c>
      <c r="B176" s="136" t="s">
        <v>582</v>
      </c>
      <c r="C176" s="282">
        <v>0</v>
      </c>
      <c r="D176" s="283">
        <v>0</v>
      </c>
      <c r="E176" s="283">
        <v>0</v>
      </c>
      <c r="F176" s="284">
        <f>F170</f>
        <v>7662.17</v>
      </c>
      <c r="G176" s="284">
        <f t="shared" si="8"/>
        <v>1532.4340000000002</v>
      </c>
      <c r="H176" s="284">
        <f t="shared" si="9"/>
        <v>766.2170000000001</v>
      </c>
      <c r="I176" s="285">
        <f t="shared" si="10"/>
        <v>0</v>
      </c>
    </row>
    <row r="177" spans="1:9" x14ac:dyDescent="0.25">
      <c r="A177" s="135" t="s">
        <v>583</v>
      </c>
      <c r="B177" s="136" t="s">
        <v>584</v>
      </c>
      <c r="C177" s="282">
        <v>331.08</v>
      </c>
      <c r="D177" s="283">
        <v>1</v>
      </c>
      <c r="E177" s="283">
        <v>0</v>
      </c>
      <c r="F177" s="284">
        <f t="shared" si="11"/>
        <v>7662.17</v>
      </c>
      <c r="G177" s="284">
        <f t="shared" si="8"/>
        <v>1532.4340000000002</v>
      </c>
      <c r="H177" s="284">
        <f t="shared" si="9"/>
        <v>766.2170000000001</v>
      </c>
      <c r="I177" s="285">
        <f t="shared" si="10"/>
        <v>1532.4340000000002</v>
      </c>
    </row>
    <row r="178" spans="1:9" x14ac:dyDescent="0.25">
      <c r="A178" s="135" t="s">
        <v>585</v>
      </c>
      <c r="B178" s="136" t="s">
        <v>586</v>
      </c>
      <c r="C178" s="282">
        <v>662.16</v>
      </c>
      <c r="D178" s="283">
        <v>2</v>
      </c>
      <c r="E178" s="283">
        <v>0</v>
      </c>
      <c r="F178" s="284">
        <f t="shared" si="11"/>
        <v>7662.17</v>
      </c>
      <c r="G178" s="284">
        <f t="shared" si="8"/>
        <v>1532.4340000000002</v>
      </c>
      <c r="H178" s="284">
        <f t="shared" si="9"/>
        <v>766.2170000000001</v>
      </c>
      <c r="I178" s="285">
        <f t="shared" si="10"/>
        <v>3064.8680000000004</v>
      </c>
    </row>
    <row r="179" spans="1:9" x14ac:dyDescent="0.25">
      <c r="A179" s="135" t="s">
        <v>587</v>
      </c>
      <c r="B179" s="136" t="s">
        <v>588</v>
      </c>
      <c r="C179" s="282">
        <v>62072.789999999994</v>
      </c>
      <c r="D179" s="283">
        <v>128</v>
      </c>
      <c r="E179" s="283">
        <v>15</v>
      </c>
      <c r="F179" s="284">
        <f t="shared" si="11"/>
        <v>7662.17</v>
      </c>
      <c r="G179" s="284">
        <f t="shared" si="8"/>
        <v>1532.4340000000002</v>
      </c>
      <c r="H179" s="284">
        <f t="shared" si="9"/>
        <v>766.2170000000001</v>
      </c>
      <c r="I179" s="285">
        <f t="shared" si="10"/>
        <v>207644.80700000003</v>
      </c>
    </row>
    <row r="180" spans="1:9" x14ac:dyDescent="0.25">
      <c r="A180" s="135" t="s">
        <v>589</v>
      </c>
      <c r="B180" s="136" t="s">
        <v>590</v>
      </c>
      <c r="C180" s="282">
        <v>25756.14</v>
      </c>
      <c r="D180" s="283">
        <v>54</v>
      </c>
      <c r="E180" s="283">
        <v>6</v>
      </c>
      <c r="F180" s="284">
        <f t="shared" si="11"/>
        <v>7662.17</v>
      </c>
      <c r="G180" s="284">
        <f t="shared" si="8"/>
        <v>1532.4340000000002</v>
      </c>
      <c r="H180" s="284">
        <f t="shared" si="9"/>
        <v>766.2170000000001</v>
      </c>
      <c r="I180" s="285">
        <f t="shared" si="10"/>
        <v>87348.738000000012</v>
      </c>
    </row>
    <row r="181" spans="1:9" x14ac:dyDescent="0.25">
      <c r="A181" s="135" t="s">
        <v>591</v>
      </c>
      <c r="B181" s="136" t="s">
        <v>592</v>
      </c>
      <c r="C181" s="282">
        <v>5297.28</v>
      </c>
      <c r="D181" s="283">
        <v>16</v>
      </c>
      <c r="E181" s="283">
        <v>0</v>
      </c>
      <c r="F181" s="284">
        <f t="shared" si="11"/>
        <v>7662.17</v>
      </c>
      <c r="G181" s="284">
        <f t="shared" si="8"/>
        <v>1532.4340000000002</v>
      </c>
      <c r="H181" s="284">
        <f t="shared" si="9"/>
        <v>766.2170000000001</v>
      </c>
      <c r="I181" s="285">
        <f t="shared" si="10"/>
        <v>24518.944000000003</v>
      </c>
    </row>
    <row r="182" spans="1:9" x14ac:dyDescent="0.25">
      <c r="A182" s="135" t="s">
        <v>593</v>
      </c>
      <c r="B182" s="136" t="s">
        <v>594</v>
      </c>
      <c r="C182" s="282">
        <v>331.08</v>
      </c>
      <c r="D182" s="283">
        <v>1</v>
      </c>
      <c r="E182" s="283">
        <v>0</v>
      </c>
      <c r="F182" s="284">
        <f t="shared" si="11"/>
        <v>7662.17</v>
      </c>
      <c r="G182" s="284">
        <f t="shared" si="8"/>
        <v>1532.4340000000002</v>
      </c>
      <c r="H182" s="284">
        <f t="shared" si="9"/>
        <v>766.2170000000001</v>
      </c>
      <c r="I182" s="285">
        <f t="shared" si="10"/>
        <v>1532.4340000000002</v>
      </c>
    </row>
    <row r="183" spans="1:9" x14ac:dyDescent="0.25">
      <c r="A183" s="135" t="s">
        <v>595</v>
      </c>
      <c r="B183" s="136" t="s">
        <v>712</v>
      </c>
      <c r="C183" s="282">
        <v>766588.55999999994</v>
      </c>
      <c r="D183" s="283">
        <v>1554</v>
      </c>
      <c r="E183" s="283">
        <v>192</v>
      </c>
      <c r="F183" s="284">
        <f t="shared" si="11"/>
        <v>7662.17</v>
      </c>
      <c r="G183" s="284">
        <f t="shared" si="8"/>
        <v>1532.4340000000002</v>
      </c>
      <c r="H183" s="284">
        <f t="shared" si="9"/>
        <v>766.2170000000001</v>
      </c>
      <c r="I183" s="285">
        <f t="shared" si="10"/>
        <v>2528516.1</v>
      </c>
    </row>
    <row r="184" spans="1:9" x14ac:dyDescent="0.25">
      <c r="A184" s="137"/>
      <c r="B184" s="138"/>
      <c r="C184" s="139"/>
      <c r="D184" s="140"/>
      <c r="E184" s="140"/>
      <c r="F184" s="141"/>
      <c r="G184" s="140"/>
      <c r="H184" s="140"/>
      <c r="I184" s="142"/>
    </row>
    <row r="185" spans="1:9" x14ac:dyDescent="0.25">
      <c r="A185" s="137"/>
      <c r="B185" s="138" t="s">
        <v>59</v>
      </c>
      <c r="C185" s="140">
        <f>SUM(C5:C184)</f>
        <v>26999824.80999998</v>
      </c>
      <c r="D185" s="140">
        <f>SUM(D5:D184)</f>
        <v>61163</v>
      </c>
      <c r="E185" s="140">
        <f>SUM(E5:E184)</f>
        <v>5141</v>
      </c>
      <c r="F185" s="141"/>
      <c r="G185" s="140"/>
      <c r="H185" s="140"/>
      <c r="I185" s="142">
        <f>SUM(I5:I184)</f>
        <v>97667382.339000076</v>
      </c>
    </row>
    <row r="186" spans="1:9" x14ac:dyDescent="0.25">
      <c r="B186" s="143" t="s">
        <v>647</v>
      </c>
      <c r="C186" s="144">
        <f>C185/I185</f>
        <v>0.27644669247184828</v>
      </c>
      <c r="D186" s="18" t="s">
        <v>648</v>
      </c>
      <c r="E186" s="13">
        <f>E185+D185</f>
        <v>66304</v>
      </c>
      <c r="H186" s="18" t="s">
        <v>649</v>
      </c>
      <c r="I186" s="13">
        <f>I185-C185</f>
        <v>70667557.529000103</v>
      </c>
    </row>
  </sheetData>
  <printOptions horizontalCentered="1"/>
  <pageMargins left="0.5" right="0.5" top="0.5" bottom="1" header="0.5" footer="0.5"/>
  <pageSetup scale="71" fitToHeight="0" orientation="landscape" r:id="rId1"/>
  <headerFooter scaleWithDoc="0" alignWithMargins="0">
    <oddFooter>&amp;C&amp;P&amp;RCDE, CDE, School Finance and Operations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66"/>
  <sheetViews>
    <sheetView workbookViewId="0">
      <selection activeCell="A2" sqref="A2"/>
    </sheetView>
  </sheetViews>
  <sheetFormatPr defaultRowHeight="15" x14ac:dyDescent="0.25"/>
  <cols>
    <col min="1" max="1" width="7.7109375" style="90" customWidth="1"/>
    <col min="2" max="2" width="57.28515625" style="92" customWidth="1"/>
    <col min="3" max="3" width="10" style="90" bestFit="1" customWidth="1"/>
    <col min="4" max="4" width="10" style="90" customWidth="1"/>
    <col min="5" max="5" width="25.140625" style="115" customWidth="1"/>
    <col min="6" max="10" width="15.140625" style="1" customWidth="1"/>
    <col min="11" max="256" width="9.140625" style="1"/>
    <col min="257" max="257" width="7.7109375" style="1" customWidth="1"/>
    <col min="258" max="258" width="57.28515625" style="1" customWidth="1"/>
    <col min="259" max="259" width="10" style="1" bestFit="1" customWidth="1"/>
    <col min="260" max="260" width="9.140625" style="1"/>
    <col min="261" max="266" width="15.140625" style="1" customWidth="1"/>
    <col min="267" max="512" width="9.140625" style="1"/>
    <col min="513" max="513" width="7.7109375" style="1" customWidth="1"/>
    <col min="514" max="514" width="57.28515625" style="1" customWidth="1"/>
    <col min="515" max="515" width="10" style="1" bestFit="1" customWidth="1"/>
    <col min="516" max="516" width="9.140625" style="1"/>
    <col min="517" max="522" width="15.140625" style="1" customWidth="1"/>
    <col min="523" max="768" width="9.140625" style="1"/>
    <col min="769" max="769" width="7.7109375" style="1" customWidth="1"/>
    <col min="770" max="770" width="57.28515625" style="1" customWidth="1"/>
    <col min="771" max="771" width="10" style="1" bestFit="1" customWidth="1"/>
    <col min="772" max="772" width="9.140625" style="1"/>
    <col min="773" max="778" width="15.140625" style="1" customWidth="1"/>
    <col min="779" max="1024" width="9.140625" style="1"/>
    <col min="1025" max="1025" width="7.7109375" style="1" customWidth="1"/>
    <col min="1026" max="1026" width="57.28515625" style="1" customWidth="1"/>
    <col min="1027" max="1027" width="10" style="1" bestFit="1" customWidth="1"/>
    <col min="1028" max="1028" width="9.140625" style="1"/>
    <col min="1029" max="1034" width="15.140625" style="1" customWidth="1"/>
    <col min="1035" max="1280" width="9.140625" style="1"/>
    <col min="1281" max="1281" width="7.7109375" style="1" customWidth="1"/>
    <col min="1282" max="1282" width="57.28515625" style="1" customWidth="1"/>
    <col min="1283" max="1283" width="10" style="1" bestFit="1" customWidth="1"/>
    <col min="1284" max="1284" width="9.140625" style="1"/>
    <col min="1285" max="1290" width="15.140625" style="1" customWidth="1"/>
    <col min="1291" max="1536" width="9.140625" style="1"/>
    <col min="1537" max="1537" width="7.7109375" style="1" customWidth="1"/>
    <col min="1538" max="1538" width="57.28515625" style="1" customWidth="1"/>
    <col min="1539" max="1539" width="10" style="1" bestFit="1" customWidth="1"/>
    <col min="1540" max="1540" width="9.140625" style="1"/>
    <col min="1541" max="1546" width="15.140625" style="1" customWidth="1"/>
    <col min="1547" max="1792" width="9.140625" style="1"/>
    <col min="1793" max="1793" width="7.7109375" style="1" customWidth="1"/>
    <col min="1794" max="1794" width="57.28515625" style="1" customWidth="1"/>
    <col min="1795" max="1795" width="10" style="1" bestFit="1" customWidth="1"/>
    <col min="1796" max="1796" width="9.140625" style="1"/>
    <col min="1797" max="1802" width="15.140625" style="1" customWidth="1"/>
    <col min="1803" max="2048" width="9.140625" style="1"/>
    <col min="2049" max="2049" width="7.7109375" style="1" customWidth="1"/>
    <col min="2050" max="2050" width="57.28515625" style="1" customWidth="1"/>
    <col min="2051" max="2051" width="10" style="1" bestFit="1" customWidth="1"/>
    <col min="2052" max="2052" width="9.140625" style="1"/>
    <col min="2053" max="2058" width="15.140625" style="1" customWidth="1"/>
    <col min="2059" max="2304" width="9.140625" style="1"/>
    <col min="2305" max="2305" width="7.7109375" style="1" customWidth="1"/>
    <col min="2306" max="2306" width="57.28515625" style="1" customWidth="1"/>
    <col min="2307" max="2307" width="10" style="1" bestFit="1" customWidth="1"/>
    <col min="2308" max="2308" width="9.140625" style="1"/>
    <col min="2309" max="2314" width="15.140625" style="1" customWidth="1"/>
    <col min="2315" max="2560" width="9.140625" style="1"/>
    <col min="2561" max="2561" width="7.7109375" style="1" customWidth="1"/>
    <col min="2562" max="2562" width="57.28515625" style="1" customWidth="1"/>
    <col min="2563" max="2563" width="10" style="1" bestFit="1" customWidth="1"/>
    <col min="2564" max="2564" width="9.140625" style="1"/>
    <col min="2565" max="2570" width="15.140625" style="1" customWidth="1"/>
    <col min="2571" max="2816" width="9.140625" style="1"/>
    <col min="2817" max="2817" width="7.7109375" style="1" customWidth="1"/>
    <col min="2818" max="2818" width="57.28515625" style="1" customWidth="1"/>
    <col min="2819" max="2819" width="10" style="1" bestFit="1" customWidth="1"/>
    <col min="2820" max="2820" width="9.140625" style="1"/>
    <col min="2821" max="2826" width="15.140625" style="1" customWidth="1"/>
    <col min="2827" max="3072" width="9.140625" style="1"/>
    <col min="3073" max="3073" width="7.7109375" style="1" customWidth="1"/>
    <col min="3074" max="3074" width="57.28515625" style="1" customWidth="1"/>
    <col min="3075" max="3075" width="10" style="1" bestFit="1" customWidth="1"/>
    <col min="3076" max="3076" width="9.140625" style="1"/>
    <col min="3077" max="3082" width="15.140625" style="1" customWidth="1"/>
    <col min="3083" max="3328" width="9.140625" style="1"/>
    <col min="3329" max="3329" width="7.7109375" style="1" customWidth="1"/>
    <col min="3330" max="3330" width="57.28515625" style="1" customWidth="1"/>
    <col min="3331" max="3331" width="10" style="1" bestFit="1" customWidth="1"/>
    <col min="3332" max="3332" width="9.140625" style="1"/>
    <col min="3333" max="3338" width="15.140625" style="1" customWidth="1"/>
    <col min="3339" max="3584" width="9.140625" style="1"/>
    <col min="3585" max="3585" width="7.7109375" style="1" customWidth="1"/>
    <col min="3586" max="3586" width="57.28515625" style="1" customWidth="1"/>
    <col min="3587" max="3587" width="10" style="1" bestFit="1" customWidth="1"/>
    <col min="3588" max="3588" width="9.140625" style="1"/>
    <col min="3589" max="3594" width="15.140625" style="1" customWidth="1"/>
    <col min="3595" max="3840" width="9.140625" style="1"/>
    <col min="3841" max="3841" width="7.7109375" style="1" customWidth="1"/>
    <col min="3842" max="3842" width="57.28515625" style="1" customWidth="1"/>
    <col min="3843" max="3843" width="10" style="1" bestFit="1" customWidth="1"/>
    <col min="3844" max="3844" width="9.140625" style="1"/>
    <col min="3845" max="3850" width="15.140625" style="1" customWidth="1"/>
    <col min="3851" max="4096" width="9.140625" style="1"/>
    <col min="4097" max="4097" width="7.7109375" style="1" customWidth="1"/>
    <col min="4098" max="4098" width="57.28515625" style="1" customWidth="1"/>
    <col min="4099" max="4099" width="10" style="1" bestFit="1" customWidth="1"/>
    <col min="4100" max="4100" width="9.140625" style="1"/>
    <col min="4101" max="4106" width="15.140625" style="1" customWidth="1"/>
    <col min="4107" max="4352" width="9.140625" style="1"/>
    <col min="4353" max="4353" width="7.7109375" style="1" customWidth="1"/>
    <col min="4354" max="4354" width="57.28515625" style="1" customWidth="1"/>
    <col min="4355" max="4355" width="10" style="1" bestFit="1" customWidth="1"/>
    <col min="4356" max="4356" width="9.140625" style="1"/>
    <col min="4357" max="4362" width="15.140625" style="1" customWidth="1"/>
    <col min="4363" max="4608" width="9.140625" style="1"/>
    <col min="4609" max="4609" width="7.7109375" style="1" customWidth="1"/>
    <col min="4610" max="4610" width="57.28515625" style="1" customWidth="1"/>
    <col min="4611" max="4611" width="10" style="1" bestFit="1" customWidth="1"/>
    <col min="4612" max="4612" width="9.140625" style="1"/>
    <col min="4613" max="4618" width="15.140625" style="1" customWidth="1"/>
    <col min="4619" max="4864" width="9.140625" style="1"/>
    <col min="4865" max="4865" width="7.7109375" style="1" customWidth="1"/>
    <col min="4866" max="4866" width="57.28515625" style="1" customWidth="1"/>
    <col min="4867" max="4867" width="10" style="1" bestFit="1" customWidth="1"/>
    <col min="4868" max="4868" width="9.140625" style="1"/>
    <col min="4869" max="4874" width="15.140625" style="1" customWidth="1"/>
    <col min="4875" max="5120" width="9.140625" style="1"/>
    <col min="5121" max="5121" width="7.7109375" style="1" customWidth="1"/>
    <col min="5122" max="5122" width="57.28515625" style="1" customWidth="1"/>
    <col min="5123" max="5123" width="10" style="1" bestFit="1" customWidth="1"/>
    <col min="5124" max="5124" width="9.140625" style="1"/>
    <col min="5125" max="5130" width="15.140625" style="1" customWidth="1"/>
    <col min="5131" max="5376" width="9.140625" style="1"/>
    <col min="5377" max="5377" width="7.7109375" style="1" customWidth="1"/>
    <col min="5378" max="5378" width="57.28515625" style="1" customWidth="1"/>
    <col min="5379" max="5379" width="10" style="1" bestFit="1" customWidth="1"/>
    <col min="5380" max="5380" width="9.140625" style="1"/>
    <col min="5381" max="5386" width="15.140625" style="1" customWidth="1"/>
    <col min="5387" max="5632" width="9.140625" style="1"/>
    <col min="5633" max="5633" width="7.7109375" style="1" customWidth="1"/>
    <col min="5634" max="5634" width="57.28515625" style="1" customWidth="1"/>
    <col min="5635" max="5635" width="10" style="1" bestFit="1" customWidth="1"/>
    <col min="5636" max="5636" width="9.140625" style="1"/>
    <col min="5637" max="5642" width="15.140625" style="1" customWidth="1"/>
    <col min="5643" max="5888" width="9.140625" style="1"/>
    <col min="5889" max="5889" width="7.7109375" style="1" customWidth="1"/>
    <col min="5890" max="5890" width="57.28515625" style="1" customWidth="1"/>
    <col min="5891" max="5891" width="10" style="1" bestFit="1" customWidth="1"/>
    <col min="5892" max="5892" width="9.140625" style="1"/>
    <col min="5893" max="5898" width="15.140625" style="1" customWidth="1"/>
    <col min="5899" max="6144" width="9.140625" style="1"/>
    <col min="6145" max="6145" width="7.7109375" style="1" customWidth="1"/>
    <col min="6146" max="6146" width="57.28515625" style="1" customWidth="1"/>
    <col min="6147" max="6147" width="10" style="1" bestFit="1" customWidth="1"/>
    <col min="6148" max="6148" width="9.140625" style="1"/>
    <col min="6149" max="6154" width="15.140625" style="1" customWidth="1"/>
    <col min="6155" max="6400" width="9.140625" style="1"/>
    <col min="6401" max="6401" width="7.7109375" style="1" customWidth="1"/>
    <col min="6402" max="6402" width="57.28515625" style="1" customWidth="1"/>
    <col min="6403" max="6403" width="10" style="1" bestFit="1" customWidth="1"/>
    <col min="6404" max="6404" width="9.140625" style="1"/>
    <col min="6405" max="6410" width="15.140625" style="1" customWidth="1"/>
    <col min="6411" max="6656" width="9.140625" style="1"/>
    <col min="6657" max="6657" width="7.7109375" style="1" customWidth="1"/>
    <col min="6658" max="6658" width="57.28515625" style="1" customWidth="1"/>
    <col min="6659" max="6659" width="10" style="1" bestFit="1" customWidth="1"/>
    <col min="6660" max="6660" width="9.140625" style="1"/>
    <col min="6661" max="6666" width="15.140625" style="1" customWidth="1"/>
    <col min="6667" max="6912" width="9.140625" style="1"/>
    <col min="6913" max="6913" width="7.7109375" style="1" customWidth="1"/>
    <col min="6914" max="6914" width="57.28515625" style="1" customWidth="1"/>
    <col min="6915" max="6915" width="10" style="1" bestFit="1" customWidth="1"/>
    <col min="6916" max="6916" width="9.140625" style="1"/>
    <col min="6917" max="6922" width="15.140625" style="1" customWidth="1"/>
    <col min="6923" max="7168" width="9.140625" style="1"/>
    <col min="7169" max="7169" width="7.7109375" style="1" customWidth="1"/>
    <col min="7170" max="7170" width="57.28515625" style="1" customWidth="1"/>
    <col min="7171" max="7171" width="10" style="1" bestFit="1" customWidth="1"/>
    <col min="7172" max="7172" width="9.140625" style="1"/>
    <col min="7173" max="7178" width="15.140625" style="1" customWidth="1"/>
    <col min="7179" max="7424" width="9.140625" style="1"/>
    <col min="7425" max="7425" width="7.7109375" style="1" customWidth="1"/>
    <col min="7426" max="7426" width="57.28515625" style="1" customWidth="1"/>
    <col min="7427" max="7427" width="10" style="1" bestFit="1" customWidth="1"/>
    <col min="7428" max="7428" width="9.140625" style="1"/>
    <col min="7429" max="7434" width="15.140625" style="1" customWidth="1"/>
    <col min="7435" max="7680" width="9.140625" style="1"/>
    <col min="7681" max="7681" width="7.7109375" style="1" customWidth="1"/>
    <col min="7682" max="7682" width="57.28515625" style="1" customWidth="1"/>
    <col min="7683" max="7683" width="10" style="1" bestFit="1" customWidth="1"/>
    <col min="7684" max="7684" width="9.140625" style="1"/>
    <col min="7685" max="7690" width="15.140625" style="1" customWidth="1"/>
    <col min="7691" max="7936" width="9.140625" style="1"/>
    <col min="7937" max="7937" width="7.7109375" style="1" customWidth="1"/>
    <col min="7938" max="7938" width="57.28515625" style="1" customWidth="1"/>
    <col min="7939" max="7939" width="10" style="1" bestFit="1" customWidth="1"/>
    <col min="7940" max="7940" width="9.140625" style="1"/>
    <col min="7941" max="7946" width="15.140625" style="1" customWidth="1"/>
    <col min="7947" max="8192" width="9.140625" style="1"/>
    <col min="8193" max="8193" width="7.7109375" style="1" customWidth="1"/>
    <col min="8194" max="8194" width="57.28515625" style="1" customWidth="1"/>
    <col min="8195" max="8195" width="10" style="1" bestFit="1" customWidth="1"/>
    <col min="8196" max="8196" width="9.140625" style="1"/>
    <col min="8197" max="8202" width="15.140625" style="1" customWidth="1"/>
    <col min="8203" max="8448" width="9.140625" style="1"/>
    <col min="8449" max="8449" width="7.7109375" style="1" customWidth="1"/>
    <col min="8450" max="8450" width="57.28515625" style="1" customWidth="1"/>
    <col min="8451" max="8451" width="10" style="1" bestFit="1" customWidth="1"/>
    <col min="8452" max="8452" width="9.140625" style="1"/>
    <col min="8453" max="8458" width="15.140625" style="1" customWidth="1"/>
    <col min="8459" max="8704" width="9.140625" style="1"/>
    <col min="8705" max="8705" width="7.7109375" style="1" customWidth="1"/>
    <col min="8706" max="8706" width="57.28515625" style="1" customWidth="1"/>
    <col min="8707" max="8707" width="10" style="1" bestFit="1" customWidth="1"/>
    <col min="8708" max="8708" width="9.140625" style="1"/>
    <col min="8709" max="8714" width="15.140625" style="1" customWidth="1"/>
    <col min="8715" max="8960" width="9.140625" style="1"/>
    <col min="8961" max="8961" width="7.7109375" style="1" customWidth="1"/>
    <col min="8962" max="8962" width="57.28515625" style="1" customWidth="1"/>
    <col min="8963" max="8963" width="10" style="1" bestFit="1" customWidth="1"/>
    <col min="8964" max="8964" width="9.140625" style="1"/>
    <col min="8965" max="8970" width="15.140625" style="1" customWidth="1"/>
    <col min="8971" max="9216" width="9.140625" style="1"/>
    <col min="9217" max="9217" width="7.7109375" style="1" customWidth="1"/>
    <col min="9218" max="9218" width="57.28515625" style="1" customWidth="1"/>
    <col min="9219" max="9219" width="10" style="1" bestFit="1" customWidth="1"/>
    <col min="9220" max="9220" width="9.140625" style="1"/>
    <col min="9221" max="9226" width="15.140625" style="1" customWidth="1"/>
    <col min="9227" max="9472" width="9.140625" style="1"/>
    <col min="9473" max="9473" width="7.7109375" style="1" customWidth="1"/>
    <col min="9474" max="9474" width="57.28515625" style="1" customWidth="1"/>
    <col min="9475" max="9475" width="10" style="1" bestFit="1" customWidth="1"/>
    <col min="9476" max="9476" width="9.140625" style="1"/>
    <col min="9477" max="9482" width="15.140625" style="1" customWidth="1"/>
    <col min="9483" max="9728" width="9.140625" style="1"/>
    <col min="9729" max="9729" width="7.7109375" style="1" customWidth="1"/>
    <col min="9730" max="9730" width="57.28515625" style="1" customWidth="1"/>
    <col min="9731" max="9731" width="10" style="1" bestFit="1" customWidth="1"/>
    <col min="9732" max="9732" width="9.140625" style="1"/>
    <col min="9733" max="9738" width="15.140625" style="1" customWidth="1"/>
    <col min="9739" max="9984" width="9.140625" style="1"/>
    <col min="9985" max="9985" width="7.7109375" style="1" customWidth="1"/>
    <col min="9986" max="9986" width="57.28515625" style="1" customWidth="1"/>
    <col min="9987" max="9987" width="10" style="1" bestFit="1" customWidth="1"/>
    <col min="9988" max="9988" width="9.140625" style="1"/>
    <col min="9989" max="9994" width="15.140625" style="1" customWidth="1"/>
    <col min="9995" max="10240" width="9.140625" style="1"/>
    <col min="10241" max="10241" width="7.7109375" style="1" customWidth="1"/>
    <col min="10242" max="10242" width="57.28515625" style="1" customWidth="1"/>
    <col min="10243" max="10243" width="10" style="1" bestFit="1" customWidth="1"/>
    <col min="10244" max="10244" width="9.140625" style="1"/>
    <col min="10245" max="10250" width="15.140625" style="1" customWidth="1"/>
    <col min="10251" max="10496" width="9.140625" style="1"/>
    <col min="10497" max="10497" width="7.7109375" style="1" customWidth="1"/>
    <col min="10498" max="10498" width="57.28515625" style="1" customWidth="1"/>
    <col min="10499" max="10499" width="10" style="1" bestFit="1" customWidth="1"/>
    <col min="10500" max="10500" width="9.140625" style="1"/>
    <col min="10501" max="10506" width="15.140625" style="1" customWidth="1"/>
    <col min="10507" max="10752" width="9.140625" style="1"/>
    <col min="10753" max="10753" width="7.7109375" style="1" customWidth="1"/>
    <col min="10754" max="10754" width="57.28515625" style="1" customWidth="1"/>
    <col min="10755" max="10755" width="10" style="1" bestFit="1" customWidth="1"/>
    <col min="10756" max="10756" width="9.140625" style="1"/>
    <col min="10757" max="10762" width="15.140625" style="1" customWidth="1"/>
    <col min="10763" max="11008" width="9.140625" style="1"/>
    <col min="11009" max="11009" width="7.7109375" style="1" customWidth="1"/>
    <col min="11010" max="11010" width="57.28515625" style="1" customWidth="1"/>
    <col min="11011" max="11011" width="10" style="1" bestFit="1" customWidth="1"/>
    <col min="11012" max="11012" width="9.140625" style="1"/>
    <col min="11013" max="11018" width="15.140625" style="1" customWidth="1"/>
    <col min="11019" max="11264" width="9.140625" style="1"/>
    <col min="11265" max="11265" width="7.7109375" style="1" customWidth="1"/>
    <col min="11266" max="11266" width="57.28515625" style="1" customWidth="1"/>
    <col min="11267" max="11267" width="10" style="1" bestFit="1" customWidth="1"/>
    <col min="11268" max="11268" width="9.140625" style="1"/>
    <col min="11269" max="11274" width="15.140625" style="1" customWidth="1"/>
    <col min="11275" max="11520" width="9.140625" style="1"/>
    <col min="11521" max="11521" width="7.7109375" style="1" customWidth="1"/>
    <col min="11522" max="11522" width="57.28515625" style="1" customWidth="1"/>
    <col min="11523" max="11523" width="10" style="1" bestFit="1" customWidth="1"/>
    <col min="11524" max="11524" width="9.140625" style="1"/>
    <col min="11525" max="11530" width="15.140625" style="1" customWidth="1"/>
    <col min="11531" max="11776" width="9.140625" style="1"/>
    <col min="11777" max="11777" width="7.7109375" style="1" customWidth="1"/>
    <col min="11778" max="11778" width="57.28515625" style="1" customWidth="1"/>
    <col min="11779" max="11779" width="10" style="1" bestFit="1" customWidth="1"/>
    <col min="11780" max="11780" width="9.140625" style="1"/>
    <col min="11781" max="11786" width="15.140625" style="1" customWidth="1"/>
    <col min="11787" max="12032" width="9.140625" style="1"/>
    <col min="12033" max="12033" width="7.7109375" style="1" customWidth="1"/>
    <col min="12034" max="12034" width="57.28515625" style="1" customWidth="1"/>
    <col min="12035" max="12035" width="10" style="1" bestFit="1" customWidth="1"/>
    <col min="12036" max="12036" width="9.140625" style="1"/>
    <col min="12037" max="12042" width="15.140625" style="1" customWidth="1"/>
    <col min="12043" max="12288" width="9.140625" style="1"/>
    <col min="12289" max="12289" width="7.7109375" style="1" customWidth="1"/>
    <col min="12290" max="12290" width="57.28515625" style="1" customWidth="1"/>
    <col min="12291" max="12291" width="10" style="1" bestFit="1" customWidth="1"/>
    <col min="12292" max="12292" width="9.140625" style="1"/>
    <col min="12293" max="12298" width="15.140625" style="1" customWidth="1"/>
    <col min="12299" max="12544" width="9.140625" style="1"/>
    <col min="12545" max="12545" width="7.7109375" style="1" customWidth="1"/>
    <col min="12546" max="12546" width="57.28515625" style="1" customWidth="1"/>
    <col min="12547" max="12547" width="10" style="1" bestFit="1" customWidth="1"/>
    <col min="12548" max="12548" width="9.140625" style="1"/>
    <col min="12549" max="12554" width="15.140625" style="1" customWidth="1"/>
    <col min="12555" max="12800" width="9.140625" style="1"/>
    <col min="12801" max="12801" width="7.7109375" style="1" customWidth="1"/>
    <col min="12802" max="12802" width="57.28515625" style="1" customWidth="1"/>
    <col min="12803" max="12803" width="10" style="1" bestFit="1" customWidth="1"/>
    <col min="12804" max="12804" width="9.140625" style="1"/>
    <col min="12805" max="12810" width="15.140625" style="1" customWidth="1"/>
    <col min="12811" max="13056" width="9.140625" style="1"/>
    <col min="13057" max="13057" width="7.7109375" style="1" customWidth="1"/>
    <col min="13058" max="13058" width="57.28515625" style="1" customWidth="1"/>
    <col min="13059" max="13059" width="10" style="1" bestFit="1" customWidth="1"/>
    <col min="13060" max="13060" width="9.140625" style="1"/>
    <col min="13061" max="13066" width="15.140625" style="1" customWidth="1"/>
    <col min="13067" max="13312" width="9.140625" style="1"/>
    <col min="13313" max="13313" width="7.7109375" style="1" customWidth="1"/>
    <col min="13314" max="13314" width="57.28515625" style="1" customWidth="1"/>
    <col min="13315" max="13315" width="10" style="1" bestFit="1" customWidth="1"/>
    <col min="13316" max="13316" width="9.140625" style="1"/>
    <col min="13317" max="13322" width="15.140625" style="1" customWidth="1"/>
    <col min="13323" max="13568" width="9.140625" style="1"/>
    <col min="13569" max="13569" width="7.7109375" style="1" customWidth="1"/>
    <col min="13570" max="13570" width="57.28515625" style="1" customWidth="1"/>
    <col min="13571" max="13571" width="10" style="1" bestFit="1" customWidth="1"/>
    <col min="13572" max="13572" width="9.140625" style="1"/>
    <col min="13573" max="13578" width="15.140625" style="1" customWidth="1"/>
    <col min="13579" max="13824" width="9.140625" style="1"/>
    <col min="13825" max="13825" width="7.7109375" style="1" customWidth="1"/>
    <col min="13826" max="13826" width="57.28515625" style="1" customWidth="1"/>
    <col min="13827" max="13827" width="10" style="1" bestFit="1" customWidth="1"/>
    <col min="13828" max="13828" width="9.140625" style="1"/>
    <col min="13829" max="13834" width="15.140625" style="1" customWidth="1"/>
    <col min="13835" max="14080" width="9.140625" style="1"/>
    <col min="14081" max="14081" width="7.7109375" style="1" customWidth="1"/>
    <col min="14082" max="14082" width="57.28515625" style="1" customWidth="1"/>
    <col min="14083" max="14083" width="10" style="1" bestFit="1" customWidth="1"/>
    <col min="14084" max="14084" width="9.140625" style="1"/>
    <col min="14085" max="14090" width="15.140625" style="1" customWidth="1"/>
    <col min="14091" max="14336" width="9.140625" style="1"/>
    <col min="14337" max="14337" width="7.7109375" style="1" customWidth="1"/>
    <col min="14338" max="14338" width="57.28515625" style="1" customWidth="1"/>
    <col min="14339" max="14339" width="10" style="1" bestFit="1" customWidth="1"/>
    <col min="14340" max="14340" width="9.140625" style="1"/>
    <col min="14341" max="14346" width="15.140625" style="1" customWidth="1"/>
    <col min="14347" max="14592" width="9.140625" style="1"/>
    <col min="14593" max="14593" width="7.7109375" style="1" customWidth="1"/>
    <col min="14594" max="14594" width="57.28515625" style="1" customWidth="1"/>
    <col min="14595" max="14595" width="10" style="1" bestFit="1" customWidth="1"/>
    <col min="14596" max="14596" width="9.140625" style="1"/>
    <col min="14597" max="14602" width="15.140625" style="1" customWidth="1"/>
    <col min="14603" max="14848" width="9.140625" style="1"/>
    <col min="14849" max="14849" width="7.7109375" style="1" customWidth="1"/>
    <col min="14850" max="14850" width="57.28515625" style="1" customWidth="1"/>
    <col min="14851" max="14851" width="10" style="1" bestFit="1" customWidth="1"/>
    <col min="14852" max="14852" width="9.140625" style="1"/>
    <col min="14853" max="14858" width="15.140625" style="1" customWidth="1"/>
    <col min="14859" max="15104" width="9.140625" style="1"/>
    <col min="15105" max="15105" width="7.7109375" style="1" customWidth="1"/>
    <col min="15106" max="15106" width="57.28515625" style="1" customWidth="1"/>
    <col min="15107" max="15107" width="10" style="1" bestFit="1" customWidth="1"/>
    <col min="15108" max="15108" width="9.140625" style="1"/>
    <col min="15109" max="15114" width="15.140625" style="1" customWidth="1"/>
    <col min="15115" max="15360" width="9.140625" style="1"/>
    <col min="15361" max="15361" width="7.7109375" style="1" customWidth="1"/>
    <col min="15362" max="15362" width="57.28515625" style="1" customWidth="1"/>
    <col min="15363" max="15363" width="10" style="1" bestFit="1" customWidth="1"/>
    <col min="15364" max="15364" width="9.140625" style="1"/>
    <col min="15365" max="15370" width="15.140625" style="1" customWidth="1"/>
    <col min="15371" max="15616" width="9.140625" style="1"/>
    <col min="15617" max="15617" width="7.7109375" style="1" customWidth="1"/>
    <col min="15618" max="15618" width="57.28515625" style="1" customWidth="1"/>
    <col min="15619" max="15619" width="10" style="1" bestFit="1" customWidth="1"/>
    <col min="15620" max="15620" width="9.140625" style="1"/>
    <col min="15621" max="15626" width="15.140625" style="1" customWidth="1"/>
    <col min="15627" max="15872" width="9.140625" style="1"/>
    <col min="15873" max="15873" width="7.7109375" style="1" customWidth="1"/>
    <col min="15874" max="15874" width="57.28515625" style="1" customWidth="1"/>
    <col min="15875" max="15875" width="10" style="1" bestFit="1" customWidth="1"/>
    <col min="15876" max="15876" width="9.140625" style="1"/>
    <col min="15877" max="15882" width="15.140625" style="1" customWidth="1"/>
    <col min="15883" max="16128" width="9.140625" style="1"/>
    <col min="16129" max="16129" width="7.7109375" style="1" customWidth="1"/>
    <col min="16130" max="16130" width="57.28515625" style="1" customWidth="1"/>
    <col min="16131" max="16131" width="10" style="1" bestFit="1" customWidth="1"/>
    <col min="16132" max="16132" width="9.140625" style="1"/>
    <col min="16133" max="16138" width="15.140625" style="1" customWidth="1"/>
    <col min="16139" max="16384" width="9.140625" style="1"/>
  </cols>
  <sheetData>
    <row r="1" spans="1:7" ht="90.75" customHeight="1" x14ac:dyDescent="0.25">
      <c r="A1" s="264" t="s">
        <v>822</v>
      </c>
      <c r="B1" s="264"/>
    </row>
    <row r="2" spans="1:7" ht="15.75" x14ac:dyDescent="0.25">
      <c r="A2" s="91"/>
      <c r="B2" s="91"/>
    </row>
    <row r="3" spans="1:7" ht="15.75" x14ac:dyDescent="0.25">
      <c r="A3" s="92"/>
      <c r="B3" s="93"/>
    </row>
    <row r="4" spans="1:7" x14ac:dyDescent="0.25">
      <c r="A4" s="92"/>
      <c r="E4" s="116" t="s">
        <v>187</v>
      </c>
    </row>
    <row r="6" spans="1:7" ht="15.75" x14ac:dyDescent="0.25">
      <c r="A6" s="94" t="s">
        <v>806</v>
      </c>
      <c r="B6" s="95"/>
      <c r="C6" s="90" t="s">
        <v>650</v>
      </c>
    </row>
    <row r="7" spans="1:7" x14ac:dyDescent="0.25">
      <c r="A7" s="96" t="s">
        <v>188</v>
      </c>
    </row>
    <row r="8" spans="1:7" x14ac:dyDescent="0.25">
      <c r="B8" s="92" t="s">
        <v>189</v>
      </c>
      <c r="C8" s="90">
        <v>1</v>
      </c>
      <c r="E8" s="117">
        <v>275971758.85999978</v>
      </c>
      <c r="F8" s="3"/>
      <c r="G8" s="4"/>
    </row>
    <row r="9" spans="1:7" ht="26.25" x14ac:dyDescent="0.25">
      <c r="B9" s="100" t="s">
        <v>722</v>
      </c>
      <c r="C9" s="90">
        <v>2</v>
      </c>
      <c r="E9" s="117">
        <v>0</v>
      </c>
    </row>
    <row r="10" spans="1:7" ht="26.25" x14ac:dyDescent="0.25">
      <c r="B10" s="98" t="s">
        <v>190</v>
      </c>
      <c r="C10" s="90">
        <v>3</v>
      </c>
      <c r="E10" s="117">
        <v>301896.40000000002</v>
      </c>
      <c r="F10" s="2"/>
    </row>
    <row r="11" spans="1:7" ht="26.25" x14ac:dyDescent="0.25">
      <c r="B11" s="97" t="s">
        <v>807</v>
      </c>
      <c r="C11" s="90">
        <v>4</v>
      </c>
      <c r="E11" s="117">
        <v>27338</v>
      </c>
      <c r="F11" s="2"/>
    </row>
    <row r="12" spans="1:7" ht="26.25" x14ac:dyDescent="0.25">
      <c r="B12" s="98" t="s">
        <v>191</v>
      </c>
      <c r="C12" s="90">
        <v>5</v>
      </c>
      <c r="E12" s="117">
        <v>0</v>
      </c>
    </row>
    <row r="14" spans="1:7" x14ac:dyDescent="0.25">
      <c r="A14" s="96" t="s">
        <v>192</v>
      </c>
    </row>
    <row r="16" spans="1:7" ht="26.25" x14ac:dyDescent="0.25">
      <c r="B16" s="98" t="s">
        <v>193</v>
      </c>
      <c r="C16" s="90">
        <v>6</v>
      </c>
      <c r="E16" s="118">
        <v>356049</v>
      </c>
      <c r="G16" s="5"/>
    </row>
    <row r="17" spans="1:8" ht="26.25" x14ac:dyDescent="0.25">
      <c r="B17" s="97" t="s">
        <v>808</v>
      </c>
      <c r="C17" s="90">
        <v>7</v>
      </c>
      <c r="E17" s="118">
        <v>11214183.199999999</v>
      </c>
      <c r="F17" s="2"/>
    </row>
    <row r="18" spans="1:8" ht="39" x14ac:dyDescent="0.25">
      <c r="B18" s="97" t="s">
        <v>809</v>
      </c>
      <c r="C18" s="90">
        <v>8</v>
      </c>
      <c r="E18" s="118">
        <v>56402902.299999997</v>
      </c>
      <c r="F18" s="5"/>
    </row>
    <row r="20" spans="1:8" ht="15.75" x14ac:dyDescent="0.25">
      <c r="A20" s="91" t="s">
        <v>194</v>
      </c>
      <c r="B20" s="94"/>
    </row>
    <row r="21" spans="1:8" x14ac:dyDescent="0.25">
      <c r="A21" s="94" t="s">
        <v>195</v>
      </c>
      <c r="B21" s="94"/>
    </row>
    <row r="22" spans="1:8" x14ac:dyDescent="0.25">
      <c r="A22" s="94" t="s">
        <v>810</v>
      </c>
      <c r="B22" s="94"/>
      <c r="E22" s="119">
        <v>1</v>
      </c>
    </row>
    <row r="25" spans="1:8" ht="26.25" x14ac:dyDescent="0.25">
      <c r="A25" s="90">
        <v>1</v>
      </c>
      <c r="B25" s="98" t="s">
        <v>196</v>
      </c>
      <c r="C25" s="90">
        <v>1</v>
      </c>
      <c r="E25" s="115">
        <v>275971758.85999978</v>
      </c>
      <c r="F25" s="3"/>
      <c r="G25" s="2"/>
    </row>
    <row r="26" spans="1:8" ht="26.25" x14ac:dyDescent="0.25">
      <c r="A26" s="90">
        <v>2</v>
      </c>
      <c r="B26" s="98" t="s">
        <v>197</v>
      </c>
      <c r="C26" s="90">
        <v>2</v>
      </c>
      <c r="E26" s="117">
        <v>1783152.26</v>
      </c>
      <c r="F26" s="2"/>
    </row>
    <row r="27" spans="1:8" x14ac:dyDescent="0.25">
      <c r="A27" s="90">
        <v>3</v>
      </c>
      <c r="B27" s="98" t="s">
        <v>198</v>
      </c>
      <c r="C27" s="90">
        <v>3</v>
      </c>
      <c r="E27" s="115">
        <v>274188606.59999979</v>
      </c>
      <c r="G27" s="2"/>
    </row>
    <row r="28" spans="1:8" ht="26.25" x14ac:dyDescent="0.25">
      <c r="A28" s="99">
        <v>4</v>
      </c>
      <c r="B28" s="100" t="s">
        <v>640</v>
      </c>
      <c r="C28" s="99">
        <v>4</v>
      </c>
      <c r="E28" s="115">
        <v>0</v>
      </c>
      <c r="F28" s="2"/>
    </row>
    <row r="29" spans="1:8" ht="26.25" x14ac:dyDescent="0.25">
      <c r="A29" s="101">
        <v>5</v>
      </c>
      <c r="B29" s="102" t="s">
        <v>637</v>
      </c>
      <c r="C29" s="90">
        <v>5</v>
      </c>
      <c r="E29" s="115">
        <v>301896.40000000002</v>
      </c>
      <c r="F29" s="2"/>
    </row>
    <row r="30" spans="1:8" ht="26.25" x14ac:dyDescent="0.25">
      <c r="A30" s="101">
        <v>6</v>
      </c>
      <c r="B30" s="103" t="s">
        <v>811</v>
      </c>
      <c r="C30" s="90">
        <v>6</v>
      </c>
      <c r="E30" s="115">
        <v>27338</v>
      </c>
      <c r="F30" s="2"/>
      <c r="H30" s="6"/>
    </row>
    <row r="31" spans="1:8" x14ac:dyDescent="0.25">
      <c r="A31" s="101">
        <v>7</v>
      </c>
      <c r="B31" s="102" t="s">
        <v>199</v>
      </c>
      <c r="C31" s="90">
        <v>7</v>
      </c>
      <c r="E31" s="115">
        <v>49728214.599999979</v>
      </c>
      <c r="F31" s="2"/>
      <c r="G31" s="2"/>
    </row>
    <row r="32" spans="1:8" x14ac:dyDescent="0.25">
      <c r="A32" s="101">
        <v>8</v>
      </c>
      <c r="B32" s="102" t="s">
        <v>200</v>
      </c>
      <c r="C32" s="90">
        <v>8</v>
      </c>
      <c r="E32" s="115">
        <v>49728214.599999979</v>
      </c>
      <c r="F32" s="2"/>
      <c r="G32" s="2"/>
    </row>
    <row r="33" spans="1:10" x14ac:dyDescent="0.25">
      <c r="A33" s="101">
        <v>9</v>
      </c>
      <c r="B33" s="102" t="s">
        <v>201</v>
      </c>
      <c r="C33" s="90">
        <v>9</v>
      </c>
      <c r="E33" s="115">
        <v>18832074.890000001</v>
      </c>
      <c r="G33" s="2"/>
      <c r="H33" s="2"/>
      <c r="I33" s="2"/>
      <c r="J33" s="2"/>
    </row>
    <row r="34" spans="1:10" x14ac:dyDescent="0.25">
      <c r="A34" s="101">
        <v>10</v>
      </c>
      <c r="B34" s="102" t="s">
        <v>202</v>
      </c>
      <c r="C34" s="90">
        <v>10</v>
      </c>
      <c r="E34" s="115">
        <v>255356531.71000007</v>
      </c>
    </row>
    <row r="35" spans="1:10" x14ac:dyDescent="0.25">
      <c r="A35" s="101">
        <v>11</v>
      </c>
      <c r="B35" s="102" t="s">
        <v>203</v>
      </c>
      <c r="C35" s="90">
        <v>11</v>
      </c>
      <c r="E35" s="115">
        <v>86489257.310000047</v>
      </c>
      <c r="G35" s="2"/>
    </row>
    <row r="36" spans="1:10" ht="26.25" x14ac:dyDescent="0.25">
      <c r="A36" s="101">
        <v>12</v>
      </c>
      <c r="B36" s="102" t="s">
        <v>204</v>
      </c>
      <c r="C36" s="90">
        <v>12</v>
      </c>
      <c r="E36" s="115">
        <v>105321332.20000002</v>
      </c>
    </row>
    <row r="37" spans="1:10" x14ac:dyDescent="0.25">
      <c r="A37" s="101">
        <v>13</v>
      </c>
      <c r="B37" s="102" t="s">
        <v>205</v>
      </c>
      <c r="C37" s="90">
        <v>13</v>
      </c>
      <c r="E37" s="115">
        <v>246769746.04000002</v>
      </c>
    </row>
    <row r="38" spans="1:10" ht="26.25" x14ac:dyDescent="0.25">
      <c r="A38" s="101">
        <v>14</v>
      </c>
      <c r="B38" s="103" t="s">
        <v>812</v>
      </c>
      <c r="C38" s="90">
        <v>14</v>
      </c>
      <c r="E38" s="115">
        <v>105256165.06000003</v>
      </c>
      <c r="F38" s="2"/>
      <c r="G38" s="2"/>
    </row>
    <row r="39" spans="1:10" ht="26.25" x14ac:dyDescent="0.25">
      <c r="A39" s="104">
        <v>15</v>
      </c>
      <c r="B39" s="105" t="s">
        <v>813</v>
      </c>
      <c r="C39" s="104">
        <v>15</v>
      </c>
      <c r="D39" s="104"/>
      <c r="E39" s="120">
        <v>98354533.13000001</v>
      </c>
      <c r="F39" s="2"/>
      <c r="G39" s="2"/>
    </row>
    <row r="40" spans="1:10" ht="39" x14ac:dyDescent="0.25">
      <c r="A40" s="90">
        <v>16</v>
      </c>
      <c r="B40" s="97" t="s">
        <v>814</v>
      </c>
      <c r="C40" s="90">
        <v>16</v>
      </c>
      <c r="E40" s="121">
        <v>106300815.17999995</v>
      </c>
      <c r="F40" s="7" t="s">
        <v>221</v>
      </c>
      <c r="G40" s="2"/>
    </row>
    <row r="41" spans="1:10" ht="26.25" x14ac:dyDescent="0.25">
      <c r="A41" s="90">
        <v>17</v>
      </c>
      <c r="B41" s="98" t="s">
        <v>206</v>
      </c>
      <c r="C41" s="90">
        <v>17</v>
      </c>
      <c r="E41" s="115">
        <v>0</v>
      </c>
      <c r="F41" s="6"/>
    </row>
    <row r="42" spans="1:10" x14ac:dyDescent="0.25">
      <c r="A42" s="90">
        <v>18</v>
      </c>
      <c r="B42" s="262" t="s">
        <v>815</v>
      </c>
      <c r="C42" s="90">
        <v>18</v>
      </c>
      <c r="E42" s="115">
        <v>106300815.17999995</v>
      </c>
      <c r="F42" s="2"/>
      <c r="G42" s="2"/>
      <c r="H42" s="2"/>
      <c r="I42" s="2"/>
      <c r="J42" s="2"/>
    </row>
    <row r="43" spans="1:10" ht="26.25" x14ac:dyDescent="0.25">
      <c r="A43" s="106">
        <v>19</v>
      </c>
      <c r="B43" s="107" t="s">
        <v>816</v>
      </c>
      <c r="C43" s="108">
        <v>19</v>
      </c>
      <c r="D43" s="108"/>
      <c r="E43" s="122">
        <v>19901282.819999985</v>
      </c>
      <c r="F43" s="2"/>
      <c r="G43" s="2"/>
    </row>
    <row r="44" spans="1:10" ht="26.25" x14ac:dyDescent="0.25">
      <c r="A44" s="90">
        <v>20</v>
      </c>
      <c r="B44" s="97" t="s">
        <v>817</v>
      </c>
      <c r="C44" s="90">
        <v>20</v>
      </c>
      <c r="E44" s="123">
        <v>86399532.360000029</v>
      </c>
      <c r="F44" s="2"/>
      <c r="G44" s="2"/>
      <c r="H44" s="2"/>
      <c r="I44" s="2"/>
      <c r="J44" s="2"/>
    </row>
    <row r="45" spans="1:10" x14ac:dyDescent="0.25">
      <c r="A45" s="90">
        <v>20.5</v>
      </c>
      <c r="B45" s="98" t="s">
        <v>55</v>
      </c>
      <c r="C45" s="92"/>
      <c r="D45" s="92"/>
      <c r="E45" s="124"/>
      <c r="F45" s="2"/>
    </row>
    <row r="46" spans="1:10" x14ac:dyDescent="0.25">
      <c r="A46" s="90">
        <v>21</v>
      </c>
      <c r="B46" s="98" t="s">
        <v>207</v>
      </c>
      <c r="C46" s="90">
        <v>21</v>
      </c>
      <c r="E46" s="115">
        <v>38442203.600000039</v>
      </c>
      <c r="F46" s="2"/>
    </row>
    <row r="47" spans="1:10" ht="26.25" x14ac:dyDescent="0.25">
      <c r="A47" s="90">
        <v>22</v>
      </c>
      <c r="B47" s="263" t="s">
        <v>818</v>
      </c>
      <c r="C47" s="90">
        <v>22</v>
      </c>
      <c r="E47" s="123">
        <v>21260163.020000003</v>
      </c>
      <c r="F47" s="8"/>
    </row>
    <row r="48" spans="1:10" ht="26.25" x14ac:dyDescent="0.25">
      <c r="A48" s="90">
        <v>23</v>
      </c>
      <c r="B48" s="98" t="s">
        <v>794</v>
      </c>
      <c r="C48" s="90">
        <v>23</v>
      </c>
      <c r="E48" s="125">
        <v>0</v>
      </c>
      <c r="F48" s="6"/>
    </row>
    <row r="49" spans="1:10" ht="26.25" x14ac:dyDescent="0.25">
      <c r="A49" s="109">
        <v>24</v>
      </c>
      <c r="B49" s="110" t="s">
        <v>819</v>
      </c>
      <c r="C49" s="109">
        <v>24</v>
      </c>
      <c r="D49" s="109"/>
      <c r="E49" s="126">
        <v>59702366.619999945</v>
      </c>
      <c r="F49" s="7" t="s">
        <v>795</v>
      </c>
      <c r="G49" s="9"/>
      <c r="J49" s="2"/>
    </row>
    <row r="50" spans="1:10" x14ac:dyDescent="0.25">
      <c r="A50" s="99">
        <v>25</v>
      </c>
      <c r="B50" s="111" t="s">
        <v>208</v>
      </c>
      <c r="C50" s="99"/>
      <c r="E50" s="125" t="e">
        <v>#DIV/0!</v>
      </c>
      <c r="F50" s="6"/>
      <c r="H50" s="10"/>
    </row>
    <row r="51" spans="1:10" x14ac:dyDescent="0.25">
      <c r="A51" s="90">
        <v>26</v>
      </c>
      <c r="B51" s="98" t="s">
        <v>209</v>
      </c>
      <c r="E51" s="125" t="e">
        <v>#DIV/0!</v>
      </c>
      <c r="F51" s="6"/>
    </row>
    <row r="52" spans="1:10" x14ac:dyDescent="0.25">
      <c r="A52" s="92"/>
      <c r="B52" s="112" t="s">
        <v>210</v>
      </c>
      <c r="C52" s="92"/>
      <c r="D52" s="92"/>
      <c r="E52" s="127" t="e">
        <v>#DIV/0!</v>
      </c>
      <c r="F52" s="3"/>
    </row>
    <row r="53" spans="1:10" x14ac:dyDescent="0.25">
      <c r="B53" s="92" t="s">
        <v>211</v>
      </c>
      <c r="E53" s="125">
        <v>5.5137432301862672</v>
      </c>
      <c r="F53" s="3"/>
    </row>
    <row r="54" spans="1:10" x14ac:dyDescent="0.25">
      <c r="A54" s="92"/>
      <c r="B54" s="92" t="s">
        <v>212</v>
      </c>
      <c r="C54" s="92"/>
      <c r="D54" s="92"/>
      <c r="E54" s="127" t="e">
        <v>#DIV/0!</v>
      </c>
      <c r="F54" s="11"/>
    </row>
    <row r="55" spans="1:10" x14ac:dyDescent="0.25">
      <c r="B55" s="98" t="s">
        <v>213</v>
      </c>
      <c r="E55" s="125">
        <v>6.0676339595560655</v>
      </c>
      <c r="F55" s="3"/>
    </row>
    <row r="56" spans="1:10" x14ac:dyDescent="0.25">
      <c r="A56" s="92"/>
      <c r="B56" s="92" t="s">
        <v>212</v>
      </c>
      <c r="C56" s="92"/>
      <c r="D56" s="92"/>
      <c r="E56" s="127" t="e">
        <v>#DIV/0!</v>
      </c>
      <c r="F56" s="3"/>
    </row>
    <row r="57" spans="1:10" x14ac:dyDescent="0.25">
      <c r="A57" s="113"/>
      <c r="B57" s="114" t="s">
        <v>214</v>
      </c>
      <c r="C57" s="113"/>
      <c r="D57" s="113"/>
      <c r="E57" s="113" t="e">
        <v>#DIV/0!</v>
      </c>
      <c r="F57" s="3"/>
    </row>
    <row r="58" spans="1:10" x14ac:dyDescent="0.25">
      <c r="A58" s="92"/>
      <c r="B58" s="92" t="s">
        <v>212</v>
      </c>
      <c r="C58" s="92"/>
      <c r="D58" s="92"/>
      <c r="E58" s="113" t="e">
        <v>#DIV/0!</v>
      </c>
      <c r="F58" s="3"/>
    </row>
    <row r="59" spans="1:10" x14ac:dyDescent="0.25">
      <c r="A59" s="92"/>
      <c r="B59" s="92" t="s">
        <v>215</v>
      </c>
      <c r="C59" s="92"/>
      <c r="D59" s="92"/>
      <c r="E59" s="92">
        <v>770.09</v>
      </c>
      <c r="F59" s="3"/>
    </row>
    <row r="60" spans="1:10" x14ac:dyDescent="0.25">
      <c r="A60" s="92"/>
      <c r="B60" s="92" t="s">
        <v>212</v>
      </c>
      <c r="C60" s="92"/>
      <c r="D60" s="92"/>
      <c r="E60" s="92" t="e">
        <v>#DIV/0!</v>
      </c>
    </row>
    <row r="61" spans="1:10" x14ac:dyDescent="0.25">
      <c r="A61" s="92"/>
      <c r="C61" s="92"/>
      <c r="D61" s="92"/>
    </row>
    <row r="62" spans="1:10" x14ac:dyDescent="0.25">
      <c r="A62" s="92"/>
      <c r="B62" s="92" t="s">
        <v>216</v>
      </c>
      <c r="C62" s="92"/>
      <c r="D62" s="92"/>
      <c r="E62" s="128">
        <v>49728214.599999979</v>
      </c>
    </row>
    <row r="63" spans="1:10" x14ac:dyDescent="0.25">
      <c r="B63" s="98" t="s">
        <v>217</v>
      </c>
      <c r="E63" s="125">
        <v>45188719.099999994</v>
      </c>
    </row>
    <row r="64" spans="1:10" x14ac:dyDescent="0.25">
      <c r="A64" s="92"/>
      <c r="B64" s="92" t="s">
        <v>218</v>
      </c>
      <c r="C64" s="92"/>
      <c r="D64" s="92"/>
      <c r="E64" s="92"/>
    </row>
    <row r="65" spans="1:5" x14ac:dyDescent="0.25">
      <c r="A65" s="92"/>
      <c r="C65" s="92"/>
      <c r="D65" s="92"/>
      <c r="E65" s="92"/>
    </row>
    <row r="66" spans="1:5" x14ac:dyDescent="0.25">
      <c r="E66" s="125"/>
    </row>
  </sheetData>
  <printOptions horizontalCentered="1"/>
  <pageMargins left="0.5" right="0.5" top="0.5" bottom="1" header="0.5" footer="0.5"/>
  <pageSetup orientation="landscape" r:id="rId1"/>
  <headerFooter scaleWithDoc="0" alignWithMargins="0">
    <oddFooter>&amp;C&amp;P&amp;RCDE, School Finance and Operations
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207"/>
  <sheetViews>
    <sheetView workbookViewId="0">
      <pane ySplit="3" topLeftCell="A4" activePane="bottomLeft" state="frozen"/>
      <selection pane="bottomLeft" activeCell="D3" sqref="D3"/>
    </sheetView>
  </sheetViews>
  <sheetFormatPr defaultRowHeight="12.75" x14ac:dyDescent="0.2"/>
  <cols>
    <col min="1" max="1" width="10.140625" customWidth="1"/>
    <col min="2" max="2" width="14.28515625" bestFit="1" customWidth="1"/>
    <col min="3" max="3" width="45.28515625" bestFit="1" customWidth="1"/>
    <col min="4" max="5" width="22.7109375" style="21" customWidth="1"/>
  </cols>
  <sheetData>
    <row r="1" spans="1:5" x14ac:dyDescent="0.2">
      <c r="A1" s="286" t="s">
        <v>823</v>
      </c>
      <c r="B1" s="22"/>
      <c r="C1" s="22"/>
      <c r="D1" s="29" t="s">
        <v>820</v>
      </c>
      <c r="E1" s="29" t="s">
        <v>665</v>
      </c>
    </row>
    <row r="2" spans="1:5" x14ac:dyDescent="0.2">
      <c r="A2" s="49"/>
      <c r="B2" s="47"/>
      <c r="C2" s="47"/>
      <c r="D2" s="30" t="s">
        <v>237</v>
      </c>
      <c r="E2" s="30" t="s">
        <v>237</v>
      </c>
    </row>
    <row r="3" spans="1:5" ht="39" thickBot="1" x14ac:dyDescent="0.25">
      <c r="A3" s="50" t="s">
        <v>238</v>
      </c>
      <c r="B3" s="48" t="s">
        <v>14</v>
      </c>
      <c r="C3" s="48" t="s">
        <v>5</v>
      </c>
      <c r="D3" s="31" t="s">
        <v>239</v>
      </c>
      <c r="E3" s="31" t="s">
        <v>239</v>
      </c>
    </row>
    <row r="4" spans="1:5" x14ac:dyDescent="0.2">
      <c r="A4" s="24" t="s">
        <v>240</v>
      </c>
      <c r="B4" s="23" t="s">
        <v>124</v>
      </c>
      <c r="C4" s="32" t="s">
        <v>241</v>
      </c>
      <c r="D4" s="34">
        <v>37658.039405466057</v>
      </c>
      <c r="E4" s="34">
        <v>0</v>
      </c>
    </row>
    <row r="5" spans="1:5" x14ac:dyDescent="0.2">
      <c r="A5" s="24" t="s">
        <v>242</v>
      </c>
      <c r="B5" s="23" t="s">
        <v>124</v>
      </c>
      <c r="C5" s="32" t="s">
        <v>243</v>
      </c>
      <c r="D5" s="34">
        <v>987010.69182325236</v>
      </c>
      <c r="E5" s="34">
        <v>1296718.0282053482</v>
      </c>
    </row>
    <row r="6" spans="1:5" x14ac:dyDescent="0.2">
      <c r="A6" s="24" t="s">
        <v>244</v>
      </c>
      <c r="B6" s="23" t="s">
        <v>124</v>
      </c>
      <c r="C6" s="32" t="s">
        <v>245</v>
      </c>
      <c r="D6" s="34">
        <v>75007.515282619599</v>
      </c>
      <c r="E6" s="34">
        <v>95584.540067115973</v>
      </c>
    </row>
    <row r="7" spans="1:5" x14ac:dyDescent="0.2">
      <c r="A7" s="24" t="s">
        <v>246</v>
      </c>
      <c r="B7" s="23" t="s">
        <v>124</v>
      </c>
      <c r="C7" s="32" t="s">
        <v>247</v>
      </c>
      <c r="D7" s="34">
        <v>409678.40261789085</v>
      </c>
      <c r="E7" s="34">
        <v>369162.53180304117</v>
      </c>
    </row>
    <row r="8" spans="1:5" x14ac:dyDescent="0.2">
      <c r="A8" s="24" t="s">
        <v>248</v>
      </c>
      <c r="B8" s="23" t="s">
        <v>124</v>
      </c>
      <c r="C8" s="32" t="s">
        <v>249</v>
      </c>
      <c r="D8" s="34">
        <v>28268.910535039995</v>
      </c>
      <c r="E8" s="34">
        <v>23902.86281008408</v>
      </c>
    </row>
    <row r="9" spans="1:5" x14ac:dyDescent="0.2">
      <c r="A9" s="24" t="s">
        <v>250</v>
      </c>
      <c r="B9" s="23" t="s">
        <v>124</v>
      </c>
      <c r="C9" s="32" t="s">
        <v>251</v>
      </c>
      <c r="D9" s="34">
        <v>0</v>
      </c>
      <c r="E9" s="34">
        <v>3659.7039522061004</v>
      </c>
    </row>
    <row r="10" spans="1:5" x14ac:dyDescent="0.2">
      <c r="A10" s="24" t="s">
        <v>252</v>
      </c>
      <c r="B10" s="23" t="s">
        <v>124</v>
      </c>
      <c r="C10" s="32" t="s">
        <v>253</v>
      </c>
      <c r="D10" s="34">
        <v>123678.80791936704</v>
      </c>
      <c r="E10" s="34">
        <v>289532.06090060918</v>
      </c>
    </row>
    <row r="11" spans="1:5" x14ac:dyDescent="0.2">
      <c r="A11" s="24" t="s">
        <v>254</v>
      </c>
      <c r="B11" s="23" t="s">
        <v>125</v>
      </c>
      <c r="C11" s="32" t="s">
        <v>255</v>
      </c>
      <c r="D11" s="34">
        <v>44775.075312612513</v>
      </c>
      <c r="E11" s="34">
        <v>72423.826812063126</v>
      </c>
    </row>
    <row r="12" spans="1:5" x14ac:dyDescent="0.2">
      <c r="A12" s="24" t="s">
        <v>256</v>
      </c>
      <c r="B12" s="23" t="s">
        <v>125</v>
      </c>
      <c r="C12" s="32" t="s">
        <v>257</v>
      </c>
      <c r="D12" s="34">
        <v>69191.465885385085</v>
      </c>
      <c r="E12" s="34">
        <v>53544.324423919454</v>
      </c>
    </row>
    <row r="13" spans="1:5" x14ac:dyDescent="0.2">
      <c r="A13" s="24" t="s">
        <v>258</v>
      </c>
      <c r="B13" s="23" t="s">
        <v>126</v>
      </c>
      <c r="C13" s="32" t="s">
        <v>259</v>
      </c>
      <c r="D13" s="34">
        <v>144110.72493586675</v>
      </c>
      <c r="E13" s="34">
        <v>291426.01286830002</v>
      </c>
    </row>
    <row r="14" spans="1:5" x14ac:dyDescent="0.2">
      <c r="A14" s="24" t="s">
        <v>260</v>
      </c>
      <c r="B14" s="23" t="s">
        <v>126</v>
      </c>
      <c r="C14" s="32" t="s">
        <v>261</v>
      </c>
      <c r="D14" s="34">
        <v>18901.911392067181</v>
      </c>
      <c r="E14" s="34">
        <v>0</v>
      </c>
    </row>
    <row r="15" spans="1:5" x14ac:dyDescent="0.2">
      <c r="A15" s="24" t="s">
        <v>262</v>
      </c>
      <c r="B15" s="23" t="s">
        <v>126</v>
      </c>
      <c r="C15" s="32" t="s">
        <v>263</v>
      </c>
      <c r="D15" s="34">
        <v>1843928.5683660351</v>
      </c>
      <c r="E15" s="34">
        <v>2009062.8672561136</v>
      </c>
    </row>
    <row r="16" spans="1:5" x14ac:dyDescent="0.2">
      <c r="A16" s="24" t="s">
        <v>264</v>
      </c>
      <c r="B16" s="23" t="s">
        <v>126</v>
      </c>
      <c r="C16" s="32" t="s">
        <v>265</v>
      </c>
      <c r="D16" s="34">
        <v>615573.58116712864</v>
      </c>
      <c r="E16" s="34">
        <v>514227.29075561411</v>
      </c>
    </row>
    <row r="17" spans="1:5" x14ac:dyDescent="0.2">
      <c r="A17" s="24" t="s">
        <v>266</v>
      </c>
      <c r="B17" s="23" t="s">
        <v>126</v>
      </c>
      <c r="C17" s="32" t="s">
        <v>267</v>
      </c>
      <c r="D17" s="34">
        <v>17916.211611471699</v>
      </c>
      <c r="E17" s="34">
        <v>23433.445504436604</v>
      </c>
    </row>
    <row r="18" spans="1:5" x14ac:dyDescent="0.2">
      <c r="A18" s="24" t="s">
        <v>268</v>
      </c>
      <c r="B18" s="23" t="s">
        <v>126</v>
      </c>
      <c r="C18" s="32" t="s">
        <v>269</v>
      </c>
      <c r="D18" s="34">
        <v>1528708.6331782022</v>
      </c>
      <c r="E18" s="34">
        <v>1206661.5370801527</v>
      </c>
    </row>
    <row r="19" spans="1:5" x14ac:dyDescent="0.2">
      <c r="A19" s="24" t="s">
        <v>270</v>
      </c>
      <c r="B19" s="23" t="s">
        <v>126</v>
      </c>
      <c r="C19" s="32" t="s">
        <v>271</v>
      </c>
      <c r="D19" s="34">
        <v>20254.723613480601</v>
      </c>
      <c r="E19" s="34">
        <v>17920.151487632171</v>
      </c>
    </row>
    <row r="20" spans="1:5" x14ac:dyDescent="0.2">
      <c r="A20" s="24" t="s">
        <v>272</v>
      </c>
      <c r="B20" s="23" t="s">
        <v>127</v>
      </c>
      <c r="C20" s="32" t="s">
        <v>273</v>
      </c>
      <c r="D20" s="34">
        <v>32344.510649326992</v>
      </c>
      <c r="E20" s="34">
        <v>6336.6096554129836</v>
      </c>
    </row>
    <row r="21" spans="1:5" x14ac:dyDescent="0.2">
      <c r="A21" s="24" t="s">
        <v>274</v>
      </c>
      <c r="B21" s="23" t="s">
        <v>128</v>
      </c>
      <c r="C21" s="32" t="s">
        <v>275</v>
      </c>
      <c r="D21" s="34">
        <v>5690.131544030286</v>
      </c>
      <c r="E21" s="34">
        <v>15845.576949147997</v>
      </c>
    </row>
    <row r="22" spans="1:5" x14ac:dyDescent="0.2">
      <c r="A22" s="24" t="s">
        <v>276</v>
      </c>
      <c r="B22" s="23" t="s">
        <v>128</v>
      </c>
      <c r="C22" s="32" t="s">
        <v>277</v>
      </c>
      <c r="D22" s="34">
        <v>14636.56216178889</v>
      </c>
      <c r="E22" s="34">
        <v>15264.269246759211</v>
      </c>
    </row>
    <row r="23" spans="1:5" x14ac:dyDescent="0.2">
      <c r="A23" s="24" t="s">
        <v>278</v>
      </c>
      <c r="B23" s="23" t="s">
        <v>128</v>
      </c>
      <c r="C23" s="32" t="s">
        <v>279</v>
      </c>
      <c r="D23" s="34">
        <v>34235.877127085281</v>
      </c>
      <c r="E23" s="34">
        <v>13773.111086169512</v>
      </c>
    </row>
    <row r="24" spans="1:5" x14ac:dyDescent="0.2">
      <c r="A24" s="24" t="s">
        <v>280</v>
      </c>
      <c r="B24" s="23" t="s">
        <v>128</v>
      </c>
      <c r="C24" s="32" t="s">
        <v>281</v>
      </c>
      <c r="D24" s="34">
        <v>0</v>
      </c>
      <c r="E24" s="34">
        <v>0</v>
      </c>
    </row>
    <row r="25" spans="1:5" x14ac:dyDescent="0.2">
      <c r="A25" s="24" t="s">
        <v>282</v>
      </c>
      <c r="B25" s="23" t="s">
        <v>128</v>
      </c>
      <c r="C25" s="32" t="s">
        <v>283</v>
      </c>
      <c r="D25" s="34">
        <v>0</v>
      </c>
      <c r="E25" s="34">
        <v>0</v>
      </c>
    </row>
    <row r="26" spans="1:5" x14ac:dyDescent="0.2">
      <c r="A26" s="24" t="s">
        <v>284</v>
      </c>
      <c r="B26" s="23" t="s">
        <v>129</v>
      </c>
      <c r="C26" s="32" t="s">
        <v>285</v>
      </c>
      <c r="D26" s="34">
        <v>26990.070546039497</v>
      </c>
      <c r="E26" s="34">
        <v>2834.8676526272116</v>
      </c>
    </row>
    <row r="27" spans="1:5" x14ac:dyDescent="0.2">
      <c r="A27" s="24" t="s">
        <v>286</v>
      </c>
      <c r="B27" s="23" t="s">
        <v>129</v>
      </c>
      <c r="C27" s="32" t="s">
        <v>287</v>
      </c>
      <c r="D27" s="34">
        <v>29855.464527282085</v>
      </c>
      <c r="E27" s="34">
        <v>26315.85015743833</v>
      </c>
    </row>
    <row r="28" spans="1:5" x14ac:dyDescent="0.2">
      <c r="A28" s="24" t="s">
        <v>288</v>
      </c>
      <c r="B28" s="23" t="s">
        <v>130</v>
      </c>
      <c r="C28" s="32" t="s">
        <v>289</v>
      </c>
      <c r="D28" s="34">
        <v>884465.09459424089</v>
      </c>
      <c r="E28" s="34">
        <v>1303749.0902631904</v>
      </c>
    </row>
    <row r="29" spans="1:5" x14ac:dyDescent="0.2">
      <c r="A29" s="24" t="s">
        <v>290</v>
      </c>
      <c r="B29" s="23" t="s">
        <v>130</v>
      </c>
      <c r="C29" s="32" t="s">
        <v>291</v>
      </c>
      <c r="D29" s="34">
        <v>1188101.802889751</v>
      </c>
      <c r="E29" s="34">
        <v>1276597.5668095979</v>
      </c>
    </row>
    <row r="30" spans="1:5" x14ac:dyDescent="0.2">
      <c r="A30" s="24" t="s">
        <v>292</v>
      </c>
      <c r="B30" s="23" t="s">
        <v>131</v>
      </c>
      <c r="C30" s="32" t="s">
        <v>293</v>
      </c>
      <c r="D30" s="34">
        <v>0</v>
      </c>
      <c r="E30" s="34">
        <v>1946.0726499747316</v>
      </c>
    </row>
    <row r="31" spans="1:5" x14ac:dyDescent="0.2">
      <c r="A31" s="24" t="s">
        <v>294</v>
      </c>
      <c r="B31" s="23" t="s">
        <v>131</v>
      </c>
      <c r="C31" s="32" t="s">
        <v>295</v>
      </c>
      <c r="D31" s="34">
        <v>13344.211903659645</v>
      </c>
      <c r="E31" s="34">
        <v>11082.761279892655</v>
      </c>
    </row>
    <row r="32" spans="1:5" x14ac:dyDescent="0.2">
      <c r="A32" s="24" t="s">
        <v>296</v>
      </c>
      <c r="B32" s="23" t="s">
        <v>132</v>
      </c>
      <c r="C32" s="32" t="s">
        <v>297</v>
      </c>
      <c r="D32" s="34">
        <v>13020.936666234566</v>
      </c>
      <c r="E32" s="34">
        <v>15850.089606534848</v>
      </c>
    </row>
    <row r="33" spans="1:5" x14ac:dyDescent="0.2">
      <c r="A33" s="24" t="s">
        <v>298</v>
      </c>
      <c r="B33" s="23" t="s">
        <v>132</v>
      </c>
      <c r="C33" s="32" t="s">
        <v>299</v>
      </c>
      <c r="D33" s="34">
        <v>63137.921131516239</v>
      </c>
      <c r="E33" s="34">
        <v>50896.682384845022</v>
      </c>
    </row>
    <row r="34" spans="1:5" x14ac:dyDescent="0.2">
      <c r="A34" s="24" t="s">
        <v>300</v>
      </c>
      <c r="B34" s="23" t="s">
        <v>133</v>
      </c>
      <c r="C34" s="32" t="s">
        <v>301</v>
      </c>
      <c r="D34" s="34">
        <v>0</v>
      </c>
      <c r="E34" s="34">
        <v>0</v>
      </c>
    </row>
    <row r="35" spans="1:5" x14ac:dyDescent="0.2">
      <c r="A35" s="24" t="s">
        <v>302</v>
      </c>
      <c r="B35" s="23" t="s">
        <v>134</v>
      </c>
      <c r="C35" s="32" t="s">
        <v>303</v>
      </c>
      <c r="D35" s="34">
        <v>187367.96176038746</v>
      </c>
      <c r="E35" s="34">
        <v>203946.38661913353</v>
      </c>
    </row>
    <row r="36" spans="1:5" x14ac:dyDescent="0.2">
      <c r="A36" s="24" t="s">
        <v>304</v>
      </c>
      <c r="B36" s="23" t="s">
        <v>134</v>
      </c>
      <c r="C36" s="32" t="s">
        <v>305</v>
      </c>
      <c r="D36" s="34">
        <v>41347.575525436921</v>
      </c>
      <c r="E36" s="34">
        <v>46969.884430440274</v>
      </c>
    </row>
    <row r="37" spans="1:5" x14ac:dyDescent="0.2">
      <c r="A37" s="24" t="s">
        <v>306</v>
      </c>
      <c r="B37" s="23" t="s">
        <v>134</v>
      </c>
      <c r="C37" s="32" t="s">
        <v>307</v>
      </c>
      <c r="D37" s="34">
        <v>14355.284788264004</v>
      </c>
      <c r="E37" s="34">
        <v>14483.875588921663</v>
      </c>
    </row>
    <row r="38" spans="1:5" x14ac:dyDescent="0.2">
      <c r="A38" s="24" t="s">
        <v>308</v>
      </c>
      <c r="B38" s="23" t="s">
        <v>135</v>
      </c>
      <c r="C38" s="32" t="s">
        <v>309</v>
      </c>
      <c r="D38" s="34">
        <v>0</v>
      </c>
      <c r="E38" s="34">
        <v>0</v>
      </c>
    </row>
    <row r="39" spans="1:5" x14ac:dyDescent="0.2">
      <c r="A39" s="24" t="s">
        <v>310</v>
      </c>
      <c r="B39" s="23" t="s">
        <v>135</v>
      </c>
      <c r="C39" s="32" t="s">
        <v>311</v>
      </c>
      <c r="D39" s="34">
        <v>20552.924922354207</v>
      </c>
      <c r="E39" s="34">
        <v>25011.423405291564</v>
      </c>
    </row>
    <row r="40" spans="1:5" x14ac:dyDescent="0.2">
      <c r="A40" s="24" t="s">
        <v>312</v>
      </c>
      <c r="B40" s="23" t="s">
        <v>136</v>
      </c>
      <c r="C40" s="32" t="s">
        <v>313</v>
      </c>
      <c r="D40" s="34">
        <v>16749.022117467714</v>
      </c>
      <c r="E40" s="34">
        <v>25042.936065278402</v>
      </c>
    </row>
    <row r="41" spans="1:5" x14ac:dyDescent="0.2">
      <c r="A41" s="24" t="s">
        <v>314</v>
      </c>
      <c r="B41" s="23" t="s">
        <v>137</v>
      </c>
      <c r="C41" s="33" t="s">
        <v>315</v>
      </c>
      <c r="D41" s="34">
        <v>0</v>
      </c>
      <c r="E41" s="34">
        <v>7178.0010624584284</v>
      </c>
    </row>
    <row r="42" spans="1:5" x14ac:dyDescent="0.2">
      <c r="A42" s="24" t="s">
        <v>316</v>
      </c>
      <c r="B42" s="23" t="s">
        <v>138</v>
      </c>
      <c r="C42" s="32" t="s">
        <v>317</v>
      </c>
      <c r="D42" s="34">
        <v>239046.07672553096</v>
      </c>
      <c r="E42" s="34">
        <v>137082.55694819283</v>
      </c>
    </row>
    <row r="43" spans="1:5" x14ac:dyDescent="0.2">
      <c r="A43" s="24" t="s">
        <v>318</v>
      </c>
      <c r="B43" s="23" t="s">
        <v>139</v>
      </c>
      <c r="C43" s="32" t="s">
        <v>319</v>
      </c>
      <c r="D43" s="34">
        <v>3062914.2797528356</v>
      </c>
      <c r="E43" s="34">
        <v>2874183.1385785574</v>
      </c>
    </row>
    <row r="44" spans="1:5" x14ac:dyDescent="0.2">
      <c r="A44" s="24" t="s">
        <v>320</v>
      </c>
      <c r="B44" s="23" t="s">
        <v>140</v>
      </c>
      <c r="C44" s="32" t="s">
        <v>321</v>
      </c>
      <c r="D44" s="34">
        <v>17468.384960551262</v>
      </c>
      <c r="E44" s="34">
        <v>18229.543978410937</v>
      </c>
    </row>
    <row r="45" spans="1:5" x14ac:dyDescent="0.2">
      <c r="A45" s="24" t="s">
        <v>322</v>
      </c>
      <c r="B45" s="23" t="s">
        <v>141</v>
      </c>
      <c r="C45" s="32" t="s">
        <v>323</v>
      </c>
      <c r="D45" s="34">
        <v>875691.50363948359</v>
      </c>
      <c r="E45" s="34">
        <v>816227.87304489675</v>
      </c>
    </row>
    <row r="46" spans="1:5" x14ac:dyDescent="0.2">
      <c r="A46" s="24" t="s">
        <v>324</v>
      </c>
      <c r="B46" s="23" t="s">
        <v>142</v>
      </c>
      <c r="C46" s="32" t="s">
        <v>325</v>
      </c>
      <c r="D46" s="34">
        <v>67183.038156368741</v>
      </c>
      <c r="E46" s="34">
        <v>49098.46767727159</v>
      </c>
    </row>
    <row r="47" spans="1:5" x14ac:dyDescent="0.2">
      <c r="A47" s="25" t="s">
        <v>326</v>
      </c>
      <c r="B47" s="23" t="s">
        <v>143</v>
      </c>
      <c r="C47" s="32" t="s">
        <v>327</v>
      </c>
      <c r="D47" s="34">
        <v>0</v>
      </c>
      <c r="E47" s="34">
        <v>39125.170743618146</v>
      </c>
    </row>
    <row r="48" spans="1:5" x14ac:dyDescent="0.2">
      <c r="A48" s="24" t="s">
        <v>328</v>
      </c>
      <c r="B48" s="23" t="s">
        <v>143</v>
      </c>
      <c r="C48" s="32" t="s">
        <v>329</v>
      </c>
      <c r="D48" s="34">
        <v>0</v>
      </c>
      <c r="E48" s="34">
        <v>0</v>
      </c>
    </row>
    <row r="49" spans="1:5" x14ac:dyDescent="0.2">
      <c r="A49" s="24" t="s">
        <v>330</v>
      </c>
      <c r="B49" s="23" t="s">
        <v>143</v>
      </c>
      <c r="C49" s="32" t="s">
        <v>331</v>
      </c>
      <c r="D49" s="34">
        <v>57336.830982966261</v>
      </c>
      <c r="E49" s="34">
        <v>51488.445478649119</v>
      </c>
    </row>
    <row r="50" spans="1:5" x14ac:dyDescent="0.2">
      <c r="A50" s="24" t="s">
        <v>332</v>
      </c>
      <c r="B50" s="23" t="s">
        <v>143</v>
      </c>
      <c r="C50" s="32" t="s">
        <v>333</v>
      </c>
      <c r="D50" s="34">
        <v>0</v>
      </c>
      <c r="E50" s="34">
        <v>4907.8371056357573</v>
      </c>
    </row>
    <row r="51" spans="1:5" x14ac:dyDescent="0.2">
      <c r="A51" s="24" t="s">
        <v>334</v>
      </c>
      <c r="B51" s="23" t="s">
        <v>143</v>
      </c>
      <c r="C51" s="32" t="s">
        <v>335</v>
      </c>
      <c r="D51" s="34">
        <v>0</v>
      </c>
      <c r="E51" s="34">
        <v>0</v>
      </c>
    </row>
    <row r="52" spans="1:5" x14ac:dyDescent="0.2">
      <c r="A52" s="24" t="s">
        <v>336</v>
      </c>
      <c r="B52" s="23" t="s">
        <v>144</v>
      </c>
      <c r="C52" s="32" t="s">
        <v>337</v>
      </c>
      <c r="D52" s="34">
        <v>39263.808556519936</v>
      </c>
      <c r="E52" s="34">
        <v>18720.27725646412</v>
      </c>
    </row>
    <row r="53" spans="1:5" x14ac:dyDescent="0.2">
      <c r="A53" s="24" t="s">
        <v>338</v>
      </c>
      <c r="B53" s="23" t="s">
        <v>144</v>
      </c>
      <c r="C53" s="32" t="s">
        <v>339</v>
      </c>
      <c r="D53" s="34">
        <v>22523.523071731925</v>
      </c>
      <c r="E53" s="34">
        <v>22270.999854783382</v>
      </c>
    </row>
    <row r="54" spans="1:5" x14ac:dyDescent="0.2">
      <c r="A54" s="24" t="s">
        <v>340</v>
      </c>
      <c r="B54" s="23" t="s">
        <v>144</v>
      </c>
      <c r="C54" s="32" t="s">
        <v>341</v>
      </c>
      <c r="D54" s="34">
        <v>411736.63971986534</v>
      </c>
      <c r="E54" s="34">
        <v>289260.40173574822</v>
      </c>
    </row>
    <row r="55" spans="1:5" x14ac:dyDescent="0.2">
      <c r="A55" s="24" t="s">
        <v>342</v>
      </c>
      <c r="B55" s="23" t="s">
        <v>144</v>
      </c>
      <c r="C55" s="32" t="s">
        <v>343</v>
      </c>
      <c r="D55" s="34">
        <v>108074.92451769573</v>
      </c>
      <c r="E55" s="34">
        <v>88431.675054067615</v>
      </c>
    </row>
    <row r="56" spans="1:5" x14ac:dyDescent="0.2">
      <c r="A56" s="24" t="s">
        <v>344</v>
      </c>
      <c r="B56" s="23" t="s">
        <v>144</v>
      </c>
      <c r="C56" s="32" t="s">
        <v>345</v>
      </c>
      <c r="D56" s="34">
        <v>752127.03584337898</v>
      </c>
      <c r="E56" s="34">
        <v>593142.26888817514</v>
      </c>
    </row>
    <row r="57" spans="1:5" x14ac:dyDescent="0.2">
      <c r="A57" s="24" t="s">
        <v>346</v>
      </c>
      <c r="B57" s="23" t="s">
        <v>144</v>
      </c>
      <c r="C57" s="32" t="s">
        <v>347</v>
      </c>
      <c r="D57" s="34">
        <v>96900.6342177599</v>
      </c>
      <c r="E57" s="34">
        <v>40334.371573387914</v>
      </c>
    </row>
    <row r="58" spans="1:5" x14ac:dyDescent="0.2">
      <c r="A58" s="24" t="s">
        <v>348</v>
      </c>
      <c r="B58" s="23" t="s">
        <v>144</v>
      </c>
      <c r="C58" s="32" t="s">
        <v>349</v>
      </c>
      <c r="D58" s="34">
        <v>41433.371348017638</v>
      </c>
      <c r="E58" s="34">
        <v>3821.6290984652946</v>
      </c>
    </row>
    <row r="59" spans="1:5" x14ac:dyDescent="0.2">
      <c r="A59" s="24" t="s">
        <v>350</v>
      </c>
      <c r="B59" s="23" t="s">
        <v>144</v>
      </c>
      <c r="C59" s="32" t="s">
        <v>351</v>
      </c>
      <c r="D59" s="34">
        <v>876172.71880804026</v>
      </c>
      <c r="E59" s="34">
        <v>1059550.4049004654</v>
      </c>
    </row>
    <row r="60" spans="1:5" x14ac:dyDescent="0.2">
      <c r="A60" s="24" t="s">
        <v>352</v>
      </c>
      <c r="B60" s="23" t="s">
        <v>144</v>
      </c>
      <c r="C60" s="32" t="s">
        <v>353</v>
      </c>
      <c r="D60" s="34">
        <v>27458.86163834569</v>
      </c>
      <c r="E60" s="34">
        <v>42827.2325949191</v>
      </c>
    </row>
    <row r="61" spans="1:5" x14ac:dyDescent="0.2">
      <c r="A61" s="24" t="s">
        <v>354</v>
      </c>
      <c r="B61" s="23" t="s">
        <v>144</v>
      </c>
      <c r="C61" s="32" t="s">
        <v>355</v>
      </c>
      <c r="D61" s="34">
        <v>29803.521505478333</v>
      </c>
      <c r="E61" s="34">
        <v>96264.721623180667</v>
      </c>
    </row>
    <row r="62" spans="1:5" x14ac:dyDescent="0.2">
      <c r="A62" s="24" t="s">
        <v>356</v>
      </c>
      <c r="B62" s="23" t="s">
        <v>144</v>
      </c>
      <c r="C62" s="32" t="s">
        <v>357</v>
      </c>
      <c r="D62" s="34">
        <v>0</v>
      </c>
      <c r="E62" s="34">
        <v>0</v>
      </c>
    </row>
    <row r="63" spans="1:5" x14ac:dyDescent="0.2">
      <c r="A63" s="24" t="s">
        <v>358</v>
      </c>
      <c r="B63" s="23" t="s">
        <v>144</v>
      </c>
      <c r="C63" s="32" t="s">
        <v>359</v>
      </c>
      <c r="D63" s="34">
        <v>126024.58621881898</v>
      </c>
      <c r="E63" s="34">
        <v>97047.728150364666</v>
      </c>
    </row>
    <row r="64" spans="1:5" x14ac:dyDescent="0.2">
      <c r="A64" s="24" t="s">
        <v>360</v>
      </c>
      <c r="B64" s="23" t="s">
        <v>144</v>
      </c>
      <c r="C64" s="32" t="s">
        <v>361</v>
      </c>
      <c r="D64" s="34">
        <v>540747.90060352196</v>
      </c>
      <c r="E64" s="34">
        <v>719650.32309310755</v>
      </c>
    </row>
    <row r="65" spans="1:5" x14ac:dyDescent="0.2">
      <c r="A65" s="24" t="s">
        <v>362</v>
      </c>
      <c r="B65" s="23" t="s">
        <v>144</v>
      </c>
      <c r="C65" s="32" t="s">
        <v>363</v>
      </c>
      <c r="D65" s="34">
        <v>0</v>
      </c>
      <c r="E65" s="34">
        <v>0</v>
      </c>
    </row>
    <row r="66" spans="1:5" x14ac:dyDescent="0.2">
      <c r="A66" s="24" t="s">
        <v>364</v>
      </c>
      <c r="B66" s="23" t="s">
        <v>144</v>
      </c>
      <c r="C66" s="32" t="s">
        <v>365</v>
      </c>
      <c r="D66" s="34">
        <v>46360.235031987999</v>
      </c>
      <c r="E66" s="34">
        <v>71916.441048350258</v>
      </c>
    </row>
    <row r="67" spans="1:5" x14ac:dyDescent="0.2">
      <c r="A67" s="24" t="s">
        <v>366</v>
      </c>
      <c r="B67" s="23" t="s">
        <v>145</v>
      </c>
      <c r="C67" s="32" t="s">
        <v>367</v>
      </c>
      <c r="D67" s="34">
        <v>33455.166413819046</v>
      </c>
      <c r="E67" s="34">
        <v>32736.683652520547</v>
      </c>
    </row>
    <row r="68" spans="1:5" x14ac:dyDescent="0.2">
      <c r="A68" s="24" t="s">
        <v>368</v>
      </c>
      <c r="B68" s="23" t="s">
        <v>145</v>
      </c>
      <c r="C68" s="32" t="s">
        <v>369</v>
      </c>
      <c r="D68" s="34">
        <v>91218.39571902543</v>
      </c>
      <c r="E68" s="34">
        <v>88368.1139973112</v>
      </c>
    </row>
    <row r="69" spans="1:5" x14ac:dyDescent="0.2">
      <c r="A69" s="24" t="s">
        <v>370</v>
      </c>
      <c r="B69" s="23" t="s">
        <v>145</v>
      </c>
      <c r="C69" s="32" t="s">
        <v>371</v>
      </c>
      <c r="D69" s="34">
        <v>0</v>
      </c>
      <c r="E69" s="34">
        <v>0</v>
      </c>
    </row>
    <row r="70" spans="1:5" x14ac:dyDescent="0.2">
      <c r="A70" s="24" t="s">
        <v>372</v>
      </c>
      <c r="B70" s="23" t="s">
        <v>146</v>
      </c>
      <c r="C70" s="32" t="s">
        <v>373</v>
      </c>
      <c r="D70" s="34">
        <v>0</v>
      </c>
      <c r="E70" s="34">
        <v>0</v>
      </c>
    </row>
    <row r="71" spans="1:5" x14ac:dyDescent="0.2">
      <c r="A71" s="24" t="s">
        <v>374</v>
      </c>
      <c r="B71" s="23" t="s">
        <v>146</v>
      </c>
      <c r="C71" s="32" t="s">
        <v>375</v>
      </c>
      <c r="D71" s="34">
        <v>79495.684342325141</v>
      </c>
      <c r="E71" s="34">
        <v>63174.062693604443</v>
      </c>
    </row>
    <row r="72" spans="1:5" x14ac:dyDescent="0.2">
      <c r="A72" s="24" t="s">
        <v>376</v>
      </c>
      <c r="B72" s="23" t="s">
        <v>146</v>
      </c>
      <c r="C72" s="32" t="s">
        <v>377</v>
      </c>
      <c r="D72" s="34">
        <v>0</v>
      </c>
      <c r="E72" s="34">
        <v>0</v>
      </c>
    </row>
    <row r="73" spans="1:5" x14ac:dyDescent="0.2">
      <c r="A73" s="24" t="s">
        <v>378</v>
      </c>
      <c r="B73" s="23" t="s">
        <v>147</v>
      </c>
      <c r="C73" s="32" t="s">
        <v>379</v>
      </c>
      <c r="D73" s="34">
        <v>0</v>
      </c>
      <c r="E73" s="34">
        <v>0</v>
      </c>
    </row>
    <row r="74" spans="1:5" x14ac:dyDescent="0.2">
      <c r="A74" s="24" t="s">
        <v>380</v>
      </c>
      <c r="B74" s="23" t="s">
        <v>148</v>
      </c>
      <c r="C74" s="32" t="s">
        <v>381</v>
      </c>
      <c r="D74" s="34">
        <v>41509.182264178628</v>
      </c>
      <c r="E74" s="34">
        <v>39849.01671698202</v>
      </c>
    </row>
    <row r="75" spans="1:5" x14ac:dyDescent="0.2">
      <c r="A75" s="24" t="s">
        <v>382</v>
      </c>
      <c r="B75" s="23" t="s">
        <v>148</v>
      </c>
      <c r="C75" s="32" t="s">
        <v>383</v>
      </c>
      <c r="D75" s="34">
        <v>579.21252687830201</v>
      </c>
      <c r="E75" s="34">
        <v>7503.3680350926215</v>
      </c>
    </row>
    <row r="76" spans="1:5" x14ac:dyDescent="0.2">
      <c r="A76" s="24" t="s">
        <v>384</v>
      </c>
      <c r="B76" s="23" t="s">
        <v>149</v>
      </c>
      <c r="C76" s="32" t="s">
        <v>385</v>
      </c>
      <c r="D76" s="34">
        <v>42827.563945871021</v>
      </c>
      <c r="E76" s="34">
        <v>42066.521287394426</v>
      </c>
    </row>
    <row r="77" spans="1:5" x14ac:dyDescent="0.2">
      <c r="A77" s="24" t="s">
        <v>386</v>
      </c>
      <c r="B77" s="23" t="s">
        <v>150</v>
      </c>
      <c r="C77" s="32" t="s">
        <v>387</v>
      </c>
      <c r="D77" s="34">
        <v>0</v>
      </c>
      <c r="E77" s="34">
        <v>0</v>
      </c>
    </row>
    <row r="78" spans="1:5" x14ac:dyDescent="0.2">
      <c r="A78" s="24" t="s">
        <v>388</v>
      </c>
      <c r="B78" s="23" t="s">
        <v>151</v>
      </c>
      <c r="C78" s="32" t="s">
        <v>389</v>
      </c>
      <c r="D78" s="34">
        <v>191.34925586320156</v>
      </c>
      <c r="E78" s="34">
        <v>15416.564394079913</v>
      </c>
    </row>
    <row r="79" spans="1:5" x14ac:dyDescent="0.2">
      <c r="A79" s="24" t="s">
        <v>390</v>
      </c>
      <c r="B79" s="23" t="s">
        <v>151</v>
      </c>
      <c r="C79" s="32" t="s">
        <v>391</v>
      </c>
      <c r="D79" s="34">
        <v>27960.406031734547</v>
      </c>
      <c r="E79" s="34">
        <v>23821.872818063199</v>
      </c>
    </row>
    <row r="80" spans="1:5" x14ac:dyDescent="0.2">
      <c r="A80" s="24" t="s">
        <v>392</v>
      </c>
      <c r="B80" s="23" t="s">
        <v>152</v>
      </c>
      <c r="C80" s="32" t="s">
        <v>393</v>
      </c>
      <c r="D80" s="34">
        <v>0</v>
      </c>
      <c r="E80" s="34">
        <v>43643.48188660411</v>
      </c>
    </row>
    <row r="81" spans="1:5" x14ac:dyDescent="0.2">
      <c r="A81" s="24" t="s">
        <v>394</v>
      </c>
      <c r="B81" s="23" t="s">
        <v>153</v>
      </c>
      <c r="C81" s="32" t="s">
        <v>395</v>
      </c>
      <c r="D81" s="34">
        <v>3454439.7949913531</v>
      </c>
      <c r="E81" s="34">
        <v>2853793.7843737365</v>
      </c>
    </row>
    <row r="82" spans="1:5" x14ac:dyDescent="0.2">
      <c r="A82" s="24" t="s">
        <v>396</v>
      </c>
      <c r="B82" s="23" t="s">
        <v>154</v>
      </c>
      <c r="C82" s="32" t="s">
        <v>397</v>
      </c>
      <c r="D82" s="34">
        <v>13727.291556514059</v>
      </c>
      <c r="E82" s="34">
        <v>26733.254854160547</v>
      </c>
    </row>
    <row r="83" spans="1:5" x14ac:dyDescent="0.2">
      <c r="A83" s="24" t="s">
        <v>398</v>
      </c>
      <c r="B83" s="23" t="s">
        <v>154</v>
      </c>
      <c r="C83" s="32" t="s">
        <v>399</v>
      </c>
      <c r="D83" s="34">
        <v>0</v>
      </c>
      <c r="E83" s="34">
        <v>0</v>
      </c>
    </row>
    <row r="84" spans="1:5" x14ac:dyDescent="0.2">
      <c r="A84" s="24" t="s">
        <v>400</v>
      </c>
      <c r="B84" s="23" t="s">
        <v>155</v>
      </c>
      <c r="C84" s="32" t="s">
        <v>401</v>
      </c>
      <c r="D84" s="34">
        <v>18199.072832015328</v>
      </c>
      <c r="E84" s="34">
        <v>0</v>
      </c>
    </row>
    <row r="85" spans="1:5" x14ac:dyDescent="0.2">
      <c r="A85" s="24" t="s">
        <v>402</v>
      </c>
      <c r="B85" s="23" t="s">
        <v>155</v>
      </c>
      <c r="C85" s="32" t="s">
        <v>403</v>
      </c>
      <c r="D85" s="34">
        <v>5614.6343216710984</v>
      </c>
      <c r="E85" s="34">
        <v>8720.1445662587939</v>
      </c>
    </row>
    <row r="86" spans="1:5" x14ac:dyDescent="0.2">
      <c r="A86" s="24" t="s">
        <v>404</v>
      </c>
      <c r="B86" s="23" t="s">
        <v>155</v>
      </c>
      <c r="C86" s="32" t="s">
        <v>405</v>
      </c>
      <c r="D86" s="34">
        <v>32764.677674943781</v>
      </c>
      <c r="E86" s="34">
        <v>43426.542777131086</v>
      </c>
    </row>
    <row r="87" spans="1:5" x14ac:dyDescent="0.2">
      <c r="A87" s="24" t="s">
        <v>406</v>
      </c>
      <c r="B87" s="23" t="s">
        <v>155</v>
      </c>
      <c r="C87" s="32" t="s">
        <v>407</v>
      </c>
      <c r="D87" s="34">
        <v>0</v>
      </c>
      <c r="E87" s="34">
        <v>0</v>
      </c>
    </row>
    <row r="88" spans="1:5" x14ac:dyDescent="0.2">
      <c r="A88" s="24" t="s">
        <v>408</v>
      </c>
      <c r="B88" s="23" t="s">
        <v>155</v>
      </c>
      <c r="C88" s="32" t="s">
        <v>409</v>
      </c>
      <c r="D88" s="34">
        <v>29994.730312852687</v>
      </c>
      <c r="E88" s="34">
        <v>29585.349488465457</v>
      </c>
    </row>
    <row r="89" spans="1:5" x14ac:dyDescent="0.2">
      <c r="A89" s="24" t="s">
        <v>410</v>
      </c>
      <c r="B89" s="23" t="s">
        <v>156</v>
      </c>
      <c r="C89" s="32" t="s">
        <v>411</v>
      </c>
      <c r="D89" s="34">
        <v>33879.688766835468</v>
      </c>
      <c r="E89" s="34">
        <v>40744.971081244628</v>
      </c>
    </row>
    <row r="90" spans="1:5" x14ac:dyDescent="0.2">
      <c r="A90" s="24" t="s">
        <v>412</v>
      </c>
      <c r="B90" s="23" t="s">
        <v>157</v>
      </c>
      <c r="C90" s="32" t="s">
        <v>413</v>
      </c>
      <c r="D90" s="34">
        <v>125136.91495960526</v>
      </c>
      <c r="E90" s="34">
        <v>196835.26839946091</v>
      </c>
    </row>
    <row r="91" spans="1:5" x14ac:dyDescent="0.2">
      <c r="A91" s="24" t="s">
        <v>414</v>
      </c>
      <c r="B91" s="23" t="s">
        <v>157</v>
      </c>
      <c r="C91" s="32" t="s">
        <v>415</v>
      </c>
      <c r="D91" s="34">
        <v>135005.94470256707</v>
      </c>
      <c r="E91" s="34">
        <v>74795.530418816896</v>
      </c>
    </row>
    <row r="92" spans="1:5" x14ac:dyDescent="0.2">
      <c r="A92" s="24" t="s">
        <v>416</v>
      </c>
      <c r="B92" s="23" t="s">
        <v>157</v>
      </c>
      <c r="C92" s="32" t="s">
        <v>417</v>
      </c>
      <c r="D92" s="34">
        <v>58389.62837395614</v>
      </c>
      <c r="E92" s="34">
        <v>51766.134086818842</v>
      </c>
    </row>
    <row r="93" spans="1:5" x14ac:dyDescent="0.2">
      <c r="A93" s="24" t="s">
        <v>418</v>
      </c>
      <c r="B93" s="23" t="s">
        <v>158</v>
      </c>
      <c r="C93" s="32" t="s">
        <v>419</v>
      </c>
      <c r="D93" s="34">
        <v>1125272.1142075176</v>
      </c>
      <c r="E93" s="34">
        <v>987571.23271283589</v>
      </c>
    </row>
    <row r="94" spans="1:5" x14ac:dyDescent="0.2">
      <c r="A94" s="24" t="s">
        <v>420</v>
      </c>
      <c r="B94" s="23" t="s">
        <v>158</v>
      </c>
      <c r="C94" s="32" t="s">
        <v>421</v>
      </c>
      <c r="D94" s="34">
        <v>314228.13576732768</v>
      </c>
      <c r="E94" s="34">
        <v>446564.61011210864</v>
      </c>
    </row>
    <row r="95" spans="1:5" x14ac:dyDescent="0.2">
      <c r="A95" s="24" t="s">
        <v>422</v>
      </c>
      <c r="B95" s="23" t="s">
        <v>158</v>
      </c>
      <c r="C95" s="32" t="s">
        <v>423</v>
      </c>
      <c r="D95" s="34">
        <v>2248.4636527829462</v>
      </c>
      <c r="E95" s="34">
        <v>23451.909827822674</v>
      </c>
    </row>
    <row r="96" spans="1:5" x14ac:dyDescent="0.2">
      <c r="A96" s="24" t="s">
        <v>424</v>
      </c>
      <c r="B96" s="23" t="s">
        <v>159</v>
      </c>
      <c r="C96" s="32" t="s">
        <v>425</v>
      </c>
      <c r="D96" s="34">
        <v>57239.817354237057</v>
      </c>
      <c r="E96" s="34">
        <v>44157.843970581496</v>
      </c>
    </row>
    <row r="97" spans="1:5" x14ac:dyDescent="0.2">
      <c r="A97" s="24" t="s">
        <v>426</v>
      </c>
      <c r="B97" s="23" t="s">
        <v>159</v>
      </c>
      <c r="C97" s="32" t="s">
        <v>427</v>
      </c>
      <c r="D97" s="34">
        <v>26594.16165476356</v>
      </c>
      <c r="E97" s="34">
        <v>15385.274336572709</v>
      </c>
    </row>
    <row r="98" spans="1:5" x14ac:dyDescent="0.2">
      <c r="A98" s="24" t="s">
        <v>428</v>
      </c>
      <c r="B98" s="23" t="s">
        <v>159</v>
      </c>
      <c r="C98" s="32" t="s">
        <v>429</v>
      </c>
      <c r="D98" s="34">
        <v>13191.785208868561</v>
      </c>
      <c r="E98" s="34">
        <v>21116.24302198278</v>
      </c>
    </row>
    <row r="99" spans="1:5" x14ac:dyDescent="0.2">
      <c r="A99" s="24" t="s">
        <v>430</v>
      </c>
      <c r="B99" s="23" t="s">
        <v>159</v>
      </c>
      <c r="C99" s="32" t="s">
        <v>431</v>
      </c>
      <c r="D99" s="34">
        <v>7218.9957091136594</v>
      </c>
      <c r="E99" s="34">
        <v>1834.8886401167836</v>
      </c>
    </row>
    <row r="100" spans="1:5" x14ac:dyDescent="0.2">
      <c r="A100" s="24" t="s">
        <v>432</v>
      </c>
      <c r="B100" s="23" t="s">
        <v>159</v>
      </c>
      <c r="C100" s="32" t="s">
        <v>433</v>
      </c>
      <c r="D100" s="34">
        <v>17975.808803624015</v>
      </c>
      <c r="E100" s="34">
        <v>21963.710136644488</v>
      </c>
    </row>
    <row r="101" spans="1:5" x14ac:dyDescent="0.2">
      <c r="A101" s="24" t="s">
        <v>434</v>
      </c>
      <c r="B101" s="23" t="s">
        <v>159</v>
      </c>
      <c r="C101" s="32" t="s">
        <v>435</v>
      </c>
      <c r="D101" s="34">
        <v>12698.536791815321</v>
      </c>
      <c r="E101" s="34">
        <v>4726.5070461437581</v>
      </c>
    </row>
    <row r="102" spans="1:5" x14ac:dyDescent="0.2">
      <c r="A102" s="24" t="s">
        <v>436</v>
      </c>
      <c r="B102" s="23" t="s">
        <v>160</v>
      </c>
      <c r="C102" s="32" t="s">
        <v>437</v>
      </c>
      <c r="D102" s="34">
        <v>12336.454203638403</v>
      </c>
      <c r="E102" s="34">
        <v>7458.6696234482288</v>
      </c>
    </row>
    <row r="103" spans="1:5" x14ac:dyDescent="0.2">
      <c r="A103" s="24" t="s">
        <v>438</v>
      </c>
      <c r="B103" s="23" t="s">
        <v>160</v>
      </c>
      <c r="C103" s="32" t="s">
        <v>439</v>
      </c>
      <c r="D103" s="34">
        <v>99654.386392621382</v>
      </c>
      <c r="E103" s="34">
        <v>49949.941087647967</v>
      </c>
    </row>
    <row r="104" spans="1:5" x14ac:dyDescent="0.2">
      <c r="A104" s="24" t="s">
        <v>440</v>
      </c>
      <c r="B104" s="23" t="s">
        <v>160</v>
      </c>
      <c r="C104" s="32" t="s">
        <v>441</v>
      </c>
      <c r="D104" s="34">
        <v>7929.6568379151695</v>
      </c>
      <c r="E104" s="34">
        <v>0</v>
      </c>
    </row>
    <row r="105" spans="1:5" x14ac:dyDescent="0.2">
      <c r="A105" s="24" t="s">
        <v>442</v>
      </c>
      <c r="B105" s="23" t="s">
        <v>161</v>
      </c>
      <c r="C105" s="32" t="s">
        <v>443</v>
      </c>
      <c r="D105" s="34">
        <v>163857.71305167838</v>
      </c>
      <c r="E105" s="34">
        <v>66000.695745791396</v>
      </c>
    </row>
    <row r="106" spans="1:5" x14ac:dyDescent="0.2">
      <c r="A106" s="24" t="s">
        <v>444</v>
      </c>
      <c r="B106" s="23" t="s">
        <v>161</v>
      </c>
      <c r="C106" s="32" t="s">
        <v>445</v>
      </c>
      <c r="D106" s="34">
        <v>25559.268049425631</v>
      </c>
      <c r="E106" s="34">
        <v>13114.800268477964</v>
      </c>
    </row>
    <row r="107" spans="1:5" x14ac:dyDescent="0.2">
      <c r="A107" s="24" t="s">
        <v>446</v>
      </c>
      <c r="B107" s="23" t="s">
        <v>161</v>
      </c>
      <c r="C107" s="32" t="s">
        <v>447</v>
      </c>
      <c r="D107" s="34">
        <v>42521.668254313394</v>
      </c>
      <c r="E107" s="34">
        <v>38290.897695540349</v>
      </c>
    </row>
    <row r="108" spans="1:5" x14ac:dyDescent="0.2">
      <c r="A108" s="24" t="s">
        <v>448</v>
      </c>
      <c r="B108" s="23" t="s">
        <v>161</v>
      </c>
      <c r="C108" s="32" t="s">
        <v>449</v>
      </c>
      <c r="D108" s="34">
        <v>38076.986910142339</v>
      </c>
      <c r="E108" s="34">
        <v>48075.592648714075</v>
      </c>
    </row>
    <row r="109" spans="1:5" x14ac:dyDescent="0.2">
      <c r="A109" s="24" t="s">
        <v>450</v>
      </c>
      <c r="B109" s="23" t="s">
        <v>162</v>
      </c>
      <c r="C109" s="32" t="s">
        <v>451</v>
      </c>
      <c r="D109" s="34">
        <v>0</v>
      </c>
      <c r="E109" s="34">
        <v>5096.4204865193951</v>
      </c>
    </row>
    <row r="110" spans="1:5" x14ac:dyDescent="0.2">
      <c r="A110" s="24" t="s">
        <v>452</v>
      </c>
      <c r="B110" s="23" t="s">
        <v>162</v>
      </c>
      <c r="C110" s="32" t="s">
        <v>453</v>
      </c>
      <c r="D110" s="34">
        <v>18885.615024252034</v>
      </c>
      <c r="E110" s="34">
        <v>14757.192556145907</v>
      </c>
    </row>
    <row r="111" spans="1:5" x14ac:dyDescent="0.2">
      <c r="A111" s="24" t="s">
        <v>454</v>
      </c>
      <c r="B111" s="23" t="s">
        <v>162</v>
      </c>
      <c r="C111" s="32" t="s">
        <v>455</v>
      </c>
      <c r="D111" s="34">
        <v>1786431.440254173</v>
      </c>
      <c r="E111" s="34">
        <v>1644231.0676212055</v>
      </c>
    </row>
    <row r="112" spans="1:5" x14ac:dyDescent="0.2">
      <c r="A112" s="24" t="s">
        <v>456</v>
      </c>
      <c r="B112" s="23" t="s">
        <v>163</v>
      </c>
      <c r="C112" s="32" t="s">
        <v>457</v>
      </c>
      <c r="D112" s="34">
        <v>45139.414841607155</v>
      </c>
      <c r="E112" s="34">
        <v>49605.430785449978</v>
      </c>
    </row>
    <row r="113" spans="1:5" x14ac:dyDescent="0.2">
      <c r="A113" s="24" t="s">
        <v>458</v>
      </c>
      <c r="B113" s="23" t="s">
        <v>164</v>
      </c>
      <c r="C113" s="32" t="s">
        <v>459</v>
      </c>
      <c r="D113" s="34">
        <v>89833.98239569478</v>
      </c>
      <c r="E113" s="34">
        <v>46835.701809226979</v>
      </c>
    </row>
    <row r="114" spans="1:5" x14ac:dyDescent="0.2">
      <c r="A114" s="24" t="s">
        <v>460</v>
      </c>
      <c r="B114" s="23" t="s">
        <v>165</v>
      </c>
      <c r="C114" s="32" t="s">
        <v>461</v>
      </c>
      <c r="D114" s="34">
        <v>131568.93721907656</v>
      </c>
      <c r="E114" s="34">
        <v>133760.12691769979</v>
      </c>
    </row>
    <row r="115" spans="1:5" x14ac:dyDescent="0.2">
      <c r="A115" s="24" t="s">
        <v>462</v>
      </c>
      <c r="B115" s="23" t="s">
        <v>165</v>
      </c>
      <c r="C115" s="32" t="s">
        <v>463</v>
      </c>
      <c r="D115" s="34">
        <v>10635.123210317721</v>
      </c>
      <c r="E115" s="34">
        <v>5525.4660602459389</v>
      </c>
    </row>
    <row r="116" spans="1:5" x14ac:dyDescent="0.2">
      <c r="A116" s="24" t="s">
        <v>464</v>
      </c>
      <c r="B116" s="23" t="s">
        <v>165</v>
      </c>
      <c r="C116" s="32" t="s">
        <v>465</v>
      </c>
      <c r="D116" s="34">
        <v>0</v>
      </c>
      <c r="E116" s="34">
        <v>13839.168673310445</v>
      </c>
    </row>
    <row r="117" spans="1:5" x14ac:dyDescent="0.2">
      <c r="A117" s="24" t="s">
        <v>466</v>
      </c>
      <c r="B117" s="23" t="s">
        <v>166</v>
      </c>
      <c r="C117" s="32" t="s">
        <v>467</v>
      </c>
      <c r="D117" s="34">
        <v>156968.67543271129</v>
      </c>
      <c r="E117" s="34">
        <v>130588.34174996494</v>
      </c>
    </row>
    <row r="118" spans="1:5" x14ac:dyDescent="0.2">
      <c r="A118" s="24" t="s">
        <v>468</v>
      </c>
      <c r="B118" s="23" t="s">
        <v>166</v>
      </c>
      <c r="C118" s="32" t="s">
        <v>469</v>
      </c>
      <c r="D118" s="34">
        <v>0</v>
      </c>
      <c r="E118" s="34">
        <v>0</v>
      </c>
    </row>
    <row r="119" spans="1:5" x14ac:dyDescent="0.2">
      <c r="A119" s="24" t="s">
        <v>470</v>
      </c>
      <c r="B119" s="23" t="s">
        <v>167</v>
      </c>
      <c r="C119" s="32" t="s">
        <v>471</v>
      </c>
      <c r="D119" s="34">
        <v>42128.755411938611</v>
      </c>
      <c r="E119" s="34">
        <v>45884.384339170443</v>
      </c>
    </row>
    <row r="120" spans="1:5" x14ac:dyDescent="0.2">
      <c r="A120" s="24" t="s">
        <v>472</v>
      </c>
      <c r="B120" s="23" t="s">
        <v>167</v>
      </c>
      <c r="C120" s="32" t="s">
        <v>473</v>
      </c>
      <c r="D120" s="34">
        <v>109433.15432870884</v>
      </c>
      <c r="E120" s="34">
        <v>101300.10438090707</v>
      </c>
    </row>
    <row r="121" spans="1:5" x14ac:dyDescent="0.2">
      <c r="A121" s="24" t="s">
        <v>474</v>
      </c>
      <c r="B121" s="23" t="s">
        <v>167</v>
      </c>
      <c r="C121" s="32" t="s">
        <v>475</v>
      </c>
      <c r="D121" s="34">
        <v>20966.078508028448</v>
      </c>
      <c r="E121" s="34">
        <v>19846.657235257313</v>
      </c>
    </row>
    <row r="122" spans="1:5" x14ac:dyDescent="0.2">
      <c r="A122" s="24" t="s">
        <v>476</v>
      </c>
      <c r="B122" s="23" t="s">
        <v>167</v>
      </c>
      <c r="C122" s="32" t="s">
        <v>477</v>
      </c>
      <c r="D122" s="34">
        <v>28482.418839734415</v>
      </c>
      <c r="E122" s="34">
        <v>32433.598819367777</v>
      </c>
    </row>
    <row r="123" spans="1:5" x14ac:dyDescent="0.2">
      <c r="A123" s="24" t="s">
        <v>478</v>
      </c>
      <c r="B123" s="23" t="s">
        <v>168</v>
      </c>
      <c r="C123" s="32" t="s">
        <v>479</v>
      </c>
      <c r="D123" s="34">
        <v>27051.928221629536</v>
      </c>
      <c r="E123" s="34">
        <v>31720.107375580563</v>
      </c>
    </row>
    <row r="124" spans="1:5" x14ac:dyDescent="0.2">
      <c r="A124" s="24" t="s">
        <v>480</v>
      </c>
      <c r="B124" s="23" t="s">
        <v>168</v>
      </c>
      <c r="C124" s="32" t="s">
        <v>481</v>
      </c>
      <c r="D124" s="34">
        <v>29524.16064538333</v>
      </c>
      <c r="E124" s="34">
        <v>24365.584774266612</v>
      </c>
    </row>
    <row r="125" spans="1:5" x14ac:dyDescent="0.2">
      <c r="A125" s="24" t="s">
        <v>482</v>
      </c>
      <c r="B125" s="23" t="s">
        <v>168</v>
      </c>
      <c r="C125" s="32" t="s">
        <v>483</v>
      </c>
      <c r="D125" s="34">
        <v>32992.707031020742</v>
      </c>
      <c r="E125" s="34">
        <v>24591.775237701906</v>
      </c>
    </row>
    <row r="126" spans="1:5" x14ac:dyDescent="0.2">
      <c r="A126" s="24" t="s">
        <v>484</v>
      </c>
      <c r="B126" s="23" t="s">
        <v>168</v>
      </c>
      <c r="C126" s="32" t="s">
        <v>485</v>
      </c>
      <c r="D126" s="34">
        <v>42159.399782546672</v>
      </c>
      <c r="E126" s="34">
        <v>34588.782917330653</v>
      </c>
    </row>
    <row r="127" spans="1:5" x14ac:dyDescent="0.2">
      <c r="A127" s="24" t="s">
        <v>486</v>
      </c>
      <c r="B127" s="23" t="s">
        <v>168</v>
      </c>
      <c r="C127" s="32" t="s">
        <v>487</v>
      </c>
      <c r="D127" s="34">
        <v>40270.906369597498</v>
      </c>
      <c r="E127" s="34">
        <v>17326.315962873152</v>
      </c>
    </row>
    <row r="128" spans="1:5" x14ac:dyDescent="0.2">
      <c r="A128" s="24" t="s">
        <v>488</v>
      </c>
      <c r="B128" s="23" t="s">
        <v>168</v>
      </c>
      <c r="C128" s="32" t="s">
        <v>489</v>
      </c>
      <c r="D128" s="34">
        <v>6847.0919467358435</v>
      </c>
      <c r="E128" s="34">
        <v>7728.1811475248332</v>
      </c>
    </row>
    <row r="129" spans="1:5" x14ac:dyDescent="0.2">
      <c r="A129" s="24" t="s">
        <v>490</v>
      </c>
      <c r="B129" s="23" t="s">
        <v>169</v>
      </c>
      <c r="C129" s="32" t="s">
        <v>491</v>
      </c>
      <c r="D129" s="34">
        <v>11456.189567204499</v>
      </c>
      <c r="E129" s="34">
        <v>12062.290765235324</v>
      </c>
    </row>
    <row r="130" spans="1:5" x14ac:dyDescent="0.2">
      <c r="A130" s="24" t="s">
        <v>492</v>
      </c>
      <c r="B130" s="23" t="s">
        <v>169</v>
      </c>
      <c r="C130" s="32" t="s">
        <v>493</v>
      </c>
      <c r="D130" s="34">
        <v>0</v>
      </c>
      <c r="E130" s="34">
        <v>0</v>
      </c>
    </row>
    <row r="131" spans="1:5" x14ac:dyDescent="0.2">
      <c r="A131" s="24" t="s">
        <v>494</v>
      </c>
      <c r="B131" s="23" t="s">
        <v>170</v>
      </c>
      <c r="C131" s="32" t="s">
        <v>495</v>
      </c>
      <c r="D131" s="34">
        <v>4990.4328800444891</v>
      </c>
      <c r="E131" s="34">
        <v>4208.6862153303518</v>
      </c>
    </row>
    <row r="132" spans="1:5" x14ac:dyDescent="0.2">
      <c r="A132" s="24" t="s">
        <v>496</v>
      </c>
      <c r="B132" s="23" t="s">
        <v>170</v>
      </c>
      <c r="C132" s="32" t="s">
        <v>497</v>
      </c>
      <c r="D132" s="34">
        <v>0</v>
      </c>
      <c r="E132" s="34">
        <v>1559.7306629169295</v>
      </c>
    </row>
    <row r="133" spans="1:5" x14ac:dyDescent="0.2">
      <c r="A133" s="24" t="s">
        <v>498</v>
      </c>
      <c r="B133" s="23" t="s">
        <v>171</v>
      </c>
      <c r="C133" s="32" t="s">
        <v>499</v>
      </c>
      <c r="D133" s="34">
        <v>28585.004293981277</v>
      </c>
      <c r="E133" s="34">
        <v>30339.326978500245</v>
      </c>
    </row>
    <row r="134" spans="1:5" x14ac:dyDescent="0.2">
      <c r="A134" s="24" t="s">
        <v>500</v>
      </c>
      <c r="B134" s="23" t="s">
        <v>171</v>
      </c>
      <c r="C134" s="32" t="s">
        <v>501</v>
      </c>
      <c r="D134" s="34">
        <v>51370.58941249171</v>
      </c>
      <c r="E134" s="34">
        <v>56431.20148821886</v>
      </c>
    </row>
    <row r="135" spans="1:5" x14ac:dyDescent="0.2">
      <c r="A135" s="24" t="s">
        <v>502</v>
      </c>
      <c r="B135" s="23" t="s">
        <v>172</v>
      </c>
      <c r="C135" s="32" t="s">
        <v>503</v>
      </c>
      <c r="D135" s="34">
        <v>7645.8919158048648</v>
      </c>
      <c r="E135" s="34">
        <v>11417.129922424829</v>
      </c>
    </row>
    <row r="136" spans="1:5" x14ac:dyDescent="0.2">
      <c r="A136" s="24" t="s">
        <v>504</v>
      </c>
      <c r="B136" s="23" t="s">
        <v>173</v>
      </c>
      <c r="C136" s="32" t="s">
        <v>505</v>
      </c>
      <c r="D136" s="34">
        <v>0</v>
      </c>
      <c r="E136" s="34">
        <v>0</v>
      </c>
    </row>
    <row r="137" spans="1:5" x14ac:dyDescent="0.2">
      <c r="A137" s="24" t="s">
        <v>506</v>
      </c>
      <c r="B137" s="23" t="s">
        <v>173</v>
      </c>
      <c r="C137" s="32" t="s">
        <v>507</v>
      </c>
      <c r="D137" s="34">
        <v>17882.872134731435</v>
      </c>
      <c r="E137" s="34">
        <v>15565.60378473277</v>
      </c>
    </row>
    <row r="138" spans="1:5" x14ac:dyDescent="0.2">
      <c r="A138" s="24" t="s">
        <v>508</v>
      </c>
      <c r="B138" s="23" t="s">
        <v>173</v>
      </c>
      <c r="C138" s="32" t="s">
        <v>509</v>
      </c>
      <c r="D138" s="34">
        <v>10865.943231302339</v>
      </c>
      <c r="E138" s="34">
        <v>11041.458466353053</v>
      </c>
    </row>
    <row r="139" spans="1:5" x14ac:dyDescent="0.2">
      <c r="A139" s="24" t="s">
        <v>510</v>
      </c>
      <c r="B139" s="23" t="s">
        <v>173</v>
      </c>
      <c r="C139" s="32" t="s">
        <v>511</v>
      </c>
      <c r="D139" s="34">
        <v>18246.861967948673</v>
      </c>
      <c r="E139" s="34">
        <v>12087.772339134704</v>
      </c>
    </row>
    <row r="140" spans="1:5" x14ac:dyDescent="0.2">
      <c r="A140" s="24" t="s">
        <v>512</v>
      </c>
      <c r="B140" s="23" t="s">
        <v>174</v>
      </c>
      <c r="C140" s="32" t="s">
        <v>513</v>
      </c>
      <c r="D140" s="34">
        <v>319189.35043401044</v>
      </c>
      <c r="E140" s="34">
        <v>442902.73723061557</v>
      </c>
    </row>
    <row r="141" spans="1:5" x14ac:dyDescent="0.2">
      <c r="A141" s="24" t="s">
        <v>514</v>
      </c>
      <c r="B141" s="23" t="s">
        <v>174</v>
      </c>
      <c r="C141" s="32" t="s">
        <v>515</v>
      </c>
      <c r="D141" s="34">
        <v>267676.1495872321</v>
      </c>
      <c r="E141" s="34">
        <v>292093.93301455776</v>
      </c>
    </row>
    <row r="142" spans="1:5" x14ac:dyDescent="0.2">
      <c r="A142" s="24" t="s">
        <v>516</v>
      </c>
      <c r="B142" s="23" t="s">
        <v>175</v>
      </c>
      <c r="C142" s="32" t="s">
        <v>517</v>
      </c>
      <c r="D142" s="34">
        <v>52715.436248789018</v>
      </c>
      <c r="E142" s="34">
        <v>39814.277206072555</v>
      </c>
    </row>
    <row r="143" spans="1:5" x14ac:dyDescent="0.2">
      <c r="A143" s="24" t="s">
        <v>518</v>
      </c>
      <c r="B143" s="23" t="s">
        <v>175</v>
      </c>
      <c r="C143" s="32" t="s">
        <v>519</v>
      </c>
      <c r="D143" s="34">
        <v>16326.888046105742</v>
      </c>
      <c r="E143" s="34">
        <v>15340.804874182022</v>
      </c>
    </row>
    <row r="144" spans="1:5" x14ac:dyDescent="0.2">
      <c r="A144" s="24" t="s">
        <v>520</v>
      </c>
      <c r="B144" s="23" t="s">
        <v>176</v>
      </c>
      <c r="C144" s="32" t="s">
        <v>521</v>
      </c>
      <c r="D144" s="34">
        <v>16067.540194023542</v>
      </c>
      <c r="E144" s="34">
        <v>17897.745640948524</v>
      </c>
    </row>
    <row r="145" spans="1:5" x14ac:dyDescent="0.2">
      <c r="A145" s="24" t="s">
        <v>522</v>
      </c>
      <c r="B145" s="23" t="s">
        <v>176</v>
      </c>
      <c r="C145" s="32" t="s">
        <v>523</v>
      </c>
      <c r="D145" s="34">
        <v>27943.561777346433</v>
      </c>
      <c r="E145" s="34">
        <v>34806.724933252583</v>
      </c>
    </row>
    <row r="146" spans="1:5" x14ac:dyDescent="0.2">
      <c r="A146" s="24" t="s">
        <v>524</v>
      </c>
      <c r="B146" s="23" t="s">
        <v>176</v>
      </c>
      <c r="C146" s="32" t="s">
        <v>525</v>
      </c>
      <c r="D146" s="34">
        <v>23353.441932161371</v>
      </c>
      <c r="E146" s="34">
        <v>17713.033529712811</v>
      </c>
    </row>
    <row r="147" spans="1:5" x14ac:dyDescent="0.2">
      <c r="A147" s="24" t="s">
        <v>526</v>
      </c>
      <c r="B147" s="23" t="s">
        <v>177</v>
      </c>
      <c r="C147" s="32" t="s">
        <v>527</v>
      </c>
      <c r="D147" s="34">
        <v>28719.907387021311</v>
      </c>
      <c r="E147" s="34">
        <v>31152.180185213354</v>
      </c>
    </row>
    <row r="148" spans="1:5" x14ac:dyDescent="0.2">
      <c r="A148" s="24" t="s">
        <v>528</v>
      </c>
      <c r="B148" s="23" t="s">
        <v>177</v>
      </c>
      <c r="C148" s="32" t="s">
        <v>529</v>
      </c>
      <c r="D148" s="34">
        <v>75658.429157724677</v>
      </c>
      <c r="E148" s="34">
        <v>73290.859472688157</v>
      </c>
    </row>
    <row r="149" spans="1:5" x14ac:dyDescent="0.2">
      <c r="A149" s="24" t="s">
        <v>530</v>
      </c>
      <c r="B149" s="23" t="s">
        <v>177</v>
      </c>
      <c r="C149" s="32" t="s">
        <v>531</v>
      </c>
      <c r="D149" s="34">
        <v>29876.606227617336</v>
      </c>
      <c r="E149" s="34">
        <v>14857.339105877867</v>
      </c>
    </row>
    <row r="150" spans="1:5" x14ac:dyDescent="0.2">
      <c r="A150" s="24" t="s">
        <v>532</v>
      </c>
      <c r="B150" s="23" t="s">
        <v>178</v>
      </c>
      <c r="C150" s="32" t="s">
        <v>533</v>
      </c>
      <c r="D150" s="34">
        <v>0</v>
      </c>
      <c r="E150" s="34">
        <v>0</v>
      </c>
    </row>
    <row r="151" spans="1:5" x14ac:dyDescent="0.2">
      <c r="A151" s="24" t="s">
        <v>534</v>
      </c>
      <c r="B151" s="23" t="s">
        <v>178</v>
      </c>
      <c r="C151" s="32" t="s">
        <v>535</v>
      </c>
      <c r="D151" s="34">
        <v>0</v>
      </c>
      <c r="E151" s="34">
        <v>0</v>
      </c>
    </row>
    <row r="152" spans="1:5" x14ac:dyDescent="0.2">
      <c r="A152" s="24" t="s">
        <v>536</v>
      </c>
      <c r="B152" s="23" t="s">
        <v>178</v>
      </c>
      <c r="C152" s="32" t="s">
        <v>537</v>
      </c>
      <c r="D152" s="34">
        <v>41304.425866213969</v>
      </c>
      <c r="E152" s="34">
        <v>41762.643560939279</v>
      </c>
    </row>
    <row r="153" spans="1:5" x14ac:dyDescent="0.2">
      <c r="A153" s="24" t="s">
        <v>538</v>
      </c>
      <c r="B153" s="23" t="s">
        <v>179</v>
      </c>
      <c r="C153" s="32" t="s">
        <v>539</v>
      </c>
      <c r="D153" s="34">
        <v>0</v>
      </c>
      <c r="E153" s="34">
        <v>0</v>
      </c>
    </row>
    <row r="154" spans="1:5" x14ac:dyDescent="0.2">
      <c r="A154" s="24" t="s">
        <v>540</v>
      </c>
      <c r="B154" s="23" t="s">
        <v>180</v>
      </c>
      <c r="C154" s="32" t="s">
        <v>541</v>
      </c>
      <c r="D154" s="34">
        <v>51597.606962713602</v>
      </c>
      <c r="E154" s="34">
        <v>47065.931300643009</v>
      </c>
    </row>
    <row r="155" spans="1:5" x14ac:dyDescent="0.2">
      <c r="A155" s="24" t="s">
        <v>542</v>
      </c>
      <c r="B155" s="23" t="s">
        <v>180</v>
      </c>
      <c r="C155" s="32" t="s">
        <v>543</v>
      </c>
      <c r="D155" s="34">
        <v>0</v>
      </c>
      <c r="E155" s="34">
        <v>0</v>
      </c>
    </row>
    <row r="156" spans="1:5" x14ac:dyDescent="0.2">
      <c r="A156" s="24" t="s">
        <v>544</v>
      </c>
      <c r="B156" s="23" t="s">
        <v>181</v>
      </c>
      <c r="C156" s="32" t="s">
        <v>545</v>
      </c>
      <c r="D156" s="34">
        <v>42941.451121577513</v>
      </c>
      <c r="E156" s="34">
        <v>22839.332743867748</v>
      </c>
    </row>
    <row r="157" spans="1:5" x14ac:dyDescent="0.2">
      <c r="A157" s="24" t="s">
        <v>546</v>
      </c>
      <c r="B157" s="23" t="s">
        <v>181</v>
      </c>
      <c r="C157" s="32" t="s">
        <v>547</v>
      </c>
      <c r="D157" s="34">
        <v>22915.654882354494</v>
      </c>
      <c r="E157" s="34">
        <v>18799.291729540037</v>
      </c>
    </row>
    <row r="158" spans="1:5" x14ac:dyDescent="0.2">
      <c r="A158" s="24" t="s">
        <v>548</v>
      </c>
      <c r="B158" s="23" t="s">
        <v>182</v>
      </c>
      <c r="C158" s="32" t="s">
        <v>549</v>
      </c>
      <c r="D158" s="34">
        <v>66874.404263466495</v>
      </c>
      <c r="E158" s="34">
        <v>43704.539603200858</v>
      </c>
    </row>
    <row r="159" spans="1:5" x14ac:dyDescent="0.2">
      <c r="A159" s="24" t="s">
        <v>550</v>
      </c>
      <c r="B159" s="23" t="s">
        <v>183</v>
      </c>
      <c r="C159" s="32" t="s">
        <v>551</v>
      </c>
      <c r="D159" s="34">
        <v>9074.008736213158</v>
      </c>
      <c r="E159" s="34">
        <v>12896.206972345872</v>
      </c>
    </row>
    <row r="160" spans="1:5" x14ac:dyDescent="0.2">
      <c r="A160" s="24" t="s">
        <v>552</v>
      </c>
      <c r="B160" s="23" t="s">
        <v>183</v>
      </c>
      <c r="C160" s="32" t="s">
        <v>553</v>
      </c>
      <c r="D160" s="34">
        <v>33215.754855633364</v>
      </c>
      <c r="E160" s="34">
        <v>27390.612514151693</v>
      </c>
    </row>
    <row r="161" spans="1:5" x14ac:dyDescent="0.2">
      <c r="A161" s="24" t="s">
        <v>554</v>
      </c>
      <c r="B161" s="23" t="s">
        <v>184</v>
      </c>
      <c r="C161" s="32" t="s">
        <v>555</v>
      </c>
      <c r="D161" s="34">
        <v>22044.284833069756</v>
      </c>
      <c r="E161" s="34">
        <v>18365.980273221336</v>
      </c>
    </row>
    <row r="162" spans="1:5" x14ac:dyDescent="0.2">
      <c r="A162" s="24" t="s">
        <v>556</v>
      </c>
      <c r="B162" s="23" t="s">
        <v>184</v>
      </c>
      <c r="C162" s="32" t="s">
        <v>557</v>
      </c>
      <c r="D162" s="34">
        <v>12259.091084131978</v>
      </c>
      <c r="E162" s="34">
        <v>11945.108679993042</v>
      </c>
    </row>
    <row r="163" spans="1:5" x14ac:dyDescent="0.2">
      <c r="A163" s="24" t="s">
        <v>558</v>
      </c>
      <c r="B163" s="23" t="s">
        <v>184</v>
      </c>
      <c r="C163" s="32" t="s">
        <v>559</v>
      </c>
      <c r="D163" s="34">
        <v>7769.9727622077626</v>
      </c>
      <c r="E163" s="34">
        <v>2544.5766892576362</v>
      </c>
    </row>
    <row r="164" spans="1:5" x14ac:dyDescent="0.2">
      <c r="A164" s="24" t="s">
        <v>560</v>
      </c>
      <c r="B164" s="23" t="s">
        <v>184</v>
      </c>
      <c r="C164" s="32" t="s">
        <v>561</v>
      </c>
      <c r="D164" s="34">
        <v>22954.092525124594</v>
      </c>
      <c r="E164" s="34">
        <v>28899.698963019302</v>
      </c>
    </row>
    <row r="165" spans="1:5" x14ac:dyDescent="0.2">
      <c r="A165" s="24" t="s">
        <v>562</v>
      </c>
      <c r="B165" s="23" t="s">
        <v>184</v>
      </c>
      <c r="C165" s="32" t="s">
        <v>563</v>
      </c>
      <c r="D165" s="34">
        <v>15862.310128574163</v>
      </c>
      <c r="E165" s="34">
        <v>19897.0282747003</v>
      </c>
    </row>
    <row r="166" spans="1:5" x14ac:dyDescent="0.2">
      <c r="A166" s="24" t="s">
        <v>564</v>
      </c>
      <c r="B166" s="23" t="s">
        <v>185</v>
      </c>
      <c r="C166" s="32" t="s">
        <v>565</v>
      </c>
      <c r="D166" s="34">
        <v>74196.056950965096</v>
      </c>
      <c r="E166" s="34">
        <v>64764.611932565516</v>
      </c>
    </row>
    <row r="167" spans="1:5" x14ac:dyDescent="0.2">
      <c r="A167" s="24" t="s">
        <v>566</v>
      </c>
      <c r="B167" s="23" t="s">
        <v>185</v>
      </c>
      <c r="C167" s="32" t="s">
        <v>567</v>
      </c>
      <c r="D167" s="34">
        <v>81445.321844838953</v>
      </c>
      <c r="E167" s="34">
        <v>82621.529371865647</v>
      </c>
    </row>
    <row r="168" spans="1:5" x14ac:dyDescent="0.2">
      <c r="A168" s="24" t="s">
        <v>568</v>
      </c>
      <c r="B168" s="23" t="s">
        <v>185</v>
      </c>
      <c r="C168" s="32" t="s">
        <v>569</v>
      </c>
      <c r="D168" s="34">
        <v>46125.38138628575</v>
      </c>
      <c r="E168" s="34">
        <v>31604.272451603512</v>
      </c>
    </row>
    <row r="169" spans="1:5" x14ac:dyDescent="0.2">
      <c r="A169" s="24" t="s">
        <v>570</v>
      </c>
      <c r="B169" s="23" t="s">
        <v>185</v>
      </c>
      <c r="C169" s="32" t="s">
        <v>571</v>
      </c>
      <c r="D169" s="34">
        <v>151703.12695804553</v>
      </c>
      <c r="E169" s="34">
        <v>134520.99253504691</v>
      </c>
    </row>
    <row r="170" spans="1:5" x14ac:dyDescent="0.2">
      <c r="A170" s="24" t="s">
        <v>572</v>
      </c>
      <c r="B170" s="23" t="s">
        <v>185</v>
      </c>
      <c r="C170" s="32" t="s">
        <v>573</v>
      </c>
      <c r="D170" s="34">
        <v>31346.343397385099</v>
      </c>
      <c r="E170" s="34">
        <v>0</v>
      </c>
    </row>
    <row r="171" spans="1:5" x14ac:dyDescent="0.2">
      <c r="A171" s="24" t="s">
        <v>237</v>
      </c>
      <c r="B171" s="23" t="s">
        <v>185</v>
      </c>
      <c r="C171" s="32" t="s">
        <v>574</v>
      </c>
      <c r="D171" s="34">
        <v>191861.74024296482</v>
      </c>
      <c r="E171" s="34">
        <v>256434.38404431535</v>
      </c>
    </row>
    <row r="172" spans="1:5" x14ac:dyDescent="0.2">
      <c r="A172" s="24" t="s">
        <v>575</v>
      </c>
      <c r="B172" s="23" t="s">
        <v>185</v>
      </c>
      <c r="C172" s="32" t="s">
        <v>576</v>
      </c>
      <c r="D172" s="34">
        <v>158383.87430765346</v>
      </c>
      <c r="E172" s="34">
        <v>140209.51730021916</v>
      </c>
    </row>
    <row r="173" spans="1:5" x14ac:dyDescent="0.2">
      <c r="A173" s="24" t="s">
        <v>577</v>
      </c>
      <c r="B173" s="23" t="s">
        <v>185</v>
      </c>
      <c r="C173" s="32" t="s">
        <v>578</v>
      </c>
      <c r="D173" s="34">
        <v>45211.007113124331</v>
      </c>
      <c r="E173" s="34">
        <v>118590.71276287654</v>
      </c>
    </row>
    <row r="174" spans="1:5" x14ac:dyDescent="0.2">
      <c r="A174" s="24" t="s">
        <v>579</v>
      </c>
      <c r="B174" s="23" t="s">
        <v>185</v>
      </c>
      <c r="C174" s="32" t="s">
        <v>580</v>
      </c>
      <c r="D174" s="34">
        <v>8338.968042773482</v>
      </c>
      <c r="E174" s="34">
        <v>15628.877383061306</v>
      </c>
    </row>
    <row r="175" spans="1:5" x14ac:dyDescent="0.2">
      <c r="A175" s="24" t="s">
        <v>581</v>
      </c>
      <c r="B175" s="23" t="s">
        <v>185</v>
      </c>
      <c r="C175" s="32" t="s">
        <v>582</v>
      </c>
      <c r="D175" s="34">
        <v>31293.36498691286</v>
      </c>
      <c r="E175" s="34">
        <v>29876.571709266824</v>
      </c>
    </row>
    <row r="176" spans="1:5" x14ac:dyDescent="0.2">
      <c r="A176" s="24" t="s">
        <v>583</v>
      </c>
      <c r="B176" s="23" t="s">
        <v>185</v>
      </c>
      <c r="C176" s="32" t="s">
        <v>584</v>
      </c>
      <c r="D176" s="34">
        <v>16663.972136347475</v>
      </c>
      <c r="E176" s="34">
        <v>9609.7407485007589</v>
      </c>
    </row>
    <row r="177" spans="1:5" x14ac:dyDescent="0.2">
      <c r="A177" s="24" t="s">
        <v>585</v>
      </c>
      <c r="B177" s="23" t="s">
        <v>185</v>
      </c>
      <c r="C177" s="32" t="s">
        <v>586</v>
      </c>
      <c r="D177" s="34">
        <v>26422.193836139049</v>
      </c>
      <c r="E177" s="34">
        <v>12030.380103327407</v>
      </c>
    </row>
    <row r="178" spans="1:5" x14ac:dyDescent="0.2">
      <c r="A178" s="26" t="s">
        <v>587</v>
      </c>
      <c r="B178" s="23" t="s">
        <v>186</v>
      </c>
      <c r="C178" s="32" t="s">
        <v>588</v>
      </c>
      <c r="D178" s="34">
        <v>58649.128666655684</v>
      </c>
      <c r="E178" s="34">
        <v>49897.924831197139</v>
      </c>
    </row>
    <row r="179" spans="1:5" x14ac:dyDescent="0.2">
      <c r="A179" s="26" t="s">
        <v>589</v>
      </c>
      <c r="B179" s="23" t="s">
        <v>186</v>
      </c>
      <c r="C179" s="32" t="s">
        <v>590</v>
      </c>
      <c r="D179" s="34">
        <v>14313.569211200087</v>
      </c>
      <c r="E179" s="34">
        <v>26171.57763323675</v>
      </c>
    </row>
    <row r="180" spans="1:5" x14ac:dyDescent="0.2">
      <c r="A180" s="26" t="s">
        <v>591</v>
      </c>
      <c r="B180" s="23" t="s">
        <v>186</v>
      </c>
      <c r="C180" s="32" t="s">
        <v>592</v>
      </c>
      <c r="D180" s="34">
        <v>16940.261700853393</v>
      </c>
      <c r="E180" s="34">
        <v>16248.193447524889</v>
      </c>
    </row>
    <row r="181" spans="1:5" x14ac:dyDescent="0.2">
      <c r="A181" s="26" t="s">
        <v>593</v>
      </c>
      <c r="B181" s="23" t="s">
        <v>186</v>
      </c>
      <c r="C181" s="32" t="s">
        <v>594</v>
      </c>
      <c r="D181" s="34">
        <v>10101.079181031955</v>
      </c>
      <c r="E181" s="34">
        <v>4864.9345955710805</v>
      </c>
    </row>
    <row r="182" spans="1:5" x14ac:dyDescent="0.2">
      <c r="A182" s="26" t="s">
        <v>595</v>
      </c>
      <c r="B182" s="23"/>
      <c r="C182" s="32" t="s">
        <v>596</v>
      </c>
      <c r="D182" s="34">
        <v>118503.88311541319</v>
      </c>
      <c r="E182" s="34">
        <v>130877.353510602</v>
      </c>
    </row>
    <row r="183" spans="1:5" x14ac:dyDescent="0.2">
      <c r="A183" s="51" t="s">
        <v>597</v>
      </c>
      <c r="B183" s="44"/>
      <c r="C183" s="44" t="s">
        <v>598</v>
      </c>
      <c r="D183" s="35" t="s">
        <v>664</v>
      </c>
      <c r="E183" s="35">
        <v>0</v>
      </c>
    </row>
    <row r="184" spans="1:5" x14ac:dyDescent="0.2">
      <c r="A184" s="51" t="s">
        <v>599</v>
      </c>
      <c r="B184" s="45"/>
      <c r="C184" s="45" t="s">
        <v>600</v>
      </c>
      <c r="D184" s="35" t="s">
        <v>664</v>
      </c>
      <c r="E184" s="35">
        <v>0</v>
      </c>
    </row>
    <row r="185" spans="1:5" x14ac:dyDescent="0.2">
      <c r="A185" s="51" t="s">
        <v>601</v>
      </c>
      <c r="B185" s="45"/>
      <c r="C185" s="45" t="s">
        <v>602</v>
      </c>
      <c r="D185" s="36" t="s">
        <v>664</v>
      </c>
      <c r="E185" s="36">
        <v>0</v>
      </c>
    </row>
    <row r="186" spans="1:5" x14ac:dyDescent="0.2">
      <c r="A186" s="51" t="s">
        <v>603</v>
      </c>
      <c r="B186" s="45"/>
      <c r="C186" s="45" t="s">
        <v>604</v>
      </c>
      <c r="D186" s="35" t="s">
        <v>664</v>
      </c>
      <c r="E186" s="35">
        <v>0</v>
      </c>
    </row>
    <row r="187" spans="1:5" x14ac:dyDescent="0.2">
      <c r="A187" s="51" t="s">
        <v>605</v>
      </c>
      <c r="B187" s="45"/>
      <c r="C187" s="45" t="s">
        <v>606</v>
      </c>
      <c r="D187" s="35" t="s">
        <v>664</v>
      </c>
      <c r="E187" s="35">
        <v>0</v>
      </c>
    </row>
    <row r="188" spans="1:5" x14ac:dyDescent="0.2">
      <c r="A188" s="52" t="s">
        <v>607</v>
      </c>
      <c r="B188" s="45"/>
      <c r="C188" s="45" t="s">
        <v>608</v>
      </c>
      <c r="D188" s="35" t="s">
        <v>664</v>
      </c>
      <c r="E188" s="35">
        <v>0</v>
      </c>
    </row>
    <row r="189" spans="1:5" x14ac:dyDescent="0.2">
      <c r="A189" s="51" t="s">
        <v>609</v>
      </c>
      <c r="B189" s="45"/>
      <c r="C189" s="45" t="s">
        <v>610</v>
      </c>
      <c r="D189" s="35" t="s">
        <v>664</v>
      </c>
      <c r="E189" s="35">
        <v>0</v>
      </c>
    </row>
    <row r="190" spans="1:5" x14ac:dyDescent="0.2">
      <c r="A190" s="51" t="s">
        <v>611</v>
      </c>
      <c r="B190" s="45"/>
      <c r="C190" s="45" t="s">
        <v>612</v>
      </c>
      <c r="D190" s="35" t="s">
        <v>664</v>
      </c>
      <c r="E190" s="35">
        <v>0</v>
      </c>
    </row>
    <row r="191" spans="1:5" x14ac:dyDescent="0.2">
      <c r="A191" s="51" t="s">
        <v>613</v>
      </c>
      <c r="B191" s="45"/>
      <c r="C191" s="45" t="s">
        <v>614</v>
      </c>
      <c r="D191" s="35" t="s">
        <v>664</v>
      </c>
      <c r="E191" s="35">
        <v>0</v>
      </c>
    </row>
    <row r="192" spans="1:5" x14ac:dyDescent="0.2">
      <c r="A192" s="51" t="s">
        <v>615</v>
      </c>
      <c r="B192" s="45"/>
      <c r="C192" s="45" t="s">
        <v>616</v>
      </c>
      <c r="D192" s="35" t="s">
        <v>664</v>
      </c>
      <c r="E192" s="35">
        <v>0</v>
      </c>
    </row>
    <row r="193" spans="1:5" x14ac:dyDescent="0.2">
      <c r="A193" s="51" t="s">
        <v>617</v>
      </c>
      <c r="B193" s="45"/>
      <c r="C193" s="45" t="s">
        <v>618</v>
      </c>
      <c r="D193" s="35" t="s">
        <v>664</v>
      </c>
      <c r="E193" s="35">
        <v>0</v>
      </c>
    </row>
    <row r="194" spans="1:5" x14ac:dyDescent="0.2">
      <c r="A194" s="51" t="s">
        <v>619</v>
      </c>
      <c r="B194" s="45"/>
      <c r="C194" s="45" t="s">
        <v>620</v>
      </c>
      <c r="D194" s="35" t="s">
        <v>664</v>
      </c>
      <c r="E194" s="35">
        <v>0</v>
      </c>
    </row>
    <row r="195" spans="1:5" x14ac:dyDescent="0.2">
      <c r="A195" s="53" t="s">
        <v>621</v>
      </c>
      <c r="B195" s="45"/>
      <c r="C195" s="45" t="s">
        <v>622</v>
      </c>
      <c r="D195" s="35" t="s">
        <v>664</v>
      </c>
      <c r="E195" s="35">
        <v>0</v>
      </c>
    </row>
    <row r="196" spans="1:5" x14ac:dyDescent="0.2">
      <c r="A196" s="54" t="s">
        <v>623</v>
      </c>
      <c r="B196" s="45"/>
      <c r="C196" s="45" t="s">
        <v>624</v>
      </c>
      <c r="D196" s="35" t="s">
        <v>664</v>
      </c>
      <c r="E196" s="35">
        <v>0</v>
      </c>
    </row>
    <row r="197" spans="1:5" x14ac:dyDescent="0.2">
      <c r="A197" s="51" t="s">
        <v>625</v>
      </c>
      <c r="B197" s="45"/>
      <c r="C197" s="45" t="s">
        <v>626</v>
      </c>
      <c r="D197" s="35" t="s">
        <v>664</v>
      </c>
      <c r="E197" s="35">
        <v>0</v>
      </c>
    </row>
    <row r="198" spans="1:5" x14ac:dyDescent="0.2">
      <c r="A198" s="51" t="s">
        <v>627</v>
      </c>
      <c r="B198" s="45"/>
      <c r="C198" s="45" t="s">
        <v>628</v>
      </c>
      <c r="D198" s="35" t="s">
        <v>664</v>
      </c>
      <c r="E198" s="35">
        <v>0</v>
      </c>
    </row>
    <row r="199" spans="1:5" x14ac:dyDescent="0.2">
      <c r="A199" s="51" t="s">
        <v>629</v>
      </c>
      <c r="B199" s="45"/>
      <c r="C199" s="45" t="s">
        <v>630</v>
      </c>
      <c r="D199" s="35" t="s">
        <v>664</v>
      </c>
      <c r="E199" s="35">
        <v>0</v>
      </c>
    </row>
    <row r="200" spans="1:5" s="21" customFormat="1" x14ac:dyDescent="0.2">
      <c r="A200" s="52" t="s">
        <v>631</v>
      </c>
      <c r="B200" s="45"/>
      <c r="C200" s="45" t="s">
        <v>632</v>
      </c>
      <c r="D200" s="35" t="s">
        <v>664</v>
      </c>
      <c r="E200" s="35">
        <v>0</v>
      </c>
    </row>
    <row r="201" spans="1:5" x14ac:dyDescent="0.2">
      <c r="A201" s="52" t="s">
        <v>633</v>
      </c>
      <c r="B201" s="45"/>
      <c r="C201" s="45" t="s">
        <v>634</v>
      </c>
      <c r="D201" s="35" t="s">
        <v>664</v>
      </c>
      <c r="E201" s="35">
        <v>0</v>
      </c>
    </row>
    <row r="202" spans="1:5" s="21" customFormat="1" x14ac:dyDescent="0.2">
      <c r="A202" s="52" t="s">
        <v>655</v>
      </c>
      <c r="B202" s="45"/>
      <c r="C202" s="45" t="s">
        <v>656</v>
      </c>
      <c r="D202" s="35" t="s">
        <v>664</v>
      </c>
      <c r="E202" s="35">
        <v>0</v>
      </c>
    </row>
    <row r="203" spans="1:5" ht="13.5" thickBot="1" x14ac:dyDescent="0.25">
      <c r="A203" s="52" t="s">
        <v>662</v>
      </c>
      <c r="B203" s="45"/>
      <c r="C203" s="45" t="s">
        <v>663</v>
      </c>
      <c r="D203" s="35" t="s">
        <v>664</v>
      </c>
      <c r="E203" s="35">
        <v>0</v>
      </c>
    </row>
    <row r="204" spans="1:5" ht="13.5" thickBot="1" x14ac:dyDescent="0.25">
      <c r="A204" s="27"/>
      <c r="B204" s="28"/>
      <c r="C204" s="28"/>
      <c r="D204" s="37">
        <f>SUM(D4:D203)</f>
        <v>27238323.000000007</v>
      </c>
      <c r="E204" s="37">
        <f>SUM(E4:E203)</f>
        <v>26875279.00000003</v>
      </c>
    </row>
    <row r="205" spans="1:5" x14ac:dyDescent="0.2">
      <c r="A205" s="55"/>
      <c r="B205" s="46"/>
      <c r="C205" s="46"/>
      <c r="D205" s="46"/>
      <c r="E205" s="56"/>
    </row>
    <row r="206" spans="1:5" ht="13.5" thickBot="1" x14ac:dyDescent="0.25">
      <c r="A206" s="55"/>
      <c r="B206" s="46"/>
      <c r="C206" s="46"/>
      <c r="D206" s="46"/>
      <c r="E206" s="56"/>
    </row>
    <row r="207" spans="1:5" ht="13.5" thickBot="1" x14ac:dyDescent="0.25">
      <c r="A207" s="57"/>
      <c r="B207" s="58"/>
      <c r="C207" s="59" t="s">
        <v>821</v>
      </c>
      <c r="D207" s="37">
        <v>26675279</v>
      </c>
      <c r="E207" s="60"/>
    </row>
  </sheetData>
  <conditionalFormatting sqref="D4:E199 D201:E201 D203:E203">
    <cfRule type="cellIs" dxfId="2" priority="3" operator="equal">
      <formula>0</formula>
    </cfRule>
  </conditionalFormatting>
  <conditionalFormatting sqref="D200:E200">
    <cfRule type="cellIs" dxfId="1" priority="2" operator="equal">
      <formula>0</formula>
    </cfRule>
  </conditionalFormatting>
  <conditionalFormatting sqref="D202:E202">
    <cfRule type="cellIs" dxfId="0" priority="1" operator="equal">
      <formula>0</formula>
    </cfRule>
  </conditionalFormatting>
  <printOptions horizontalCentered="1"/>
  <pageMargins left="0.5" right="0.5" top="0.5" bottom="1" header="0.5" footer="0.5"/>
  <pageSetup fitToHeight="0" orientation="landscape" r:id="rId1"/>
  <headerFooter scaleWithDoc="0" alignWithMargins="0">
    <oddFooter>&amp;C&amp;P&amp;RCDE, School Finance and Operations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45"/>
  <sheetViews>
    <sheetView zoomScale="80" workbookViewId="0">
      <selection activeCell="B7" sqref="B7:M12"/>
    </sheetView>
  </sheetViews>
  <sheetFormatPr defaultRowHeight="12.75" x14ac:dyDescent="0.2"/>
  <cols>
    <col min="1" max="1" width="13.42578125" style="21" customWidth="1"/>
    <col min="2" max="2" width="13.42578125" customWidth="1"/>
    <col min="3" max="3" width="21" customWidth="1"/>
    <col min="4" max="4" width="31.7109375" customWidth="1"/>
    <col min="5" max="5" width="13" customWidth="1"/>
    <col min="6" max="7" width="16.42578125" customWidth="1"/>
    <col min="8" max="8" width="19.28515625" customWidth="1"/>
    <col min="9" max="9" width="18" customWidth="1"/>
    <col min="10" max="10" width="17.42578125" customWidth="1"/>
    <col min="11" max="11" width="24.140625" bestFit="1" customWidth="1"/>
    <col min="12" max="12" width="16.42578125" customWidth="1"/>
    <col min="13" max="14" width="16.42578125" style="21" customWidth="1"/>
    <col min="15" max="15" width="12.42578125" customWidth="1"/>
    <col min="16" max="16" width="9.85546875" bestFit="1" customWidth="1"/>
  </cols>
  <sheetData>
    <row r="1" spans="1:15" x14ac:dyDescent="0.2">
      <c r="B1" t="s">
        <v>661</v>
      </c>
    </row>
    <row r="2" spans="1:15" x14ac:dyDescent="0.2">
      <c r="A2" s="14"/>
      <c r="B2" s="14"/>
    </row>
    <row r="6" spans="1:15" ht="13.5" thickBot="1" x14ac:dyDescent="0.25">
      <c r="L6" s="21"/>
      <c r="N6"/>
    </row>
    <row r="7" spans="1:15" x14ac:dyDescent="0.2">
      <c r="A7" s="155"/>
      <c r="B7" s="61"/>
      <c r="C7" s="61"/>
      <c r="D7" s="61"/>
      <c r="E7" s="165"/>
      <c r="F7" s="165"/>
      <c r="G7" s="165"/>
      <c r="H7" s="165"/>
      <c r="I7" s="166"/>
      <c r="J7" s="165" t="s">
        <v>0</v>
      </c>
      <c r="K7" s="61"/>
      <c r="L7" s="61"/>
      <c r="M7" s="62"/>
      <c r="N7"/>
    </row>
    <row r="8" spans="1:15" x14ac:dyDescent="0.2">
      <c r="A8" s="156"/>
      <c r="B8" s="63"/>
      <c r="C8" s="63"/>
      <c r="D8" s="64"/>
      <c r="E8" s="167"/>
      <c r="F8" s="167"/>
      <c r="G8" s="167"/>
      <c r="H8" s="167" t="s">
        <v>1</v>
      </c>
      <c r="I8" s="168"/>
      <c r="J8" s="167" t="s">
        <v>1</v>
      </c>
      <c r="K8" s="65"/>
      <c r="L8" s="65"/>
      <c r="M8" s="66"/>
      <c r="N8"/>
    </row>
    <row r="9" spans="1:15" x14ac:dyDescent="0.2">
      <c r="A9" s="156"/>
      <c r="B9" s="63"/>
      <c r="C9" s="63"/>
      <c r="D9" s="67"/>
      <c r="E9" s="167"/>
      <c r="F9" s="167" t="s">
        <v>827</v>
      </c>
      <c r="G9" s="167" t="s">
        <v>827</v>
      </c>
      <c r="H9" s="167" t="s">
        <v>2</v>
      </c>
      <c r="I9" s="168"/>
      <c r="J9" s="167" t="s">
        <v>3</v>
      </c>
      <c r="K9" s="68"/>
      <c r="L9" s="68"/>
      <c r="M9" s="69"/>
      <c r="N9"/>
    </row>
    <row r="10" spans="1:15" x14ac:dyDescent="0.2">
      <c r="A10" s="156"/>
      <c r="B10" s="63"/>
      <c r="C10" s="63"/>
      <c r="D10" s="70"/>
      <c r="E10" s="167" t="s">
        <v>828</v>
      </c>
      <c r="F10" s="167" t="s">
        <v>4</v>
      </c>
      <c r="G10" s="167" t="s">
        <v>5</v>
      </c>
      <c r="H10" s="167" t="s">
        <v>6</v>
      </c>
      <c r="I10" s="168" t="s">
        <v>7</v>
      </c>
      <c r="J10" s="167" t="s">
        <v>8</v>
      </c>
      <c r="K10" s="68"/>
      <c r="L10" s="68"/>
      <c r="M10" s="69"/>
      <c r="N10"/>
    </row>
    <row r="11" spans="1:15" x14ac:dyDescent="0.2">
      <c r="A11" s="156"/>
      <c r="B11" s="63"/>
      <c r="C11" s="63"/>
      <c r="D11" s="67"/>
      <c r="E11" s="167" t="s">
        <v>4</v>
      </c>
      <c r="F11" s="167" t="s">
        <v>9</v>
      </c>
      <c r="G11" s="167" t="s">
        <v>9</v>
      </c>
      <c r="H11" s="167" t="s">
        <v>10</v>
      </c>
      <c r="I11" s="168" t="s">
        <v>11</v>
      </c>
      <c r="J11" s="167" t="s">
        <v>4</v>
      </c>
      <c r="K11" s="65" t="s">
        <v>12</v>
      </c>
      <c r="L11" s="65" t="s">
        <v>9</v>
      </c>
      <c r="M11" s="71" t="s">
        <v>13</v>
      </c>
      <c r="N11"/>
    </row>
    <row r="12" spans="1:15" ht="13.5" thickBot="1" x14ac:dyDescent="0.25">
      <c r="A12" s="157"/>
      <c r="B12" s="72" t="s">
        <v>14</v>
      </c>
      <c r="C12" s="72" t="s">
        <v>5</v>
      </c>
      <c r="D12" s="73" t="s">
        <v>15</v>
      </c>
      <c r="E12" s="169" t="s">
        <v>16</v>
      </c>
      <c r="F12" s="169" t="s">
        <v>17</v>
      </c>
      <c r="G12" s="169" t="s">
        <v>17</v>
      </c>
      <c r="H12" s="169" t="s">
        <v>18</v>
      </c>
      <c r="I12" s="170" t="s">
        <v>19</v>
      </c>
      <c r="J12" s="169" t="s">
        <v>19</v>
      </c>
      <c r="K12" s="74" t="s">
        <v>9</v>
      </c>
      <c r="L12" s="74" t="s">
        <v>20</v>
      </c>
      <c r="M12" s="75" t="s">
        <v>21</v>
      </c>
      <c r="N12"/>
    </row>
    <row r="13" spans="1:15" x14ac:dyDescent="0.2">
      <c r="A13" s="158"/>
      <c r="B13" s="76"/>
      <c r="C13" s="76"/>
      <c r="D13" s="77"/>
      <c r="E13" s="171"/>
      <c r="F13" s="171"/>
      <c r="G13" s="172"/>
      <c r="H13" s="171"/>
      <c r="I13" s="173"/>
      <c r="J13" s="174"/>
      <c r="K13" s="78"/>
      <c r="L13" s="78"/>
      <c r="M13" s="79"/>
      <c r="N13"/>
    </row>
    <row r="14" spans="1:15" x14ac:dyDescent="0.2">
      <c r="A14" s="159"/>
      <c r="B14" s="80"/>
      <c r="C14" s="80"/>
      <c r="D14" s="81"/>
      <c r="E14" s="68"/>
      <c r="F14" s="68"/>
      <c r="G14" s="80"/>
      <c r="H14" s="68"/>
      <c r="I14" s="82"/>
      <c r="J14" s="152"/>
      <c r="K14" s="68"/>
      <c r="L14" s="68"/>
      <c r="M14" s="66"/>
      <c r="N14"/>
    </row>
    <row r="15" spans="1:15" x14ac:dyDescent="0.2">
      <c r="A15" s="159" t="s">
        <v>248</v>
      </c>
      <c r="B15" s="80" t="s">
        <v>22</v>
      </c>
      <c r="C15" s="80" t="s">
        <v>22</v>
      </c>
      <c r="D15" s="81" t="s">
        <v>23</v>
      </c>
      <c r="E15" s="154">
        <v>0</v>
      </c>
      <c r="F15" s="145">
        <v>19814.78</v>
      </c>
      <c r="G15" s="145">
        <v>12989.67</v>
      </c>
      <c r="H15" s="145">
        <v>6825.1099999999988</v>
      </c>
      <c r="I15" s="145">
        <v>0</v>
      </c>
      <c r="J15" s="152">
        <v>1</v>
      </c>
      <c r="K15" s="145">
        <v>0</v>
      </c>
      <c r="L15" s="145">
        <v>0</v>
      </c>
      <c r="M15" s="146">
        <v>0</v>
      </c>
      <c r="N15" s="16"/>
      <c r="O15" s="16"/>
    </row>
    <row r="16" spans="1:15" x14ac:dyDescent="0.2">
      <c r="A16" s="159">
        <v>5577</v>
      </c>
      <c r="B16" s="80" t="s">
        <v>24</v>
      </c>
      <c r="C16" s="80" t="s">
        <v>25</v>
      </c>
      <c r="D16" s="83" t="s">
        <v>26</v>
      </c>
      <c r="E16" s="154">
        <v>39</v>
      </c>
      <c r="F16" s="145">
        <v>20130.62</v>
      </c>
      <c r="G16" s="145">
        <v>8600.3799999999992</v>
      </c>
      <c r="H16" s="145">
        <v>11530.24</v>
      </c>
      <c r="I16" s="145">
        <v>449679.35999999999</v>
      </c>
      <c r="J16" s="152">
        <v>0.80500000000000005</v>
      </c>
      <c r="K16" s="145">
        <v>361991.88</v>
      </c>
      <c r="L16" s="145">
        <v>126697.16</v>
      </c>
      <c r="M16" s="146">
        <v>93471.13</v>
      </c>
      <c r="N16" s="16"/>
      <c r="O16" s="16"/>
    </row>
    <row r="17" spans="1:15" x14ac:dyDescent="0.2">
      <c r="A17" s="159">
        <v>3306</v>
      </c>
      <c r="B17" s="80" t="s">
        <v>27</v>
      </c>
      <c r="C17" s="80" t="s">
        <v>28</v>
      </c>
      <c r="D17" s="83" t="s">
        <v>29</v>
      </c>
      <c r="E17" s="154">
        <v>64.5</v>
      </c>
      <c r="F17" s="145">
        <v>16912.82</v>
      </c>
      <c r="G17" s="145">
        <v>8879.27</v>
      </c>
      <c r="H17" s="145">
        <v>8033.5499999999993</v>
      </c>
      <c r="I17" s="145">
        <v>518163.97499999998</v>
      </c>
      <c r="J17" s="152">
        <v>0.67749999999999999</v>
      </c>
      <c r="K17" s="145">
        <v>351056.09</v>
      </c>
      <c r="L17" s="145">
        <v>122869.63</v>
      </c>
      <c r="M17" s="146">
        <v>90647.360000000001</v>
      </c>
      <c r="N17" s="16"/>
      <c r="O17" s="16"/>
    </row>
    <row r="18" spans="1:15" x14ac:dyDescent="0.2">
      <c r="A18" s="159">
        <v>3050</v>
      </c>
      <c r="B18" s="80" t="s">
        <v>30</v>
      </c>
      <c r="C18" s="80" t="s">
        <v>31</v>
      </c>
      <c r="D18" s="83" t="s">
        <v>32</v>
      </c>
      <c r="E18" s="154">
        <v>109.5</v>
      </c>
      <c r="F18" s="145">
        <v>20149.2</v>
      </c>
      <c r="G18" s="145">
        <v>8539.7800000000007</v>
      </c>
      <c r="H18" s="145">
        <v>11609.42</v>
      </c>
      <c r="I18" s="145">
        <v>1271231.49</v>
      </c>
      <c r="J18" s="152">
        <v>0.45250000000000001</v>
      </c>
      <c r="K18" s="145">
        <v>575232.25</v>
      </c>
      <c r="L18" s="145">
        <v>201331.29</v>
      </c>
      <c r="M18" s="146">
        <v>148532.63</v>
      </c>
      <c r="N18" s="16"/>
      <c r="O18" s="16"/>
    </row>
    <row r="19" spans="1:15" x14ac:dyDescent="0.2">
      <c r="A19" s="159">
        <v>7290</v>
      </c>
      <c r="B19" s="80" t="s">
        <v>33</v>
      </c>
      <c r="C19" s="80" t="s">
        <v>34</v>
      </c>
      <c r="D19" s="83" t="s">
        <v>35</v>
      </c>
      <c r="E19" s="154">
        <v>39</v>
      </c>
      <c r="F19" s="145">
        <v>18933.8</v>
      </c>
      <c r="G19" s="145">
        <v>8136.72</v>
      </c>
      <c r="H19" s="145">
        <v>10797.079999999998</v>
      </c>
      <c r="I19" s="145">
        <v>421086.11999999994</v>
      </c>
      <c r="J19" s="152">
        <v>0.80500000000000005</v>
      </c>
      <c r="K19" s="145">
        <v>338974.33</v>
      </c>
      <c r="L19" s="145">
        <v>118641.02</v>
      </c>
      <c r="M19" s="146">
        <v>87527.69</v>
      </c>
      <c r="N19" s="16"/>
      <c r="O19" s="16"/>
    </row>
    <row r="20" spans="1:15" x14ac:dyDescent="0.2">
      <c r="A20" s="159">
        <v>1220</v>
      </c>
      <c r="B20" s="80" t="s">
        <v>36</v>
      </c>
      <c r="C20" s="80" t="s">
        <v>37</v>
      </c>
      <c r="D20" s="83" t="s">
        <v>38</v>
      </c>
      <c r="E20" s="154">
        <v>128</v>
      </c>
      <c r="F20" s="145">
        <v>16061.75</v>
      </c>
      <c r="G20" s="145">
        <v>8184.71</v>
      </c>
      <c r="H20" s="145">
        <v>7877.04</v>
      </c>
      <c r="I20" s="145">
        <v>1008261.12</v>
      </c>
      <c r="J20" s="152">
        <v>0.36</v>
      </c>
      <c r="K20" s="145">
        <v>362974</v>
      </c>
      <c r="L20" s="145">
        <v>127040.9</v>
      </c>
      <c r="M20" s="146">
        <v>93724.72</v>
      </c>
      <c r="N20" s="16"/>
      <c r="O20" s="16"/>
    </row>
    <row r="21" spans="1:15" x14ac:dyDescent="0.2">
      <c r="A21" s="159">
        <v>1224</v>
      </c>
      <c r="B21" s="80" t="s">
        <v>36</v>
      </c>
      <c r="C21" s="80" t="s">
        <v>37</v>
      </c>
      <c r="D21" s="83" t="s">
        <v>39</v>
      </c>
      <c r="E21" s="154">
        <v>132</v>
      </c>
      <c r="F21" s="145">
        <v>15947.83</v>
      </c>
      <c r="G21" s="145">
        <v>8184.71</v>
      </c>
      <c r="H21" s="145">
        <v>7763.12</v>
      </c>
      <c r="I21" s="145">
        <v>1024731.84</v>
      </c>
      <c r="J21" s="152">
        <v>0.34</v>
      </c>
      <c r="K21" s="145">
        <v>348408.83</v>
      </c>
      <c r="L21" s="145">
        <v>121943.09</v>
      </c>
      <c r="M21" s="146">
        <v>89963.8</v>
      </c>
      <c r="N21" s="16"/>
      <c r="O21" s="16"/>
    </row>
    <row r="22" spans="1:15" x14ac:dyDescent="0.2">
      <c r="A22" s="159">
        <v>3350</v>
      </c>
      <c r="B22" s="80" t="s">
        <v>40</v>
      </c>
      <c r="C22" s="80" t="s">
        <v>41</v>
      </c>
      <c r="D22" s="83" t="s">
        <v>42</v>
      </c>
      <c r="E22" s="154">
        <v>35</v>
      </c>
      <c r="F22" s="145">
        <v>18519.7</v>
      </c>
      <c r="G22" s="145">
        <v>7877.04</v>
      </c>
      <c r="H22" s="145">
        <v>10642.66</v>
      </c>
      <c r="I22" s="145">
        <v>372493.1</v>
      </c>
      <c r="J22" s="152">
        <v>0.82499999999999996</v>
      </c>
      <c r="K22" s="145">
        <v>307306.81</v>
      </c>
      <c r="L22" s="145">
        <v>107557.38</v>
      </c>
      <c r="M22" s="146">
        <v>79350.710000000006</v>
      </c>
      <c r="N22" s="16"/>
      <c r="O22" s="16"/>
    </row>
    <row r="23" spans="1:15" x14ac:dyDescent="0.2">
      <c r="A23" s="159">
        <v>5656</v>
      </c>
      <c r="B23" s="80" t="s">
        <v>653</v>
      </c>
      <c r="C23" s="80" t="s">
        <v>653</v>
      </c>
      <c r="D23" s="83" t="s">
        <v>654</v>
      </c>
      <c r="E23" s="154">
        <v>10.5</v>
      </c>
      <c r="F23" s="145">
        <v>19074.810000000001</v>
      </c>
      <c r="G23" s="145">
        <v>8035.63</v>
      </c>
      <c r="H23" s="145">
        <v>11039.18</v>
      </c>
      <c r="I23" s="145">
        <v>115911.39</v>
      </c>
      <c r="J23" s="152">
        <v>0.94750000000000001</v>
      </c>
      <c r="K23" s="145">
        <v>109826.04</v>
      </c>
      <c r="L23" s="145">
        <v>38439.11</v>
      </c>
      <c r="M23" s="146">
        <v>28358.54</v>
      </c>
      <c r="N23" s="16"/>
      <c r="O23" s="16"/>
    </row>
    <row r="24" spans="1:15" x14ac:dyDescent="0.2">
      <c r="A24" s="160">
        <v>6718</v>
      </c>
      <c r="B24" s="46" t="s">
        <v>43</v>
      </c>
      <c r="C24" s="46" t="s">
        <v>44</v>
      </c>
      <c r="D24" s="83" t="s">
        <v>45</v>
      </c>
      <c r="E24" s="154">
        <v>43</v>
      </c>
      <c r="F24" s="145">
        <v>19877.23</v>
      </c>
      <c r="G24" s="145">
        <v>13259.75</v>
      </c>
      <c r="H24" s="145">
        <v>6617.48</v>
      </c>
      <c r="I24" s="145">
        <v>284551.63999999996</v>
      </c>
      <c r="J24" s="152">
        <v>0.78500000000000003</v>
      </c>
      <c r="K24" s="145">
        <v>223373.04</v>
      </c>
      <c r="L24" s="145">
        <v>78180.56</v>
      </c>
      <c r="M24" s="146">
        <v>57677.89</v>
      </c>
      <c r="N24" s="16"/>
      <c r="O24" s="16"/>
    </row>
    <row r="25" spans="1:15" x14ac:dyDescent="0.2">
      <c r="A25" s="159">
        <v>3681</v>
      </c>
      <c r="B25" s="80" t="s">
        <v>46</v>
      </c>
      <c r="C25" s="80" t="s">
        <v>47</v>
      </c>
      <c r="D25" s="83" t="s">
        <v>48</v>
      </c>
      <c r="E25" s="154">
        <v>27.5</v>
      </c>
      <c r="F25" s="145">
        <v>19643.07</v>
      </c>
      <c r="G25" s="145">
        <v>9557.0499999999993</v>
      </c>
      <c r="H25" s="145">
        <v>10086.02</v>
      </c>
      <c r="I25" s="145">
        <v>277365.55</v>
      </c>
      <c r="J25" s="152">
        <v>0.86250000000000004</v>
      </c>
      <c r="K25" s="145">
        <v>239227.79</v>
      </c>
      <c r="L25" s="145">
        <v>83729.73</v>
      </c>
      <c r="M25" s="146">
        <v>61771.81</v>
      </c>
      <c r="N25" s="16"/>
      <c r="O25" s="16"/>
    </row>
    <row r="26" spans="1:15" x14ac:dyDescent="0.2">
      <c r="A26" s="159">
        <v>4908</v>
      </c>
      <c r="B26" s="80" t="s">
        <v>46</v>
      </c>
      <c r="C26" s="80" t="s">
        <v>47</v>
      </c>
      <c r="D26" s="83" t="s">
        <v>49</v>
      </c>
      <c r="E26" s="154">
        <v>118.5</v>
      </c>
      <c r="F26" s="145">
        <v>19815.23</v>
      </c>
      <c r="G26" s="145">
        <v>9557.0499999999993</v>
      </c>
      <c r="H26" s="145">
        <v>10258.18</v>
      </c>
      <c r="I26" s="145">
        <v>1215594.33</v>
      </c>
      <c r="J26" s="152">
        <v>0.40749999999999997</v>
      </c>
      <c r="K26" s="145">
        <v>495354.69</v>
      </c>
      <c r="L26" s="145">
        <v>173374.14</v>
      </c>
      <c r="M26" s="146">
        <v>127907.18</v>
      </c>
      <c r="N26" s="16"/>
      <c r="O26" s="16"/>
    </row>
    <row r="27" spans="1:15" x14ac:dyDescent="0.2">
      <c r="A27" s="159" t="s">
        <v>826</v>
      </c>
      <c r="B27" s="80" t="s">
        <v>50</v>
      </c>
      <c r="C27" s="80" t="s">
        <v>51</v>
      </c>
      <c r="D27" s="83" t="s">
        <v>52</v>
      </c>
      <c r="E27" s="154">
        <v>79.099999999999994</v>
      </c>
      <c r="F27" s="145">
        <v>17509.37</v>
      </c>
      <c r="G27" s="145">
        <v>7983.23</v>
      </c>
      <c r="H27" s="145">
        <v>9526.14</v>
      </c>
      <c r="I27" s="145">
        <v>753517.67399999988</v>
      </c>
      <c r="J27" s="152">
        <v>0.60450000000000004</v>
      </c>
      <c r="K27" s="145">
        <v>455501.43</v>
      </c>
      <c r="L27" s="145">
        <v>159425.5</v>
      </c>
      <c r="M27" s="146">
        <v>117616.51999999999</v>
      </c>
      <c r="N27" s="16"/>
      <c r="O27" s="16"/>
    </row>
    <row r="28" spans="1:15" ht="13.5" thickBot="1" x14ac:dyDescent="0.25">
      <c r="A28" s="161"/>
      <c r="B28" s="84"/>
      <c r="C28" s="84"/>
      <c r="D28" s="85"/>
      <c r="E28" s="147"/>
      <c r="F28" s="147"/>
      <c r="G28" s="147"/>
      <c r="H28" s="147"/>
      <c r="I28" s="147"/>
      <c r="J28" s="153"/>
      <c r="K28" s="147"/>
      <c r="L28" s="147"/>
      <c r="M28" s="148"/>
      <c r="N28"/>
    </row>
    <row r="29" spans="1:15" x14ac:dyDescent="0.2">
      <c r="A29" s="162"/>
      <c r="B29" s="76"/>
      <c r="C29" s="76"/>
      <c r="D29" s="86"/>
      <c r="E29" s="149"/>
      <c r="F29" s="149"/>
      <c r="G29" s="149"/>
      <c r="H29" s="149"/>
      <c r="I29" s="149"/>
      <c r="J29" s="149"/>
      <c r="K29" s="149"/>
      <c r="L29" s="149"/>
      <c r="M29" s="150"/>
      <c r="N29"/>
    </row>
    <row r="30" spans="1:15" ht="13.5" thickBot="1" x14ac:dyDescent="0.25">
      <c r="A30" s="163"/>
      <c r="B30" s="84"/>
      <c r="C30" s="84"/>
      <c r="D30" s="87" t="s">
        <v>53</v>
      </c>
      <c r="E30" s="147">
        <f>SUM(E13:E28)</f>
        <v>825.6</v>
      </c>
      <c r="F30" s="147"/>
      <c r="G30" s="147"/>
      <c r="H30" s="147"/>
      <c r="I30" s="147"/>
      <c r="J30" s="147"/>
      <c r="K30" s="147"/>
      <c r="L30" s="147">
        <f>SUM(L13:L28)</f>
        <v>1459229.5099999998</v>
      </c>
      <c r="M30" s="148">
        <f>SUM(M13:M28)</f>
        <v>1076549.98</v>
      </c>
      <c r="N30" s="16"/>
    </row>
    <row r="31" spans="1:15" x14ac:dyDescent="0.2">
      <c r="A31" s="162"/>
      <c r="B31" s="76"/>
      <c r="C31" s="76"/>
      <c r="D31" s="77"/>
      <c r="E31" s="149"/>
      <c r="F31" s="149"/>
      <c r="G31" s="149"/>
      <c r="H31" s="149"/>
      <c r="I31" s="149"/>
      <c r="J31" s="149"/>
      <c r="K31" s="149"/>
      <c r="L31" s="149"/>
      <c r="M31" s="150"/>
      <c r="N31"/>
    </row>
    <row r="32" spans="1:15" x14ac:dyDescent="0.2">
      <c r="A32" s="164"/>
      <c r="B32" s="80"/>
      <c r="C32" s="80"/>
      <c r="D32" s="81"/>
      <c r="E32" s="145"/>
      <c r="F32" s="145"/>
      <c r="G32" s="145"/>
      <c r="H32" s="145"/>
      <c r="I32" s="145"/>
      <c r="J32" s="145"/>
      <c r="K32" s="145" t="s">
        <v>825</v>
      </c>
      <c r="L32" s="145">
        <v>1076550</v>
      </c>
      <c r="M32" s="146"/>
      <c r="N32"/>
    </row>
    <row r="33" spans="1:14" x14ac:dyDescent="0.2">
      <c r="A33" s="164"/>
      <c r="B33" s="80"/>
      <c r="C33" s="80"/>
      <c r="D33" s="81"/>
      <c r="E33" s="145"/>
      <c r="F33" s="145"/>
      <c r="G33" s="145"/>
      <c r="H33" s="145"/>
      <c r="I33" s="145"/>
      <c r="J33" s="145"/>
      <c r="K33" s="145"/>
      <c r="L33" s="145"/>
      <c r="M33" s="146"/>
      <c r="N33"/>
    </row>
    <row r="34" spans="1:14" x14ac:dyDescent="0.2">
      <c r="A34" s="164"/>
      <c r="B34" s="80"/>
      <c r="C34" s="80"/>
      <c r="D34" s="81"/>
      <c r="E34" s="145"/>
      <c r="F34" s="145"/>
      <c r="G34" s="145"/>
      <c r="H34" s="145"/>
      <c r="I34" s="145"/>
      <c r="J34" s="145"/>
      <c r="K34" s="145" t="s">
        <v>54</v>
      </c>
      <c r="L34" s="145">
        <v>382679.51</v>
      </c>
      <c r="M34" s="146"/>
      <c r="N34"/>
    </row>
    <row r="35" spans="1:14" x14ac:dyDescent="0.2">
      <c r="A35" s="164"/>
      <c r="B35" s="80"/>
      <c r="C35" s="80"/>
      <c r="D35" s="81"/>
      <c r="E35" s="145"/>
      <c r="F35" s="145"/>
      <c r="G35" s="145"/>
      <c r="H35" s="145"/>
      <c r="I35" s="145"/>
      <c r="J35" s="145"/>
      <c r="K35" s="145"/>
      <c r="L35" s="145"/>
      <c r="M35" s="146"/>
      <c r="N35"/>
    </row>
    <row r="36" spans="1:14" ht="13.5" thickBot="1" x14ac:dyDescent="0.25">
      <c r="A36" s="163"/>
      <c r="B36" s="84"/>
      <c r="C36" s="84" t="s">
        <v>122</v>
      </c>
      <c r="D36" s="88"/>
      <c r="E36" s="147"/>
      <c r="F36" s="147"/>
      <c r="G36" s="147"/>
      <c r="H36" s="147"/>
      <c r="I36" s="147"/>
      <c r="J36" s="147"/>
      <c r="K36" s="147" t="s">
        <v>55</v>
      </c>
      <c r="L36" s="151">
        <v>0.73775234999999995</v>
      </c>
      <c r="M36" s="148"/>
      <c r="N36"/>
    </row>
    <row r="37" spans="1:14" x14ac:dyDescent="0.2">
      <c r="F37" s="16"/>
      <c r="G37" s="15"/>
      <c r="J37" s="15"/>
      <c r="K37" s="15"/>
      <c r="L37" s="15"/>
      <c r="M37" s="15"/>
      <c r="N37"/>
    </row>
    <row r="38" spans="1:14" x14ac:dyDescent="0.2">
      <c r="J38" s="14"/>
      <c r="K38" s="15"/>
      <c r="L38" s="15"/>
      <c r="M38" s="15"/>
      <c r="N38"/>
    </row>
    <row r="39" spans="1:14" x14ac:dyDescent="0.2">
      <c r="J39" s="15"/>
      <c r="K39" s="15"/>
      <c r="L39" s="15"/>
      <c r="N39"/>
    </row>
    <row r="40" spans="1:14" x14ac:dyDescent="0.2">
      <c r="K40" s="14"/>
      <c r="L40" s="15"/>
      <c r="M40" s="15"/>
    </row>
    <row r="45" spans="1:14" x14ac:dyDescent="0.2">
      <c r="F45" s="17"/>
    </row>
  </sheetData>
  <printOptions horizontalCentered="1"/>
  <pageMargins left="0.5" right="0.5" top="0.75" bottom="1" header="0.5" footer="0.5"/>
  <pageSetup scale="58" orientation="landscape" r:id="rId1"/>
  <headerFooter alignWithMargins="0">
    <oddHeader>&amp;C&amp;"Arial,Bold"&amp;14Small Attendance Center Payments 
FY 2016-17</oddHeader>
    <oddFooter>&amp;C&amp;P&amp;RCDE, School Finance and Operations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ECEA</vt:lpstr>
      <vt:lpstr>ELPA</vt:lpstr>
      <vt:lpstr>Transportation</vt:lpstr>
      <vt:lpstr>CTA</vt:lpstr>
      <vt:lpstr>Small Attendance Center</vt:lpstr>
      <vt:lpstr>'Small Attendance Center'!Print_Area</vt:lpstr>
      <vt:lpstr>CTA!Print_Titles</vt:lpstr>
      <vt:lpstr>ECEA!Print_Titles</vt:lpstr>
      <vt:lpstr>ELPA!Print_Titles</vt:lpstr>
      <vt:lpstr>Transportation!Print_Titles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Christel_M</dc:creator>
  <cp:lastModifiedBy>Lucero, Yolanda</cp:lastModifiedBy>
  <cp:lastPrinted>2013-09-06T18:35:23Z</cp:lastPrinted>
  <dcterms:created xsi:type="dcterms:W3CDTF">2011-02-25T20:36:54Z</dcterms:created>
  <dcterms:modified xsi:type="dcterms:W3CDTF">2019-10-14T15:55:02Z</dcterms:modified>
</cp:coreProperties>
</file>