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culation Form" sheetId="1" r:id="rId1"/>
    <sheet name="Inputs" sheetId="2" r:id="rId2"/>
    <sheet name="Sheet3" sheetId="3" r:id="rId3"/>
    <sheet name="Sheet1" sheetId="4" r:id="rId4"/>
  </sheets>
  <externalReferences>
    <externalReference r:id="rId7"/>
  </externalReferences>
  <definedNames>
    <definedName name="Inputs">'Inputs'!$A$2:$I$181</definedName>
    <definedName name="Values">'[1]Inputs'!$A$2:$I$181</definedName>
  </definedNames>
  <calcPr fullCalcOnLoad="1"/>
</workbook>
</file>

<file path=xl/sharedStrings.xml><?xml version="1.0" encoding="utf-8"?>
<sst xmlns="http://schemas.openxmlformats.org/spreadsheetml/2006/main" count="587" uniqueCount="428">
  <si>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</si>
  <si>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</si>
  <si>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</si>
  <si>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</si>
  <si>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</si>
  <si>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</si>
  <si>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</si>
  <si>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</si>
  <si>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</si>
  <si>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</si>
  <si>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</si>
  <si>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</si>
  <si>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</si>
  <si>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</si>
  <si>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</si>
  <si>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</si>
  <si>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</si>
  <si>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</si>
  <si>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</si>
  <si>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</si>
  <si>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</si>
  <si>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</si>
  <si>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</si>
  <si>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</si>
  <si>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</si>
  <si>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</si>
  <si>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</si>
  <si>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</si>
  <si>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</si>
  <si>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</si>
  <si>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</si>
  <si>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</si>
  <si>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</si>
  <si>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</si>
  <si>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</si>
  <si>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</si>
  <si>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</si>
  <si>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</si>
  <si>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</si>
  <si>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</si>
  <si>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</si>
  <si>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</si>
  <si>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</si>
  <si>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</si>
  <si>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</si>
  <si>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</si>
  <si>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</si>
  <si>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</si>
  <si>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</si>
  <si>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</si>
  <si>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</si>
  <si>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</si>
  <si>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</si>
  <si>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</si>
  <si>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</si>
  <si>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</si>
  <si>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</si>
  <si>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</si>
  <si>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</si>
  <si>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</si>
  <si>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</si>
  <si>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</si>
  <si>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</si>
  <si>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</si>
  <si>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</si>
  <si>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</si>
  <si>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</si>
  <si>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</si>
  <si>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</si>
  <si>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</si>
  <si>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</si>
  <si>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</si>
  <si>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</si>
  <si>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</si>
  <si>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</si>
  <si>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</si>
  <si>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</si>
  <si>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</si>
  <si>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</si>
  <si>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</si>
  <si>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</si>
  <si>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</si>
  <si>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</si>
  <si>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</si>
  <si>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</si>
  <si>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</si>
  <si>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</si>
  <si>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</si>
  <si>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</si>
  <si>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</si>
  <si>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</si>
  <si>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</si>
  <si>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</si>
  <si>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</si>
  <si>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</si>
  <si>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</si>
  <si>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</si>
  <si>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</si>
  <si>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</si>
  <si>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</si>
  <si>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</si>
  <si>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</si>
  <si>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</si>
  <si>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</si>
  <si>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</si>
  <si>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</si>
  <si>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</si>
  <si>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</si>
  <si>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</si>
  <si>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</si>
  <si>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</si>
  <si>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</si>
  <si>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</si>
  <si>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</si>
  <si>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</si>
  <si>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</si>
  <si>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</si>
  <si>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</si>
  <si>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</si>
  <si>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</si>
  <si>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</si>
  <si>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</si>
  <si>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</si>
  <si>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</si>
  <si>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</si>
  <si>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</si>
  <si>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</si>
  <si>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</si>
  <si>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</si>
  <si>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</si>
  <si>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</si>
  <si>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</si>
  <si>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</si>
  <si>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</si>
  <si>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</si>
  <si>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</si>
  <si>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</si>
  <si>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</si>
  <si>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</si>
  <si>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</si>
  <si>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</si>
  <si>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</si>
  <si>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</si>
  <si>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</si>
  <si>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</si>
  <si>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</si>
  <si>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</si>
  <si>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</si>
  <si>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</si>
  <si>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</si>
  <si>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</si>
  <si>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</si>
  <si>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</si>
  <si>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</si>
  <si>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</si>
  <si>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</si>
  <si>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</si>
  <si>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</si>
  <si>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</si>
  <si>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</si>
  <si>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</si>
  <si>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</si>
  <si>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</si>
  <si>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</si>
  <si>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</si>
  <si>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</si>
  <si>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</si>
  <si>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</si>
  <si>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</si>
  <si>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</si>
  <si>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</si>
  <si>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</si>
  <si>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</si>
  <si>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</si>
  <si>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</si>
  <si>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</si>
  <si>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</si>
  <si>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</si>
  <si>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</si>
  <si>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</si>
  <si>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</si>
  <si>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</si>
  <si>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</si>
  <si>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</si>
  <si>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</si>
  <si>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</si>
  <si>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</si>
  <si>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</si>
  <si>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</si>
  <si>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</si>
  <si>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</si>
  <si>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</si>
  <si>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</si>
  <si>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</si>
  <si>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</si>
  <si>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</si>
  <si>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</si>
  <si>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</si>
  <si>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</si>
  <si>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</si>
  <si>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</si>
  <si>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</si>
  <si>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</si>
  <si>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</si>
  <si>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</si>
  <si>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</si>
  <si>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</si>
  <si>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</si>
  <si>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</si>
  <si>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</si>
  <si>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</si>
  <si>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</si>
  <si>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</si>
  <si>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</si>
  <si>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</si>
  <si>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</si>
  <si>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</si>
  <si>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</si>
  <si>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</si>
  <si>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</si>
  <si>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</si>
  <si>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</si>
  <si>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</si>
  <si>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</si>
  <si>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</si>
  <si>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</si>
  <si>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</si>
  <si>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</si>
  <si>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</si>
  <si>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</si>
  <si>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</si>
  <si>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</si>
  <si>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</si>
  <si>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</si>
  <si>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</si>
  <si>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</si>
  <si>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</si>
  <si>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</si>
  <si>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</si>
  <si>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</si>
  <si>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</si>
  <si>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</si>
  <si>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</si>
  <si>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</si>
  <si>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</si>
  <si>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</si>
  <si>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</si>
  <si>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</si>
  <si>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</si>
  <si>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</si>
  <si>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</si>
  <si>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</si>
  <si>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</si>
  <si>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</si>
  <si>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</si>
  <si>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</si>
  <si>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</si>
  <si>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</si>
  <si>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</si>
  <si>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</si>
  <si>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</si>
  <si>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</si>
  <si>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</si>
  <si>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</si>
  <si>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</si>
  <si>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</si>
  <si>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</si>
  <si>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</si>
  <si>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</si>
  <si>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</si>
  <si>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</si>
  <si>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</si>
  <si>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</si>
  <si>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</si>
  <si>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</si>
  <si>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</si>
  <si>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</si>
  <si>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</si>
  <si>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</si>
  <si>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</si>
  <si>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</si>
  <si>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</si>
  <si>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</si>
  <si>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</si>
  <si>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</si>
  <si>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</si>
  <si>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</si>
  <si>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</si>
  <si>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</si>
  <si>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</si>
  <si>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</si>
  <si>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</si>
  <si>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</si>
  <si>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</si>
  <si>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</si>
  <si>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</si>
  <si>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</si>
  <si>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</si>
  <si>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</si>
  <si>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</si>
  <si>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</si>
  <si>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</si>
  <si>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</si>
  <si>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</si>
  <si>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</si>
  <si>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</si>
  <si>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</si>
  <si>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</si>
  <si>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</si>
  <si>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</si>
  <si>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</si>
  <si>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</si>
  <si>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</si>
  <si>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</si>
  <si>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</si>
  <si>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</si>
  <si>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</si>
  <si>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</si>
  <si>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</si>
  <si>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</si>
  <si>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</si>
  <si>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</si>
  <si>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</si>
  <si>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</si>
  <si>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</si>
  <si>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</si>
  <si>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</si>
  <si>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</si>
  <si>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</si>
  <si>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</si>
  <si>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</si>
  <si>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</si>
  <si>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</si>
  <si>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</si>
  <si>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</si>
  <si>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</si>
  <si>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</si>
  <si>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</si>
  <si>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</si>
  <si>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</si>
  <si>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</si>
  <si>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</si>
  <si>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</si>
  <si>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</si>
  <si>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</si>
  <si>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</si>
  <si>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</si>
  <si>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</si>
  <si>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</si>
  <si>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</si>
  <si>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</si>
  <si>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</si>
  <si>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</si>
  <si>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</si>
  <si>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</si>
  <si>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</si>
  <si>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</si>
  <si>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</si>
  <si>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</si>
  <si>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</si>
  <si>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</si>
  <si>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</si>
  <si>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</si>
  <si>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</si>
  <si>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</si>
  <si>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</si>
  <si>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</si>
  <si>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</si>
  <si>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</si>
  <si>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</si>
  <si>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</si>
  <si>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</si>
  <si>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</si>
  <si>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</si>
  <si>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</si>
  <si>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</si>
  <si>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</si>
  <si>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</si>
  <si>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</si>
  <si>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</si>
  <si>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</si>
  <si>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</si>
  <si>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</si>
  <si>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</si>
  <si>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</si>
  <si>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</si>
  <si>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</si>
  <si>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</si>
  <si>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</si>
  <si>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</si>
  <si>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</si>
  <si>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</si>
  <si>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</si>
  <si>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</si>
  <si>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</si>
  <si>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</si>
  <si>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</si>
  <si>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</si>
  <si>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</si>
  <si>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</si>
  <si>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</si>
  <si>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</si>
  <si>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</si>
  <si>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</si>
  <si>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</si>
  <si>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</si>
  <si>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</si>
  <si>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</si>
  <si>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</si>
  <si>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</si>
  <si>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</si>
  <si>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</si>
  <si>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</si>
  <si>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</si>
  <si>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</si>
  <si>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</si>
  <si>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</si>
  <si>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</si>
  <si>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</si>
  <si>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</si>
  <si>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</si>
  <si>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</si>
  <si>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Minimum Floor Funding</t>
  </si>
  <si>
    <t>Charter Per-Pupil Revenue (greater of floor or adjusted)</t>
  </si>
  <si>
    <t>Charter School</t>
  </si>
  <si>
    <t>Budget Stabilization Factor Total/Per Pupil</t>
  </si>
  <si>
    <t>Budget Stabilization Factor Total Program Funding</t>
  </si>
  <si>
    <t>Floor Funding (after BS Factor)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</si>
</sst>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_);\(#,##0.0\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_(* #,##0.0_);_(* \(#,##0.0\);_(* &quot;-&quot;??_);_(@_)"/>
    <numFmt numFmtId="170" formatCode="0.0000"/>
    <numFmt numFmtId="171" formatCode="0.00000"/>
    <numFmt numFmtId="172" formatCode="0.000000"/>
    <numFmt numFmtId="173" formatCode="0.000"/>
    <numFmt numFmtId="174" formatCode="#,##0.0000000_);[Red]\(#,##0.0000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5" fillId="0" borderId="0">
      <alignment/>
      <protection/>
    </xf>
    <xf numFmtId="40" fontId="5" fillId="0" borderId="0">
      <alignment/>
      <protection/>
    </xf>
    <xf numFmtId="4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43" fontId="0" fillId="0" borderId="0" xfId="42" applyFont="1" applyAlignment="1">
      <alignment/>
    </xf>
    <xf numFmtId="49" fontId="0" fillId="3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0" fontId="3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0" fontId="41" fillId="0" borderId="0" xfId="0" applyNumberFormat="1" applyFont="1" applyFill="1" applyBorder="1" applyAlignment="1">
      <alignment wrapText="1"/>
    </xf>
    <xf numFmtId="40" fontId="0" fillId="0" borderId="0" xfId="58" applyFont="1" applyAlignment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5585329.55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4876651.77</v>
          </cell>
          <cell r="H6">
            <v>6059.5</v>
          </cell>
          <cell r="I6">
            <v>40353034.36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1079.6</v>
          </cell>
          <cell r="I8">
            <v>6885999.119999999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5721973.26</v>
          </cell>
          <cell r="H10">
            <v>9739.3</v>
          </cell>
          <cell r="I10">
            <v>63517087.73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</v>
          </cell>
          <cell r="I11">
            <v>13829915.71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11596323.94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4477453.31</v>
          </cell>
          <cell r="H15">
            <v>46071.9</v>
          </cell>
          <cell r="I15">
            <v>280094223.14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136828.27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35740.38</v>
          </cell>
          <cell r="H25">
            <v>69.5</v>
          </cell>
          <cell r="I25">
            <v>856445.44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</v>
          </cell>
          <cell r="H29">
            <v>27069</v>
          </cell>
          <cell r="I29">
            <v>165184659.57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1160.1</v>
          </cell>
          <cell r="I31">
            <v>7213728.83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1213040.13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1100.6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316.9</v>
          </cell>
          <cell r="E37">
            <v>178</v>
          </cell>
          <cell r="F37">
            <v>7582.22</v>
          </cell>
          <cell r="G37">
            <v>155208.04</v>
          </cell>
          <cell r="H37">
            <v>307.1</v>
          </cell>
          <cell r="I37">
            <v>2558013.49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287.4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548.3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</v>
          </cell>
          <cell r="H43">
            <v>66690.3</v>
          </cell>
          <cell r="I43">
            <v>451206527.89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</v>
          </cell>
          <cell r="E53">
            <v>5788</v>
          </cell>
          <cell r="F53">
            <v>5737.03</v>
          </cell>
          <cell r="G53">
            <v>5064506.32</v>
          </cell>
          <cell r="H53">
            <v>10103.8</v>
          </cell>
          <cell r="I53">
            <v>64243094.81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7686876.22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</v>
          </cell>
          <cell r="I58">
            <v>8105487.51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</v>
          </cell>
          <cell r="H59">
            <v>19524.6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623.3</v>
          </cell>
          <cell r="E61">
            <v>98</v>
          </cell>
          <cell r="F61">
            <v>6636.41</v>
          </cell>
          <cell r="G61">
            <v>74792.36</v>
          </cell>
          <cell r="H61">
            <v>546.2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32445673.49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4107.4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30668250.56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7705910.72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9641158.11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623.8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</v>
          </cell>
          <cell r="G79">
            <v>100635</v>
          </cell>
          <cell r="H79">
            <v>239.5</v>
          </cell>
          <cell r="I79">
            <v>2114986.01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</v>
          </cell>
          <cell r="G80">
            <v>92891.91</v>
          </cell>
          <cell r="H80">
            <v>227.5</v>
          </cell>
          <cell r="I80">
            <v>2273832.49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</v>
          </cell>
          <cell r="E81">
            <v>15608</v>
          </cell>
          <cell r="F81">
            <v>5873.27</v>
          </cell>
          <cell r="G81">
            <v>10542043.96</v>
          </cell>
          <cell r="H81">
            <v>80776.6</v>
          </cell>
          <cell r="I81">
            <v>493348651.36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</v>
          </cell>
          <cell r="H89">
            <v>1060.8</v>
          </cell>
          <cell r="I89">
            <v>7359928.140000001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</v>
          </cell>
          <cell r="I91">
            <v>7953809.94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</v>
          </cell>
          <cell r="H96">
            <v>1307.5</v>
          </cell>
          <cell r="I96">
            <v>8875028.53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1031.1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562.8</v>
          </cell>
          <cell r="E103">
            <v>202</v>
          </cell>
          <cell r="F103">
            <v>6402.97</v>
          </cell>
          <cell r="G103">
            <v>157335.86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10432.47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4616088.6</v>
          </cell>
          <cell r="H111">
            <v>19154.6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2148.7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33399468.74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147908.77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609072.32</v>
          </cell>
          <cell r="H124">
            <v>758.4</v>
          </cell>
          <cell r="I124">
            <v>5596151.7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78481.65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55759.52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1290.6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</v>
          </cell>
          <cell r="E140">
            <v>9612</v>
          </cell>
          <cell r="F140">
            <v>5599.61</v>
          </cell>
          <cell r="G140">
            <v>8411887.57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542297.45</v>
          </cell>
          <cell r="H145">
            <v>1197.9</v>
          </cell>
          <cell r="I145">
            <v>7931396.02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82493.12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643.8</v>
          </cell>
          <cell r="E152">
            <v>512</v>
          </cell>
          <cell r="F152">
            <v>6072.4</v>
          </cell>
          <cell r="G152">
            <v>654070.55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299.9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38333.63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</v>
          </cell>
          <cell r="H171">
            <v>17513.7</v>
          </cell>
          <cell r="I171">
            <v>106005400.85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2264.2</v>
          </cell>
          <cell r="I173">
            <v>15006256.45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284769.6</v>
          </cell>
          <cell r="H174">
            <v>826.8</v>
          </cell>
          <cell r="I174">
            <v>5716372.7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4409261.85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56.7109375" style="0" bestFit="1" customWidth="1"/>
    <col min="2" max="2" width="18.28125" style="0" customWidth="1"/>
    <col min="3" max="3" width="13.8515625" style="0" customWidth="1"/>
    <col min="4" max="4" width="6.00390625" style="0" customWidth="1"/>
    <col min="5" max="5" width="13.421875" style="0" bestFit="1" customWidth="1"/>
    <col min="6" max="6" width="10.140625" style="0" customWidth="1"/>
    <col min="7" max="7" width="10.57421875" style="0" customWidth="1"/>
    <col min="8" max="8" width="10.140625" style="0" customWidth="1"/>
    <col min="9" max="9" width="10.28125" style="0" customWidth="1"/>
    <col min="10" max="10" width="10.421875" style="0" customWidth="1"/>
    <col min="11" max="11" width="10.00390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2" spans="1:2" ht="23.25" customHeight="1">
      <c r="A2" s="23" t="s">
        <v>0</v>
      </c>
      <c r="B2" s="19"/>
    </row>
    <row r="3" spans="1:2" ht="17.25" customHeight="1">
      <c r="A3" t="s">
        <v>415</v>
      </c>
      <c r="B3" s="3" t="e">
        <f>VLOOKUP(B2,Inputs,3,3)</f>
        <v>#N/A</v>
      </c>
    </row>
    <row r="4" spans="1:14" ht="25.5">
      <c r="A4" t="s">
        <v>19</v>
      </c>
      <c r="B4" s="3" t="s">
        <v>1</v>
      </c>
      <c r="C4" s="4" t="s">
        <v>412</v>
      </c>
      <c r="D4" s="4"/>
      <c r="E4" s="26" t="s">
        <v>424</v>
      </c>
      <c r="F4" s="27" t="s">
        <v>424</v>
      </c>
      <c r="G4" s="27" t="s">
        <v>424</v>
      </c>
      <c r="H4" s="27" t="s">
        <v>424</v>
      </c>
      <c r="I4" s="27" t="s">
        <v>424</v>
      </c>
      <c r="J4" s="27" t="s">
        <v>424</v>
      </c>
      <c r="K4" s="27" t="s">
        <v>424</v>
      </c>
      <c r="L4" s="27" t="s">
        <v>424</v>
      </c>
      <c r="M4" s="27" t="s">
        <v>424</v>
      </c>
      <c r="N4" s="27" t="s">
        <v>424</v>
      </c>
    </row>
    <row r="6" spans="1:14" ht="12.75">
      <c r="A6" t="s">
        <v>3</v>
      </c>
      <c r="B6" s="11" t="e">
        <f>VLOOKUP(B2,Inputs,4,3)</f>
        <v>#N/A</v>
      </c>
      <c r="C6" s="11">
        <f>SUM(E6:N6)</f>
        <v>500</v>
      </c>
      <c r="E6" s="2">
        <v>500</v>
      </c>
      <c r="F6" s="2"/>
      <c r="G6" s="2"/>
      <c r="H6" s="2"/>
      <c r="I6" s="2"/>
      <c r="J6" s="2"/>
      <c r="K6" s="2"/>
      <c r="L6" s="2"/>
      <c r="M6" s="2"/>
      <c r="N6" s="2"/>
    </row>
    <row r="7" spans="1:3" ht="12.75">
      <c r="A7" t="s">
        <v>10</v>
      </c>
      <c r="B7" s="12">
        <f>-C6</f>
        <v>-500</v>
      </c>
      <c r="C7" s="12"/>
    </row>
    <row r="8" spans="1:3" ht="12.75">
      <c r="A8" t="s">
        <v>11</v>
      </c>
      <c r="B8" s="12" t="e">
        <f>B6+B7</f>
        <v>#N/A</v>
      </c>
      <c r="C8" s="12"/>
    </row>
    <row r="9" spans="2:3" ht="12.75">
      <c r="B9" s="12"/>
      <c r="C9" s="12"/>
    </row>
    <row r="10" spans="1:14" ht="12.75">
      <c r="A10" s="1" t="s">
        <v>13</v>
      </c>
      <c r="B10" s="13" t="e">
        <f>VLOOKUP(B2,Inputs,6,3)</f>
        <v>#N/A</v>
      </c>
      <c r="C10" s="13" t="e">
        <f>B10</f>
        <v>#N/A</v>
      </c>
      <c r="E10" s="13" t="e">
        <f>B10</f>
        <v>#N/A</v>
      </c>
      <c r="F10" s="13" t="str">
        <f>IF(F6=0," ",$B$10)</f>
        <v> </v>
      </c>
      <c r="G10" s="13" t="str">
        <f aca="true" t="shared" si="0" ref="G10:N10">IF(G6=0," ",$B$10)</f>
        <v> </v>
      </c>
      <c r="H10" s="13" t="str">
        <f t="shared" si="0"/>
        <v> </v>
      </c>
      <c r="I10" s="13" t="str">
        <f t="shared" si="0"/>
        <v> </v>
      </c>
      <c r="J10" s="13" t="str">
        <f t="shared" si="0"/>
        <v> </v>
      </c>
      <c r="K10" s="13" t="str">
        <f t="shared" si="0"/>
        <v> </v>
      </c>
      <c r="L10" s="13" t="str">
        <f t="shared" si="0"/>
        <v> </v>
      </c>
      <c r="M10" s="13" t="str">
        <f t="shared" si="0"/>
        <v> </v>
      </c>
      <c r="N10" s="13" t="str">
        <f t="shared" si="0"/>
        <v> </v>
      </c>
    </row>
    <row r="12" spans="1:14" ht="12.75">
      <c r="A12" t="s">
        <v>2</v>
      </c>
      <c r="B12" s="11" t="e">
        <f>VLOOKUP(B2,Inputs,5,3)</f>
        <v>#N/A</v>
      </c>
      <c r="C12" s="11">
        <f>SUM(E12:N12)</f>
        <v>6</v>
      </c>
      <c r="E12" s="2">
        <v>6</v>
      </c>
      <c r="F12" s="2"/>
      <c r="G12" s="2"/>
      <c r="H12" s="2"/>
      <c r="I12" s="2"/>
      <c r="J12" s="2"/>
      <c r="K12" s="2"/>
      <c r="L12" s="2"/>
      <c r="M12" s="2"/>
      <c r="N12" s="2"/>
    </row>
    <row r="13" spans="1:3" ht="12.75">
      <c r="A13" s="1"/>
      <c r="B13" s="14"/>
      <c r="C13" s="14"/>
    </row>
    <row r="14" spans="1:3" ht="12.75">
      <c r="A14" s="1" t="s">
        <v>7</v>
      </c>
      <c r="B14" s="13" t="e">
        <f>VLOOKUP(B2,Inputs,7,3)</f>
        <v>#N/A</v>
      </c>
      <c r="C14" s="13"/>
    </row>
    <row r="15" spans="1:2" ht="12.75">
      <c r="A15" t="s">
        <v>12</v>
      </c>
      <c r="B15" t="e">
        <f>ROUND(B14/B6,2)</f>
        <v>#N/A</v>
      </c>
    </row>
    <row r="17" spans="1:14" ht="12.75">
      <c r="A17" t="s">
        <v>4</v>
      </c>
      <c r="B17" s="15" t="e">
        <f>VLOOKUP(B2,Inputs,8,3)</f>
        <v>#N/A</v>
      </c>
      <c r="C17" s="11">
        <f>SUM(E17:N17)</f>
        <v>10</v>
      </c>
      <c r="E17" s="2">
        <v>10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25.5">
      <c r="A18" s="1" t="s">
        <v>20</v>
      </c>
      <c r="B18" s="16" t="e">
        <f>ROUND(B12/B17,4)</f>
        <v>#N/A</v>
      </c>
      <c r="C18" s="16"/>
      <c r="E18" s="16">
        <f>E12/E17</f>
        <v>0.6</v>
      </c>
      <c r="F18" s="16">
        <f>IF(F6=0,"",F12/F17)</f>
      </c>
      <c r="G18" s="16">
        <f aca="true" t="shared" si="1" ref="G18:N18">IF(G6=0,"",G12/G17)</f>
      </c>
      <c r="H18" s="16">
        <f t="shared" si="1"/>
      </c>
      <c r="I18" s="16">
        <f t="shared" si="1"/>
      </c>
      <c r="J18" s="16">
        <f t="shared" si="1"/>
      </c>
      <c r="K18" s="16">
        <f t="shared" si="1"/>
      </c>
      <c r="L18" s="16">
        <f t="shared" si="1"/>
      </c>
      <c r="M18" s="16">
        <f t="shared" si="1"/>
      </c>
      <c r="N18" s="16">
        <f t="shared" si="1"/>
      </c>
    </row>
    <row r="19" spans="1:14" ht="12.75">
      <c r="A19" t="s">
        <v>18</v>
      </c>
      <c r="B19" s="13" t="e">
        <f>B30-B10</f>
        <v>#N/A</v>
      </c>
      <c r="C19" s="13"/>
      <c r="E19" s="13" t="e">
        <f>ROUND((B14/B6)*(E18/B18),2)</f>
        <v>#N/A</v>
      </c>
      <c r="F19" s="13" t="e">
        <f>ROUND(IF(F6=0,"",($B$14/$B$6)*(F18/$B$18)),2)</f>
        <v>#VALUE!</v>
      </c>
      <c r="G19" s="13" t="e">
        <f aca="true" t="shared" si="2" ref="G19:N19">ROUND(IF(G6=0,"",($B$14/$B$6)*(G18/$B$18)),2)</f>
        <v>#VALUE!</v>
      </c>
      <c r="H19" s="13" t="e">
        <f t="shared" si="2"/>
        <v>#VALUE!</v>
      </c>
      <c r="I19" s="13" t="e">
        <f t="shared" si="2"/>
        <v>#VALUE!</v>
      </c>
      <c r="J19" s="13" t="e">
        <f t="shared" si="2"/>
        <v>#VALUE!</v>
      </c>
      <c r="K19" s="13" t="e">
        <f t="shared" si="2"/>
        <v>#VALUE!</v>
      </c>
      <c r="L19" s="13" t="e">
        <f t="shared" si="2"/>
        <v>#VALUE!</v>
      </c>
      <c r="M19" s="13" t="e">
        <f t="shared" si="2"/>
        <v>#VALUE!</v>
      </c>
      <c r="N19" s="13" t="e">
        <f t="shared" si="2"/>
        <v>#VALUE!</v>
      </c>
    </row>
    <row r="20" spans="5:6" ht="12.75">
      <c r="E20" s="13"/>
      <c r="F20" s="13"/>
    </row>
    <row r="21" spans="1:6" ht="12.75">
      <c r="A21" t="s">
        <v>9</v>
      </c>
      <c r="B21" s="13" t="e">
        <f>VLOOKUP(B2,Inputs,9,3)</f>
        <v>#N/A</v>
      </c>
      <c r="C21" s="13"/>
      <c r="E21" s="13"/>
      <c r="F21" s="13"/>
    </row>
    <row r="22" spans="1:6" ht="12.75">
      <c r="A22" t="s">
        <v>425</v>
      </c>
      <c r="B22" s="13" t="e">
        <f>VLOOKUP(B2,Inputs!A4:K181,10,FALSE)</f>
        <v>#N/A</v>
      </c>
      <c r="C22" s="13" t="e">
        <f>ROUND(B22/B6,2)</f>
        <v>#N/A</v>
      </c>
      <c r="E22" s="13"/>
      <c r="F22" s="13"/>
    </row>
    <row r="23" spans="1:6" ht="12.75">
      <c r="A23" t="s">
        <v>419</v>
      </c>
      <c r="B23" s="13" t="e">
        <f>VLOOKUP(B2,Inputs!A4:K182,11,FALSE)</f>
        <v>#N/A</v>
      </c>
      <c r="C23" s="13"/>
      <c r="E23" s="13"/>
      <c r="F23" s="13"/>
    </row>
    <row r="24" spans="3:6" ht="12.75">
      <c r="C24" s="25" t="s">
        <v>421</v>
      </c>
      <c r="E24" s="13"/>
      <c r="F24" s="13"/>
    </row>
    <row r="25" spans="1:6" ht="12.75">
      <c r="A25" t="s">
        <v>6</v>
      </c>
      <c r="B25" s="13" t="e">
        <f>ROUND(B23/B6,2)</f>
        <v>#N/A</v>
      </c>
      <c r="C25" s="13"/>
      <c r="E25" s="13"/>
      <c r="F25" s="13"/>
    </row>
    <row r="26" spans="2:6" ht="12.75">
      <c r="B26" s="13"/>
      <c r="C26" s="13"/>
      <c r="E26" s="13"/>
      <c r="F26" s="13"/>
    </row>
    <row r="27" spans="1:6" ht="12.75">
      <c r="A27" t="s">
        <v>422</v>
      </c>
      <c r="B27" s="13" t="e">
        <f>VLOOKUP(B2,Inputs!$A$4:$L$181,12,FALSE)</f>
        <v>#N/A</v>
      </c>
      <c r="C27" s="13"/>
      <c r="E27" s="13"/>
      <c r="F27" s="13"/>
    </row>
    <row r="28" spans="1:14" ht="12.75">
      <c r="A28" t="s">
        <v>16</v>
      </c>
      <c r="B28" s="13"/>
      <c r="C28" s="11"/>
      <c r="E28" s="13" t="e">
        <f>E10+E19+C22</f>
        <v>#N/A</v>
      </c>
      <c r="F28" s="13">
        <f aca="true" t="shared" si="3" ref="F28:N28">IF(F6=0,"",F10+F19+$C$22)</f>
      </c>
      <c r="G28" s="13">
        <f t="shared" si="3"/>
      </c>
      <c r="H28" s="13">
        <f t="shared" si="3"/>
      </c>
      <c r="I28" s="13">
        <f t="shared" si="3"/>
      </c>
      <c r="J28" s="13">
        <f t="shared" si="3"/>
      </c>
      <c r="K28" s="13">
        <f t="shared" si="3"/>
      </c>
      <c r="L28" s="13">
        <f t="shared" si="3"/>
      </c>
      <c r="M28" s="13">
        <f t="shared" si="3"/>
      </c>
      <c r="N28" s="13">
        <f t="shared" si="3"/>
      </c>
    </row>
    <row r="29" spans="1:14" ht="12.75">
      <c r="A29" s="1" t="s">
        <v>423</v>
      </c>
      <c r="B29" s="13"/>
      <c r="C29" s="11"/>
      <c r="E29" s="13" t="e">
        <f>IF($B$27&gt;E28,$B$27,E28)</f>
        <v>#N/A</v>
      </c>
      <c r="F29" s="13" t="e">
        <f aca="true" t="shared" si="4" ref="F29:N29">IF($B$27&gt;F28,$B$27,F28)</f>
        <v>#N/A</v>
      </c>
      <c r="G29" s="13" t="e">
        <f t="shared" si="4"/>
        <v>#N/A</v>
      </c>
      <c r="H29" s="13" t="e">
        <f t="shared" si="4"/>
        <v>#N/A</v>
      </c>
      <c r="I29" s="13" t="e">
        <f t="shared" si="4"/>
        <v>#N/A</v>
      </c>
      <c r="J29" s="13" t="e">
        <f t="shared" si="4"/>
        <v>#N/A</v>
      </c>
      <c r="K29" s="13" t="e">
        <f t="shared" si="4"/>
        <v>#N/A</v>
      </c>
      <c r="L29" s="13" t="e">
        <f t="shared" si="4"/>
        <v>#N/A</v>
      </c>
      <c r="M29" s="13" t="e">
        <f t="shared" si="4"/>
        <v>#N/A</v>
      </c>
      <c r="N29" s="13" t="e">
        <f t="shared" si="4"/>
        <v>#N/A</v>
      </c>
    </row>
    <row r="30" spans="1:6" ht="12.75">
      <c r="A30" t="s">
        <v>5</v>
      </c>
      <c r="B30" s="13" t="e">
        <f>(B23-C33)/B8</f>
        <v>#N/A</v>
      </c>
      <c r="C30" s="13"/>
      <c r="E30" s="13"/>
      <c r="F30" s="13"/>
    </row>
    <row r="31" spans="5:6" ht="12.75">
      <c r="E31" s="13"/>
      <c r="F31" s="13"/>
    </row>
    <row r="32" spans="5:6" ht="12.75">
      <c r="E32" s="13"/>
      <c r="F32" s="13"/>
    </row>
    <row r="33" spans="1:14" ht="12.75">
      <c r="A33" t="s">
        <v>14</v>
      </c>
      <c r="C33" s="7" t="e">
        <f>SUM(E33:N33)</f>
        <v>#N/A</v>
      </c>
      <c r="E33" s="13" t="e">
        <f>E29*E6</f>
        <v>#N/A</v>
      </c>
      <c r="F33" s="13">
        <f aca="true" t="shared" si="5" ref="F33:N33">IF(F6=0,"",F28*F6)</f>
      </c>
      <c r="G33" s="13">
        <f t="shared" si="5"/>
      </c>
      <c r="H33" s="13">
        <f t="shared" si="5"/>
      </c>
      <c r="I33" s="13">
        <f t="shared" si="5"/>
      </c>
      <c r="J33" s="13">
        <f t="shared" si="5"/>
      </c>
      <c r="K33" s="13">
        <f t="shared" si="5"/>
      </c>
      <c r="L33" s="13">
        <f t="shared" si="5"/>
      </c>
      <c r="M33" s="13">
        <f t="shared" si="5"/>
      </c>
      <c r="N33" s="13">
        <f t="shared" si="5"/>
      </c>
    </row>
    <row r="34" spans="1:14" ht="12.75">
      <c r="A34" t="s">
        <v>15</v>
      </c>
      <c r="C34" s="7" t="e">
        <f>SUM(E34:N34)</f>
        <v>#N/A</v>
      </c>
      <c r="E34" s="13" t="e">
        <f>$B$25*E6</f>
        <v>#N/A</v>
      </c>
      <c r="F34" s="13">
        <f>IF(F6=0,"",$B$25*F6)</f>
      </c>
      <c r="G34" s="13">
        <f aca="true" t="shared" si="6" ref="G34:N34">IF(G6=0,"",$B$25*G6)</f>
      </c>
      <c r="H34" s="13">
        <f t="shared" si="6"/>
      </c>
      <c r="I34" s="13">
        <f t="shared" si="6"/>
      </c>
      <c r="J34" s="13">
        <f t="shared" si="6"/>
      </c>
      <c r="K34" s="13">
        <f t="shared" si="6"/>
      </c>
      <c r="L34" s="13">
        <f t="shared" si="6"/>
      </c>
      <c r="M34" s="13">
        <f t="shared" si="6"/>
      </c>
      <c r="N34" s="13">
        <f t="shared" si="6"/>
      </c>
    </row>
    <row r="35" spans="1:14" ht="12.75">
      <c r="A35" t="s">
        <v>17</v>
      </c>
      <c r="B35" s="13"/>
      <c r="C35" s="17" t="e">
        <f>SUM(E35:N35)</f>
        <v>#N/A</v>
      </c>
      <c r="E35" s="13" t="e">
        <f>E33-E34</f>
        <v>#N/A</v>
      </c>
      <c r="F35" s="13">
        <f aca="true" t="shared" si="7" ref="F35:N35">IF(F6=0,"",F33-F34)</f>
      </c>
      <c r="G35" s="13">
        <f t="shared" si="7"/>
      </c>
      <c r="H35" s="13">
        <f t="shared" si="7"/>
      </c>
      <c r="I35" s="13">
        <f t="shared" si="7"/>
      </c>
      <c r="J35" s="13">
        <f t="shared" si="7"/>
      </c>
      <c r="K35" s="13">
        <f t="shared" si="7"/>
      </c>
      <c r="L35" s="13">
        <f t="shared" si="7"/>
      </c>
      <c r="M35" s="13">
        <f t="shared" si="7"/>
      </c>
      <c r="N35" s="13">
        <f t="shared" si="7"/>
      </c>
    </row>
    <row r="36" spans="1:14" ht="12.75">
      <c r="A36" t="s">
        <v>8</v>
      </c>
      <c r="B36" s="13" t="e">
        <f>B21-C33+B22</f>
        <v>#N/A</v>
      </c>
      <c r="C36" s="7" t="e">
        <f>SUM(E36:N36)</f>
        <v>#N/A</v>
      </c>
      <c r="E36" s="13" t="e">
        <f>E29*E6</f>
        <v>#N/A</v>
      </c>
      <c r="F36" s="18">
        <f aca="true" t="shared" si="8" ref="F36:N36">IF(F6=0,"",F28*F6)</f>
      </c>
      <c r="G36" s="18">
        <f t="shared" si="8"/>
      </c>
      <c r="H36" s="18">
        <f t="shared" si="8"/>
      </c>
      <c r="I36" s="18">
        <f t="shared" si="8"/>
      </c>
      <c r="J36" s="18">
        <f t="shared" si="8"/>
      </c>
      <c r="K36" s="18">
        <f t="shared" si="8"/>
      </c>
      <c r="L36" s="18">
        <f t="shared" si="8"/>
      </c>
      <c r="M36" s="18">
        <f t="shared" si="8"/>
      </c>
      <c r="N36" s="18">
        <f t="shared" si="8"/>
      </c>
    </row>
    <row r="40" ht="12.75">
      <c r="A40" t="s">
        <v>416</v>
      </c>
    </row>
    <row r="41" ht="12.75">
      <c r="A41" t="s">
        <v>417</v>
      </c>
    </row>
    <row r="42" ht="12.75">
      <c r="A42" t="s">
        <v>418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3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421875" style="0" customWidth="1"/>
    <col min="2" max="2" width="14.28125" style="0" bestFit="1" customWidth="1"/>
    <col min="3" max="3" width="21.8515625" style="0" bestFit="1" customWidth="1"/>
    <col min="4" max="5" width="10.8515625" style="0" bestFit="1" customWidth="1"/>
    <col min="6" max="6" width="12.421875" style="7" bestFit="1" customWidth="1"/>
    <col min="7" max="7" width="14.57421875" style="0" bestFit="1" customWidth="1"/>
    <col min="8" max="8" width="13.140625" style="0" bestFit="1" customWidth="1"/>
    <col min="9" max="9" width="16.140625" style="0" bestFit="1" customWidth="1"/>
    <col min="10" max="10" width="16.7109375" style="8" bestFit="1" customWidth="1"/>
    <col min="11" max="11" width="17.28125" style="0" bestFit="1" customWidth="1"/>
  </cols>
  <sheetData>
    <row r="2" spans="1:12" ht="51">
      <c r="A2" s="20" t="s">
        <v>232</v>
      </c>
      <c r="B2" s="20" t="s">
        <v>413</v>
      </c>
      <c r="C2" s="20" t="s">
        <v>414</v>
      </c>
      <c r="D2" s="21" t="s">
        <v>3</v>
      </c>
      <c r="E2" s="21" t="s">
        <v>411</v>
      </c>
      <c r="F2" s="22" t="s">
        <v>13</v>
      </c>
      <c r="G2" s="21" t="s">
        <v>7</v>
      </c>
      <c r="H2" s="21" t="s">
        <v>4</v>
      </c>
      <c r="I2" s="21" t="s">
        <v>9</v>
      </c>
      <c r="J2" s="24" t="s">
        <v>420</v>
      </c>
      <c r="K2" s="21" t="s">
        <v>426</v>
      </c>
      <c r="L2" s="21" t="s">
        <v>427</v>
      </c>
    </row>
    <row r="4" spans="1:12" ht="12.75">
      <c r="A4" s="5" t="s">
        <v>233</v>
      </c>
      <c r="B4" s="6" t="s">
        <v>21</v>
      </c>
      <c r="C4" s="6" t="s">
        <v>22</v>
      </c>
      <c r="D4" s="11">
        <v>8463.3</v>
      </c>
      <c r="E4" s="11">
        <v>4210.8</v>
      </c>
      <c r="F4" s="8">
        <v>8077.79</v>
      </c>
      <c r="G4" s="8">
        <v>4540620.93</v>
      </c>
      <c r="H4" s="11">
        <v>8244</v>
      </c>
      <c r="I4" s="8">
        <v>72480084.91</v>
      </c>
      <c r="J4" s="8">
        <v>-8002525.676817319</v>
      </c>
      <c r="K4" s="8">
        <v>64477559.233182676</v>
      </c>
      <c r="L4" s="8">
        <v>7278.11</v>
      </c>
    </row>
    <row r="5" spans="1:12" ht="12.75">
      <c r="A5" s="5" t="s">
        <v>234</v>
      </c>
      <c r="B5" s="6" t="s">
        <v>21</v>
      </c>
      <c r="C5" s="6" t="s">
        <v>23</v>
      </c>
      <c r="D5" s="11">
        <v>41916</v>
      </c>
      <c r="E5" s="11">
        <v>14260.2</v>
      </c>
      <c r="F5" s="8">
        <v>8100.98</v>
      </c>
      <c r="G5" s="8">
        <v>13862592.76</v>
      </c>
      <c r="H5" s="11">
        <v>41341.5</v>
      </c>
      <c r="I5" s="8">
        <v>353421544.52</v>
      </c>
      <c r="J5" s="8">
        <v>-39021270.301678725</v>
      </c>
      <c r="K5" s="8">
        <v>314400274.21832126</v>
      </c>
      <c r="L5" s="8">
        <v>7278.11</v>
      </c>
    </row>
    <row r="6" spans="1:12" ht="12.75">
      <c r="A6" s="5" t="s">
        <v>235</v>
      </c>
      <c r="B6" s="6" t="s">
        <v>21</v>
      </c>
      <c r="C6" s="6" t="s">
        <v>24</v>
      </c>
      <c r="D6" s="11">
        <v>8047.200000000001</v>
      </c>
      <c r="E6" s="11">
        <v>5548.1</v>
      </c>
      <c r="F6" s="8">
        <v>8011.55</v>
      </c>
      <c r="G6" s="8">
        <v>8009416.39</v>
      </c>
      <c r="H6" s="11">
        <v>7435.5</v>
      </c>
      <c r="I6" s="8">
        <v>72479846.14999999</v>
      </c>
      <c r="J6" s="8">
        <v>-8002499.315327359</v>
      </c>
      <c r="K6" s="8">
        <v>64477346.83467263</v>
      </c>
      <c r="L6" s="8">
        <v>7278.11</v>
      </c>
    </row>
    <row r="7" spans="1:12" ht="12.75">
      <c r="A7" s="5" t="s">
        <v>236</v>
      </c>
      <c r="B7" s="6" t="s">
        <v>21</v>
      </c>
      <c r="C7" s="6" t="s">
        <v>25</v>
      </c>
      <c r="D7" s="11">
        <v>17805.899999999998</v>
      </c>
      <c r="E7" s="11">
        <v>5296.2</v>
      </c>
      <c r="F7" s="8">
        <v>8024.18</v>
      </c>
      <c r="G7" s="8">
        <v>5099722.56</v>
      </c>
      <c r="H7" s="11">
        <v>17193.5</v>
      </c>
      <c r="I7" s="8">
        <v>147977295.91</v>
      </c>
      <c r="J7" s="8">
        <v>-16338172.224497322</v>
      </c>
      <c r="K7" s="8">
        <v>131639123.68550268</v>
      </c>
      <c r="L7" s="8">
        <v>7278.11</v>
      </c>
    </row>
    <row r="8" spans="1:12" ht="12.75">
      <c r="A8" s="5" t="s">
        <v>237</v>
      </c>
      <c r="B8" s="6" t="s">
        <v>21</v>
      </c>
      <c r="C8" s="6" t="s">
        <v>26</v>
      </c>
      <c r="D8" s="11">
        <v>1047.4</v>
      </c>
      <c r="E8" s="11">
        <v>280</v>
      </c>
      <c r="F8" s="8">
        <v>8658.12</v>
      </c>
      <c r="G8" s="8">
        <v>290912.97</v>
      </c>
      <c r="H8" s="11">
        <v>1027</v>
      </c>
      <c r="I8" s="8">
        <v>9359432.01</v>
      </c>
      <c r="J8" s="8">
        <v>-1033374.8239044514</v>
      </c>
      <c r="K8" s="8">
        <v>8326057.186095549</v>
      </c>
      <c r="L8" s="8">
        <v>7278.11</v>
      </c>
    </row>
    <row r="9" spans="1:12" ht="12.75">
      <c r="A9" s="5" t="s">
        <v>238</v>
      </c>
      <c r="B9" s="6" t="s">
        <v>21</v>
      </c>
      <c r="C9" s="6" t="s">
        <v>27</v>
      </c>
      <c r="D9" s="11">
        <v>956.7</v>
      </c>
      <c r="E9" s="11">
        <v>165</v>
      </c>
      <c r="F9" s="8">
        <v>8717.96</v>
      </c>
      <c r="G9" s="8">
        <v>172615.61</v>
      </c>
      <c r="H9" s="11">
        <v>906.5</v>
      </c>
      <c r="I9" s="8">
        <v>8509792.379999999</v>
      </c>
      <c r="J9" s="8">
        <v>-939566.1181950229</v>
      </c>
      <c r="K9" s="8">
        <v>7570226.261804976</v>
      </c>
      <c r="L9" s="8">
        <v>7278.11</v>
      </c>
    </row>
    <row r="10" spans="1:12" ht="12.75">
      <c r="A10" s="5" t="s">
        <v>239</v>
      </c>
      <c r="B10" s="6" t="s">
        <v>21</v>
      </c>
      <c r="C10" s="6" t="s">
        <v>28</v>
      </c>
      <c r="D10" s="11">
        <v>10396.1</v>
      </c>
      <c r="E10" s="11">
        <v>7278.3</v>
      </c>
      <c r="F10" s="8">
        <v>8020.69</v>
      </c>
      <c r="G10" s="8">
        <v>10790824.92</v>
      </c>
      <c r="H10" s="11">
        <v>9498.5</v>
      </c>
      <c r="I10" s="8">
        <v>94174472.57</v>
      </c>
      <c r="J10" s="8">
        <v>-10397802.869270304</v>
      </c>
      <c r="K10" s="8">
        <v>83776669.70072968</v>
      </c>
      <c r="L10" s="8">
        <v>7278.11</v>
      </c>
    </row>
    <row r="11" spans="1:12" ht="12.75">
      <c r="A11" s="5" t="s">
        <v>240</v>
      </c>
      <c r="B11" s="6" t="s">
        <v>29</v>
      </c>
      <c r="C11" s="6" t="s">
        <v>29</v>
      </c>
      <c r="D11" s="11">
        <v>2343.9</v>
      </c>
      <c r="E11" s="11">
        <v>1037.2</v>
      </c>
      <c r="F11" s="8">
        <v>7669.8</v>
      </c>
      <c r="G11" s="8">
        <v>1008699.28</v>
      </c>
      <c r="H11" s="11">
        <v>2247.5</v>
      </c>
      <c r="I11" s="8">
        <v>19176430.338</v>
      </c>
      <c r="J11" s="8">
        <v>-2117269.5418348075</v>
      </c>
      <c r="K11" s="8">
        <v>17059160.79616519</v>
      </c>
      <c r="L11" s="8">
        <v>7278.11</v>
      </c>
    </row>
    <row r="12" spans="1:12" ht="12.75">
      <c r="A12" s="5" t="s">
        <v>241</v>
      </c>
      <c r="B12" s="6" t="s">
        <v>29</v>
      </c>
      <c r="C12" s="6" t="s">
        <v>30</v>
      </c>
      <c r="D12" s="11">
        <v>297.4</v>
      </c>
      <c r="E12" s="11">
        <v>133.5</v>
      </c>
      <c r="F12" s="8">
        <v>10777.56</v>
      </c>
      <c r="G12" s="8">
        <v>172656.5</v>
      </c>
      <c r="H12" s="11">
        <v>287</v>
      </c>
      <c r="I12" s="8">
        <v>3377902.64</v>
      </c>
      <c r="J12" s="8">
        <v>-372954.20726886415</v>
      </c>
      <c r="K12" s="8">
        <v>3004948.4327311357</v>
      </c>
      <c r="L12" s="8">
        <v>7278.11</v>
      </c>
    </row>
    <row r="13" spans="1:12" ht="12.75">
      <c r="A13" s="5" t="s">
        <v>242</v>
      </c>
      <c r="B13" s="6" t="s">
        <v>31</v>
      </c>
      <c r="C13" s="6" t="s">
        <v>32</v>
      </c>
      <c r="D13" s="11">
        <v>2639.7000000000003</v>
      </c>
      <c r="E13" s="11">
        <v>1421.5</v>
      </c>
      <c r="F13" s="8">
        <v>8300.93</v>
      </c>
      <c r="G13" s="8">
        <v>1729274.9</v>
      </c>
      <c r="H13" s="11">
        <v>2420.5</v>
      </c>
      <c r="I13" s="8">
        <v>23640416.71</v>
      </c>
      <c r="J13" s="8">
        <v>-2610138.2464900347</v>
      </c>
      <c r="K13" s="8">
        <v>21030278.463509966</v>
      </c>
      <c r="L13" s="8">
        <v>7278.11</v>
      </c>
    </row>
    <row r="14" spans="1:12" ht="12.75">
      <c r="A14" s="5" t="s">
        <v>243</v>
      </c>
      <c r="B14" s="6" t="s">
        <v>31</v>
      </c>
      <c r="C14" s="6" t="s">
        <v>33</v>
      </c>
      <c r="D14" s="11">
        <v>1358.2</v>
      </c>
      <c r="E14" s="11">
        <v>1005.6</v>
      </c>
      <c r="F14" s="8">
        <v>8710.31</v>
      </c>
      <c r="G14" s="8">
        <v>1751016.19</v>
      </c>
      <c r="H14" s="11">
        <v>1212.5</v>
      </c>
      <c r="I14" s="8">
        <v>13581365.049999999</v>
      </c>
      <c r="J14" s="8">
        <v>-1499518.4218369913</v>
      </c>
      <c r="K14" s="8">
        <v>12081846.628163008</v>
      </c>
      <c r="L14" s="8">
        <v>7278.11</v>
      </c>
    </row>
    <row r="15" spans="1:12" ht="12.75">
      <c r="A15" s="5" t="s">
        <v>244</v>
      </c>
      <c r="B15" s="6" t="s">
        <v>31</v>
      </c>
      <c r="C15" s="6" t="s">
        <v>34</v>
      </c>
      <c r="D15" s="11">
        <v>52724.1</v>
      </c>
      <c r="E15" s="11">
        <v>12553</v>
      </c>
      <c r="F15" s="8">
        <v>8338.89</v>
      </c>
      <c r="G15" s="8">
        <v>12561371.93</v>
      </c>
      <c r="H15" s="11">
        <v>52168.5</v>
      </c>
      <c r="I15" s="8">
        <v>452214334.69</v>
      </c>
      <c r="J15" s="8">
        <v>-49928981.58542715</v>
      </c>
      <c r="K15" s="8">
        <v>402285353.10457283</v>
      </c>
      <c r="L15" s="8">
        <v>7278.11</v>
      </c>
    </row>
    <row r="16" spans="1:12" ht="12.75">
      <c r="A16" s="5" t="s">
        <v>245</v>
      </c>
      <c r="B16" s="6" t="s">
        <v>31</v>
      </c>
      <c r="C16" s="6" t="s">
        <v>35</v>
      </c>
      <c r="D16" s="11">
        <v>14703.7</v>
      </c>
      <c r="E16" s="11">
        <v>2218.9</v>
      </c>
      <c r="F16" s="8">
        <v>8140.31</v>
      </c>
      <c r="G16" s="8">
        <v>2167503.96</v>
      </c>
      <c r="H16" s="11">
        <v>14455.5</v>
      </c>
      <c r="I16" s="8">
        <v>121860174.67999999</v>
      </c>
      <c r="J16" s="8">
        <v>-13454581.048974432</v>
      </c>
      <c r="K16" s="8">
        <v>108405593.63102555</v>
      </c>
      <c r="L16" s="8">
        <v>7278.11</v>
      </c>
    </row>
    <row r="17" spans="1:12" ht="12.75">
      <c r="A17" s="5" t="s">
        <v>246</v>
      </c>
      <c r="B17" s="6" t="s">
        <v>31</v>
      </c>
      <c r="C17" s="6" t="s">
        <v>36</v>
      </c>
      <c r="D17" s="11">
        <v>180.7</v>
      </c>
      <c r="E17" s="11">
        <v>92</v>
      </c>
      <c r="F17" s="8">
        <v>14599.47</v>
      </c>
      <c r="G17" s="8">
        <v>161178.13</v>
      </c>
      <c r="H17" s="11">
        <v>173.5</v>
      </c>
      <c r="I17" s="8">
        <v>2799302.1</v>
      </c>
      <c r="J17" s="8">
        <v>-309070.92562370794</v>
      </c>
      <c r="K17" s="8">
        <v>2490231.174376292</v>
      </c>
      <c r="L17" s="8">
        <v>7278.11</v>
      </c>
    </row>
    <row r="18" spans="1:12" ht="12.75">
      <c r="A18" s="5" t="s">
        <v>247</v>
      </c>
      <c r="B18" s="6" t="s">
        <v>31</v>
      </c>
      <c r="C18" s="6" t="s">
        <v>37</v>
      </c>
      <c r="D18" s="11">
        <v>39916.5</v>
      </c>
      <c r="E18" s="11">
        <v>23946.4</v>
      </c>
      <c r="F18" s="8">
        <v>8216.89</v>
      </c>
      <c r="G18" s="8">
        <v>30106127.89</v>
      </c>
      <c r="H18" s="11">
        <v>38589.5</v>
      </c>
      <c r="I18" s="8">
        <v>358052828.8</v>
      </c>
      <c r="J18" s="8">
        <v>-39532610.367206536</v>
      </c>
      <c r="K18" s="8">
        <v>318520218.4327935</v>
      </c>
      <c r="L18" s="8">
        <v>7278.11</v>
      </c>
    </row>
    <row r="19" spans="1:12" ht="12.75">
      <c r="A19" s="5" t="s">
        <v>248</v>
      </c>
      <c r="B19" s="6" t="s">
        <v>31</v>
      </c>
      <c r="C19" s="6" t="s">
        <v>38</v>
      </c>
      <c r="D19" s="11">
        <v>2717.6</v>
      </c>
      <c r="E19" s="11">
        <v>1134</v>
      </c>
      <c r="F19" s="8">
        <v>8120.83</v>
      </c>
      <c r="G19" s="8">
        <v>1123947.32</v>
      </c>
      <c r="H19" s="11">
        <v>2749.5</v>
      </c>
      <c r="I19" s="8">
        <v>22686944.37</v>
      </c>
      <c r="J19" s="8">
        <v>-2504865.371983063</v>
      </c>
      <c r="K19" s="8">
        <v>20182078.99801694</v>
      </c>
      <c r="L19" s="8">
        <v>7278.11</v>
      </c>
    </row>
    <row r="20" spans="1:12" ht="12.75">
      <c r="A20" s="5" t="s">
        <v>249</v>
      </c>
      <c r="B20" s="6" t="s">
        <v>39</v>
      </c>
      <c r="C20" s="6" t="s">
        <v>39</v>
      </c>
      <c r="D20" s="11">
        <v>1619.6</v>
      </c>
      <c r="E20" s="11">
        <v>669.1</v>
      </c>
      <c r="F20" s="8">
        <v>8261.03</v>
      </c>
      <c r="G20" s="8">
        <v>677249.36</v>
      </c>
      <c r="H20" s="11">
        <v>1598</v>
      </c>
      <c r="I20" s="8">
        <v>14056814.35</v>
      </c>
      <c r="J20" s="8">
        <v>-1552012.775782621</v>
      </c>
      <c r="K20" s="8">
        <v>12504801.57421738</v>
      </c>
      <c r="L20" s="8">
        <v>7278.11</v>
      </c>
    </row>
    <row r="21" spans="1:12" ht="12.75">
      <c r="A21" s="5" t="s">
        <v>250</v>
      </c>
      <c r="B21" s="6" t="s">
        <v>40</v>
      </c>
      <c r="C21" s="6" t="s">
        <v>41</v>
      </c>
      <c r="D21" s="11">
        <v>142.8</v>
      </c>
      <c r="E21" s="11">
        <v>61.5</v>
      </c>
      <c r="F21" s="8">
        <v>14282.63</v>
      </c>
      <c r="G21" s="8">
        <v>105405.78</v>
      </c>
      <c r="H21" s="11">
        <v>131</v>
      </c>
      <c r="I21" s="8">
        <v>2144964.84</v>
      </c>
      <c r="J21" s="8">
        <v>-236825.55324382763</v>
      </c>
      <c r="K21" s="8">
        <v>1908139.2867561723</v>
      </c>
      <c r="L21" s="8">
        <v>7278.11</v>
      </c>
    </row>
    <row r="22" spans="1:12" ht="12.75">
      <c r="A22" s="5" t="s">
        <v>251</v>
      </c>
      <c r="B22" s="6" t="s">
        <v>40</v>
      </c>
      <c r="C22" s="6" t="s">
        <v>42</v>
      </c>
      <c r="D22" s="11">
        <v>50</v>
      </c>
      <c r="E22" s="11">
        <v>26.2</v>
      </c>
      <c r="F22" s="8">
        <v>16598.38</v>
      </c>
      <c r="G22" s="8">
        <v>52185.31</v>
      </c>
      <c r="H22" s="11">
        <v>35.5</v>
      </c>
      <c r="I22" s="8">
        <v>882104.2999999999</v>
      </c>
      <c r="J22" s="8">
        <v>-97393.12970102545</v>
      </c>
      <c r="K22" s="8">
        <v>784711.1702989745</v>
      </c>
      <c r="L22" s="8">
        <v>7278.11</v>
      </c>
    </row>
    <row r="23" spans="1:12" ht="12.75">
      <c r="A23" s="5" t="s">
        <v>252</v>
      </c>
      <c r="B23" s="6" t="s">
        <v>40</v>
      </c>
      <c r="C23" s="6" t="s">
        <v>43</v>
      </c>
      <c r="D23" s="11">
        <v>300.6</v>
      </c>
      <c r="E23" s="11">
        <v>160.2</v>
      </c>
      <c r="F23" s="8">
        <v>10498.39</v>
      </c>
      <c r="G23" s="8">
        <v>201820.96</v>
      </c>
      <c r="H23" s="11">
        <v>280</v>
      </c>
      <c r="I23" s="8">
        <v>3357635.6</v>
      </c>
      <c r="J23" s="8">
        <v>-370716.5235217428</v>
      </c>
      <c r="K23" s="8">
        <v>2986919.0764782573</v>
      </c>
      <c r="L23" s="8">
        <v>7278.11</v>
      </c>
    </row>
    <row r="24" spans="1:12" ht="12.75">
      <c r="A24" s="5" t="s">
        <v>253</v>
      </c>
      <c r="B24" s="6" t="s">
        <v>40</v>
      </c>
      <c r="C24" s="6" t="s">
        <v>44</v>
      </c>
      <c r="D24" s="11">
        <v>50</v>
      </c>
      <c r="E24" s="11">
        <v>31.1</v>
      </c>
      <c r="F24" s="8">
        <v>16598.38</v>
      </c>
      <c r="G24" s="8">
        <v>61945.15</v>
      </c>
      <c r="H24" s="11">
        <v>43.5</v>
      </c>
      <c r="I24" s="8">
        <v>891864.14</v>
      </c>
      <c r="J24" s="8">
        <v>-98470.71356835414</v>
      </c>
      <c r="K24" s="8">
        <v>793393.4264316459</v>
      </c>
      <c r="L24" s="8">
        <v>7278.11</v>
      </c>
    </row>
    <row r="25" spans="1:12" ht="12.75">
      <c r="A25" s="5" t="s">
        <v>254</v>
      </c>
      <c r="B25" s="6" t="s">
        <v>40</v>
      </c>
      <c r="C25" s="6" t="s">
        <v>45</v>
      </c>
      <c r="D25" s="11">
        <v>50</v>
      </c>
      <c r="E25" s="11">
        <v>14</v>
      </c>
      <c r="F25" s="8">
        <v>16585.85</v>
      </c>
      <c r="G25" s="8">
        <v>27864.22</v>
      </c>
      <c r="H25" s="11">
        <v>29</v>
      </c>
      <c r="I25" s="8">
        <v>857156.5</v>
      </c>
      <c r="J25" s="8">
        <v>-94638.64327447109</v>
      </c>
      <c r="K25" s="8">
        <v>762517.856725529</v>
      </c>
      <c r="L25" s="8">
        <v>7278.11</v>
      </c>
    </row>
    <row r="26" spans="1:12" ht="12.75">
      <c r="A26" s="5" t="s">
        <v>255</v>
      </c>
      <c r="B26" s="6" t="s">
        <v>46</v>
      </c>
      <c r="C26" s="6" t="s">
        <v>47</v>
      </c>
      <c r="D26" s="11">
        <v>1686.3</v>
      </c>
      <c r="E26" s="11">
        <v>1391</v>
      </c>
      <c r="F26" s="8">
        <v>7543.26</v>
      </c>
      <c r="G26" s="8">
        <v>2106180.59</v>
      </c>
      <c r="H26" s="11">
        <v>1670.5</v>
      </c>
      <c r="I26" s="8">
        <v>15204395.42</v>
      </c>
      <c r="J26" s="8">
        <v>-1678717.1938349437</v>
      </c>
      <c r="K26" s="8">
        <v>13525678.226165056</v>
      </c>
      <c r="L26" s="8">
        <v>7278.11</v>
      </c>
    </row>
    <row r="27" spans="1:12" ht="12.75">
      <c r="A27" s="5" t="s">
        <v>256</v>
      </c>
      <c r="B27" s="6" t="s">
        <v>46</v>
      </c>
      <c r="C27" s="6" t="s">
        <v>48</v>
      </c>
      <c r="D27" s="11">
        <v>244.6</v>
      </c>
      <c r="E27" s="11">
        <v>104.7</v>
      </c>
      <c r="F27" s="8">
        <v>11360.12</v>
      </c>
      <c r="G27" s="8">
        <v>142728.6</v>
      </c>
      <c r="H27" s="11">
        <v>231.5</v>
      </c>
      <c r="I27" s="8">
        <v>2921414.9</v>
      </c>
      <c r="J27" s="8">
        <v>-322553.39903252746</v>
      </c>
      <c r="K27" s="8">
        <v>2598861.5009674723</v>
      </c>
      <c r="L27" s="8">
        <v>7278.11</v>
      </c>
    </row>
    <row r="28" spans="1:12" ht="12.75">
      <c r="A28" s="5" t="s">
        <v>257</v>
      </c>
      <c r="B28" s="6" t="s">
        <v>49</v>
      </c>
      <c r="C28" s="6" t="s">
        <v>50</v>
      </c>
      <c r="D28" s="11">
        <v>30032.3</v>
      </c>
      <c r="E28" s="11">
        <v>7572.5</v>
      </c>
      <c r="F28" s="8">
        <v>8174.18</v>
      </c>
      <c r="G28" s="8">
        <v>7427880.96</v>
      </c>
      <c r="H28" s="11">
        <v>29866</v>
      </c>
      <c r="I28" s="8">
        <v>252917425.71</v>
      </c>
      <c r="J28" s="8">
        <v>-27924611.234548457</v>
      </c>
      <c r="K28" s="8">
        <v>224992814.47545156</v>
      </c>
      <c r="L28" s="8">
        <v>7278.11</v>
      </c>
    </row>
    <row r="29" spans="1:12" ht="12.75">
      <c r="A29" s="5" t="s">
        <v>258</v>
      </c>
      <c r="B29" s="6" t="s">
        <v>49</v>
      </c>
      <c r="C29" s="6" t="s">
        <v>49</v>
      </c>
      <c r="D29" s="11">
        <v>29822</v>
      </c>
      <c r="E29" s="11">
        <v>4966</v>
      </c>
      <c r="F29" s="8">
        <v>8356.83</v>
      </c>
      <c r="G29" s="8">
        <v>4980004.87</v>
      </c>
      <c r="H29" s="11">
        <v>29428</v>
      </c>
      <c r="I29" s="8">
        <v>254158879.38</v>
      </c>
      <c r="J29" s="8">
        <v>-28061680.125721667</v>
      </c>
      <c r="K29" s="8">
        <v>226097199.25427833</v>
      </c>
      <c r="L29" s="8">
        <v>7278.11</v>
      </c>
    </row>
    <row r="30" spans="1:12" ht="12.75">
      <c r="A30" s="5" t="s">
        <v>259</v>
      </c>
      <c r="B30" s="6" t="s">
        <v>51</v>
      </c>
      <c r="C30" s="6" t="s">
        <v>52</v>
      </c>
      <c r="D30" s="11">
        <v>964.5</v>
      </c>
      <c r="E30" s="11">
        <v>246.5</v>
      </c>
      <c r="F30" s="8">
        <v>8524.92</v>
      </c>
      <c r="G30" s="8">
        <v>252167.02</v>
      </c>
      <c r="H30" s="11">
        <v>936.5</v>
      </c>
      <c r="I30" s="8">
        <v>8474448.57</v>
      </c>
      <c r="J30" s="8">
        <v>-935663.8083758119</v>
      </c>
      <c r="K30" s="8">
        <v>7538784.761624188</v>
      </c>
      <c r="L30" s="8">
        <v>7278.11</v>
      </c>
    </row>
    <row r="31" spans="1:12" ht="12.75">
      <c r="A31" s="5" t="s">
        <v>260</v>
      </c>
      <c r="B31" s="6" t="s">
        <v>51</v>
      </c>
      <c r="C31" s="6" t="s">
        <v>53</v>
      </c>
      <c r="D31" s="11">
        <v>1280.2</v>
      </c>
      <c r="E31" s="11">
        <v>374.5</v>
      </c>
      <c r="F31" s="8">
        <v>8214.9</v>
      </c>
      <c r="G31" s="8">
        <v>369177.6</v>
      </c>
      <c r="H31" s="11">
        <v>1243</v>
      </c>
      <c r="I31" s="8">
        <v>10885892.52</v>
      </c>
      <c r="J31" s="8">
        <v>-1201911.3183234485</v>
      </c>
      <c r="K31" s="8">
        <v>9683981.201676551</v>
      </c>
      <c r="L31" s="8">
        <v>7278.11</v>
      </c>
    </row>
    <row r="32" spans="1:12" ht="12.75">
      <c r="A32" s="5" t="s">
        <v>261</v>
      </c>
      <c r="B32" s="6" t="s">
        <v>54</v>
      </c>
      <c r="C32" s="6" t="s">
        <v>55</v>
      </c>
      <c r="D32" s="11">
        <v>111.2</v>
      </c>
      <c r="E32" s="11">
        <v>41.9</v>
      </c>
      <c r="F32" s="8">
        <v>14916.48</v>
      </c>
      <c r="G32" s="8">
        <v>75000.08</v>
      </c>
      <c r="H32" s="11">
        <v>95.5</v>
      </c>
      <c r="I32" s="8">
        <v>1733712.96</v>
      </c>
      <c r="J32" s="8">
        <v>-191419.23599922226</v>
      </c>
      <c r="K32" s="8">
        <v>1542293.7240007776</v>
      </c>
      <c r="L32" s="8">
        <v>7278.11</v>
      </c>
    </row>
    <row r="33" spans="1:12" ht="12.75">
      <c r="A33" s="5" t="s">
        <v>262</v>
      </c>
      <c r="B33" s="6" t="s">
        <v>54</v>
      </c>
      <c r="C33" s="6" t="s">
        <v>54</v>
      </c>
      <c r="D33" s="11">
        <v>169.1</v>
      </c>
      <c r="E33" s="11">
        <v>68.3</v>
      </c>
      <c r="F33" s="8">
        <v>13985.16</v>
      </c>
      <c r="G33" s="8">
        <v>114622.36</v>
      </c>
      <c r="H33" s="11">
        <v>154.5</v>
      </c>
      <c r="I33" s="8">
        <v>2479512.75</v>
      </c>
      <c r="J33" s="8">
        <v>-273762.9856878561</v>
      </c>
      <c r="K33" s="8">
        <v>2205749.764312144</v>
      </c>
      <c r="L33" s="8">
        <v>7278.11</v>
      </c>
    </row>
    <row r="34" spans="1:12" ht="12.75">
      <c r="A34" s="5" t="s">
        <v>263</v>
      </c>
      <c r="B34" s="6" t="s">
        <v>56</v>
      </c>
      <c r="C34" s="6" t="s">
        <v>56</v>
      </c>
      <c r="D34" s="11">
        <v>799.8</v>
      </c>
      <c r="E34" s="11">
        <v>177.2</v>
      </c>
      <c r="F34" s="8">
        <v>9015.68</v>
      </c>
      <c r="G34" s="8">
        <v>191709.4</v>
      </c>
      <c r="H34" s="11">
        <v>709.5</v>
      </c>
      <c r="I34" s="8">
        <v>7402449.399999999</v>
      </c>
      <c r="J34" s="8">
        <v>-817304.3873830771</v>
      </c>
      <c r="K34" s="8">
        <v>6585145.012616922</v>
      </c>
      <c r="L34" s="8">
        <v>7278.11</v>
      </c>
    </row>
    <row r="35" spans="1:12" ht="12.75">
      <c r="A35" s="5" t="s">
        <v>264</v>
      </c>
      <c r="B35" s="6" t="s">
        <v>57</v>
      </c>
      <c r="C35" s="6" t="s">
        <v>58</v>
      </c>
      <c r="D35" s="11">
        <v>1034.6</v>
      </c>
      <c r="E35" s="11">
        <v>504.3</v>
      </c>
      <c r="F35" s="8">
        <v>8019.49</v>
      </c>
      <c r="G35" s="8">
        <v>539737.82</v>
      </c>
      <c r="H35" s="11">
        <v>987.5</v>
      </c>
      <c r="I35" s="8">
        <v>8836697.180000002</v>
      </c>
      <c r="J35" s="8">
        <v>-975659.6749164765</v>
      </c>
      <c r="K35" s="8">
        <v>7861037.505083526</v>
      </c>
      <c r="L35" s="8">
        <v>7278.11</v>
      </c>
    </row>
    <row r="36" spans="1:12" ht="12.75">
      <c r="A36" s="5" t="s">
        <v>265</v>
      </c>
      <c r="B36" s="6" t="s">
        <v>57</v>
      </c>
      <c r="C36" s="6" t="s">
        <v>59</v>
      </c>
      <c r="D36" s="11">
        <v>367.6</v>
      </c>
      <c r="E36" s="11">
        <v>145.1</v>
      </c>
      <c r="F36" s="8">
        <v>9865.82</v>
      </c>
      <c r="G36" s="8">
        <v>171783.71</v>
      </c>
      <c r="H36" s="11">
        <v>330.5</v>
      </c>
      <c r="I36" s="8">
        <v>3798460.23</v>
      </c>
      <c r="J36" s="8">
        <v>-419387.96789061907</v>
      </c>
      <c r="K36" s="8">
        <v>3379072.262109381</v>
      </c>
      <c r="L36" s="8">
        <v>7278.11</v>
      </c>
    </row>
    <row r="37" spans="1:12" ht="12.75">
      <c r="A37" s="5" t="s">
        <v>266</v>
      </c>
      <c r="B37" s="6" t="s">
        <v>57</v>
      </c>
      <c r="C37" s="6" t="s">
        <v>60</v>
      </c>
      <c r="D37" s="11">
        <v>203.29999999999998</v>
      </c>
      <c r="E37" s="11">
        <v>104.8</v>
      </c>
      <c r="F37" s="8">
        <v>12997.52</v>
      </c>
      <c r="G37" s="8">
        <v>163456.79</v>
      </c>
      <c r="H37" s="11">
        <v>173</v>
      </c>
      <c r="I37" s="8">
        <v>2805852.22</v>
      </c>
      <c r="J37" s="8">
        <v>-309794.12432789436</v>
      </c>
      <c r="K37" s="8">
        <v>2496058.095672106</v>
      </c>
      <c r="L37" s="8">
        <v>7278.11</v>
      </c>
    </row>
    <row r="38" spans="1:12" ht="12.75">
      <c r="A38" s="5" t="s">
        <v>267</v>
      </c>
      <c r="B38" s="6" t="s">
        <v>61</v>
      </c>
      <c r="C38" s="6" t="s">
        <v>62</v>
      </c>
      <c r="D38" s="11">
        <v>217.2</v>
      </c>
      <c r="E38" s="11">
        <v>154.7</v>
      </c>
      <c r="F38" s="8">
        <v>12409.57</v>
      </c>
      <c r="G38" s="8">
        <v>230371.32</v>
      </c>
      <c r="H38" s="11">
        <v>188.5</v>
      </c>
      <c r="I38" s="8">
        <v>2925730.6</v>
      </c>
      <c r="J38" s="8">
        <v>-323029.8954398692</v>
      </c>
      <c r="K38" s="8">
        <v>2602700.704560131</v>
      </c>
      <c r="L38" s="8">
        <v>7278.11</v>
      </c>
    </row>
    <row r="39" spans="1:12" ht="12.75">
      <c r="A39" s="5" t="s">
        <v>268</v>
      </c>
      <c r="B39" s="6" t="s">
        <v>61</v>
      </c>
      <c r="C39" s="6" t="s">
        <v>63</v>
      </c>
      <c r="D39" s="11">
        <v>280</v>
      </c>
      <c r="E39" s="11">
        <v>214.5</v>
      </c>
      <c r="F39" s="8">
        <v>10902.77</v>
      </c>
      <c r="G39" s="8">
        <v>280637.39</v>
      </c>
      <c r="H39" s="11">
        <v>253.5</v>
      </c>
      <c r="I39" s="8">
        <v>3333413.9299999997</v>
      </c>
      <c r="J39" s="8">
        <v>-368042.20910349826</v>
      </c>
      <c r="K39" s="8">
        <v>2965371.7208965016</v>
      </c>
      <c r="L39" s="8">
        <v>7278.11</v>
      </c>
    </row>
    <row r="40" spans="1:12" ht="12.75">
      <c r="A40" s="5" t="s">
        <v>269</v>
      </c>
      <c r="B40" s="6" t="s">
        <v>64</v>
      </c>
      <c r="C40" s="6" t="s">
        <v>64</v>
      </c>
      <c r="D40" s="11">
        <v>449.5</v>
      </c>
      <c r="E40" s="11">
        <v>228.7</v>
      </c>
      <c r="F40" s="8">
        <v>8963.25</v>
      </c>
      <c r="G40" s="8">
        <v>245987.51</v>
      </c>
      <c r="H40" s="11">
        <v>421.5</v>
      </c>
      <c r="I40" s="8">
        <v>4274969.66</v>
      </c>
      <c r="J40" s="8">
        <v>-471999.37078226317</v>
      </c>
      <c r="K40" s="8">
        <v>3802970.289217737</v>
      </c>
      <c r="L40" s="8">
        <v>7278.11</v>
      </c>
    </row>
    <row r="41" spans="1:12" ht="12.75">
      <c r="A41" s="5" t="s">
        <v>270</v>
      </c>
      <c r="B41" s="6" t="s">
        <v>65</v>
      </c>
      <c r="C41" s="6" t="s">
        <v>66</v>
      </c>
      <c r="D41" s="11">
        <v>361.2</v>
      </c>
      <c r="E41" s="11">
        <v>147.2</v>
      </c>
      <c r="F41" s="8">
        <v>10272.94</v>
      </c>
      <c r="G41" s="8">
        <v>181461.18</v>
      </c>
      <c r="H41" s="11">
        <v>357</v>
      </c>
      <c r="I41" s="8">
        <v>3892046.54</v>
      </c>
      <c r="J41" s="8">
        <v>-429720.8317345776</v>
      </c>
      <c r="K41" s="8">
        <v>3462325.7082654224</v>
      </c>
      <c r="L41" s="8">
        <v>7278.11</v>
      </c>
    </row>
    <row r="42" spans="1:12" ht="12.75">
      <c r="A42" s="5" t="s">
        <v>271</v>
      </c>
      <c r="B42" s="6" t="s">
        <v>67</v>
      </c>
      <c r="C42" s="6" t="s">
        <v>67</v>
      </c>
      <c r="D42" s="11">
        <v>4705.200000000001</v>
      </c>
      <c r="E42" s="11">
        <v>2195.7</v>
      </c>
      <c r="F42" s="8">
        <v>7889.79</v>
      </c>
      <c r="G42" s="8">
        <v>2238688.89</v>
      </c>
      <c r="H42" s="11">
        <v>4566</v>
      </c>
      <c r="I42" s="8">
        <v>39361716.28</v>
      </c>
      <c r="J42" s="8">
        <v>-4345926.823974223</v>
      </c>
      <c r="K42" s="8">
        <v>35015789.45602578</v>
      </c>
      <c r="L42" s="8">
        <v>7278.11</v>
      </c>
    </row>
    <row r="43" spans="1:12" ht="12.75">
      <c r="A43" s="5" t="s">
        <v>272</v>
      </c>
      <c r="B43" s="6" t="s">
        <v>68</v>
      </c>
      <c r="C43" s="6" t="s">
        <v>68</v>
      </c>
      <c r="D43" s="11">
        <v>87117.9</v>
      </c>
      <c r="E43" s="11">
        <v>48412.9</v>
      </c>
      <c r="F43" s="8">
        <v>8222.99</v>
      </c>
      <c r="G43" s="8">
        <v>59792924.91</v>
      </c>
      <c r="H43" s="11">
        <v>83499</v>
      </c>
      <c r="I43" s="8">
        <v>776068934.4599999</v>
      </c>
      <c r="J43" s="8">
        <v>-85685765.72044757</v>
      </c>
      <c r="K43" s="8">
        <v>690383168.7395524</v>
      </c>
      <c r="L43" s="8">
        <v>7278.11</v>
      </c>
    </row>
    <row r="44" spans="1:12" ht="12.75">
      <c r="A44" s="5" t="s">
        <v>273</v>
      </c>
      <c r="B44" s="6" t="s">
        <v>69</v>
      </c>
      <c r="C44" s="6" t="s">
        <v>69</v>
      </c>
      <c r="D44" s="11">
        <v>284</v>
      </c>
      <c r="E44" s="11">
        <v>99.5</v>
      </c>
      <c r="F44" s="8">
        <v>11394.64</v>
      </c>
      <c r="G44" s="8">
        <v>136051.96</v>
      </c>
      <c r="H44" s="11">
        <v>214.5</v>
      </c>
      <c r="I44" s="8">
        <v>3240854.81</v>
      </c>
      <c r="J44" s="8">
        <v>-357822.75730038073</v>
      </c>
      <c r="K44" s="8">
        <v>2883032.0526996194</v>
      </c>
      <c r="L44" s="8">
        <v>7278.11</v>
      </c>
    </row>
    <row r="45" spans="1:12" ht="12.75">
      <c r="A45" s="5" t="s">
        <v>274</v>
      </c>
      <c r="B45" s="6" t="s">
        <v>70</v>
      </c>
      <c r="C45" s="6" t="s">
        <v>70</v>
      </c>
      <c r="D45" s="11">
        <v>64504.3</v>
      </c>
      <c r="E45" s="11">
        <v>6287.8</v>
      </c>
      <c r="F45" s="8">
        <v>8229.09</v>
      </c>
      <c r="G45" s="8">
        <v>6209141.88</v>
      </c>
      <c r="H45" s="11">
        <v>64063.5</v>
      </c>
      <c r="I45" s="8">
        <v>536296975.74</v>
      </c>
      <c r="J45" s="8">
        <v>-59212545.405927084</v>
      </c>
      <c r="K45" s="8">
        <v>477084430.33407295</v>
      </c>
      <c r="L45" s="8">
        <v>7278.11</v>
      </c>
    </row>
    <row r="46" spans="1:12" ht="12.75">
      <c r="A46" s="5" t="s">
        <v>275</v>
      </c>
      <c r="B46" s="6" t="s">
        <v>71</v>
      </c>
      <c r="C46" s="6" t="s">
        <v>71</v>
      </c>
      <c r="D46" s="11">
        <v>6894.5</v>
      </c>
      <c r="E46" s="11">
        <v>1922.7</v>
      </c>
      <c r="F46" s="8">
        <v>8641.88</v>
      </c>
      <c r="G46" s="8">
        <v>1993889.28</v>
      </c>
      <c r="H46" s="11">
        <v>6723.5</v>
      </c>
      <c r="I46" s="8">
        <v>61575335.58</v>
      </c>
      <c r="J46" s="8">
        <v>-6798532.378231358</v>
      </c>
      <c r="K46" s="8">
        <v>54776803.20176864</v>
      </c>
      <c r="L46" s="8">
        <v>7278.11</v>
      </c>
    </row>
    <row r="47" spans="1:12" ht="12.75">
      <c r="A47" s="5" t="s">
        <v>276</v>
      </c>
      <c r="B47" s="6" t="s">
        <v>72</v>
      </c>
      <c r="C47" s="6" t="s">
        <v>73</v>
      </c>
      <c r="D47" s="11">
        <v>2337.2</v>
      </c>
      <c r="E47" s="11">
        <v>324.4</v>
      </c>
      <c r="F47" s="8">
        <v>8354.68</v>
      </c>
      <c r="G47" s="8">
        <v>325230.91</v>
      </c>
      <c r="H47" s="11">
        <v>2256</v>
      </c>
      <c r="I47" s="8">
        <v>19850863.09</v>
      </c>
      <c r="J47" s="8">
        <v>-2191733.657348308</v>
      </c>
      <c r="K47" s="8">
        <v>17659129.43265169</v>
      </c>
      <c r="L47" s="8">
        <v>7278.11</v>
      </c>
    </row>
    <row r="48" spans="1:12" ht="12.75">
      <c r="A48" s="5" t="s">
        <v>277</v>
      </c>
      <c r="B48" s="6" t="s">
        <v>72</v>
      </c>
      <c r="C48" s="6" t="s">
        <v>74</v>
      </c>
      <c r="D48" s="11">
        <v>263.5</v>
      </c>
      <c r="E48" s="11">
        <v>75.5</v>
      </c>
      <c r="F48" s="8">
        <v>12239.87</v>
      </c>
      <c r="G48" s="8">
        <v>110893.21</v>
      </c>
      <c r="H48" s="11">
        <v>232.5</v>
      </c>
      <c r="I48" s="8">
        <v>3336098.7</v>
      </c>
      <c r="J48" s="8">
        <v>-368338.6345407481</v>
      </c>
      <c r="K48" s="8">
        <v>2967760.0654592523</v>
      </c>
      <c r="L48" s="8">
        <v>7278.11</v>
      </c>
    </row>
    <row r="49" spans="1:12" ht="12.75">
      <c r="A49" s="5" t="s">
        <v>278</v>
      </c>
      <c r="B49" s="6" t="s">
        <v>72</v>
      </c>
      <c r="C49" s="6" t="s">
        <v>75</v>
      </c>
      <c r="D49" s="11">
        <v>302.1</v>
      </c>
      <c r="E49" s="11">
        <v>114.5</v>
      </c>
      <c r="F49" s="8">
        <v>11426.89</v>
      </c>
      <c r="G49" s="8">
        <v>157005.4</v>
      </c>
      <c r="H49" s="11">
        <v>287</v>
      </c>
      <c r="I49" s="8">
        <v>3609067.4</v>
      </c>
      <c r="J49" s="8">
        <v>-398477.10683185956</v>
      </c>
      <c r="K49" s="8">
        <v>3210590.2931681406</v>
      </c>
      <c r="L49" s="8">
        <v>7278.11</v>
      </c>
    </row>
    <row r="50" spans="1:12" ht="12.75">
      <c r="A50" s="5" t="s">
        <v>279</v>
      </c>
      <c r="B50" s="6" t="s">
        <v>72</v>
      </c>
      <c r="C50" s="6" t="s">
        <v>72</v>
      </c>
      <c r="D50" s="11">
        <v>211.9</v>
      </c>
      <c r="E50" s="11">
        <v>40.6</v>
      </c>
      <c r="F50" s="8">
        <v>13619.1</v>
      </c>
      <c r="G50" s="8">
        <v>66352.24</v>
      </c>
      <c r="H50" s="11">
        <v>206.5</v>
      </c>
      <c r="I50" s="8">
        <v>2952238.9000000004</v>
      </c>
      <c r="J50" s="8">
        <v>-325956.6766606996</v>
      </c>
      <c r="K50" s="8">
        <v>2626282.2233393006</v>
      </c>
      <c r="L50" s="8">
        <v>7278.11</v>
      </c>
    </row>
    <row r="51" spans="1:12" ht="12.75">
      <c r="A51" s="5" t="s">
        <v>280</v>
      </c>
      <c r="B51" s="6" t="s">
        <v>72</v>
      </c>
      <c r="C51" s="6" t="s">
        <v>76</v>
      </c>
      <c r="D51" s="11">
        <v>50</v>
      </c>
      <c r="E51" s="11">
        <v>10.5</v>
      </c>
      <c r="F51" s="8">
        <v>17814.19</v>
      </c>
      <c r="G51" s="8">
        <v>22445.88</v>
      </c>
      <c r="H51" s="11">
        <v>4</v>
      </c>
      <c r="I51" s="8">
        <v>913155.5599999999</v>
      </c>
      <c r="J51" s="8">
        <v>-100821.49910423577</v>
      </c>
      <c r="K51" s="8">
        <v>812334.0608957642</v>
      </c>
      <c r="L51" s="8">
        <v>7278.11</v>
      </c>
    </row>
    <row r="52" spans="1:12" ht="12.75">
      <c r="A52" s="5" t="s">
        <v>281</v>
      </c>
      <c r="B52" s="6" t="s">
        <v>77</v>
      </c>
      <c r="C52" s="6" t="s">
        <v>78</v>
      </c>
      <c r="D52" s="11">
        <v>474.3</v>
      </c>
      <c r="E52" s="11">
        <v>183.8</v>
      </c>
      <c r="F52" s="8">
        <v>9429.21</v>
      </c>
      <c r="G52" s="8">
        <v>210354.66</v>
      </c>
      <c r="H52" s="11">
        <v>457</v>
      </c>
      <c r="I52" s="8">
        <v>4682627.380000001</v>
      </c>
      <c r="J52" s="8">
        <v>-517008.85684596834</v>
      </c>
      <c r="K52" s="8">
        <v>4165618.5231540324</v>
      </c>
      <c r="L52" s="8">
        <v>7278.11</v>
      </c>
    </row>
    <row r="53" spans="1:12" ht="12.75">
      <c r="A53" s="5" t="s">
        <v>282</v>
      </c>
      <c r="B53" s="6" t="s">
        <v>77</v>
      </c>
      <c r="C53" s="6" t="s">
        <v>79</v>
      </c>
      <c r="D53" s="11">
        <v>11452</v>
      </c>
      <c r="E53" s="11">
        <v>7235</v>
      </c>
      <c r="F53" s="8">
        <v>7974.09</v>
      </c>
      <c r="G53" s="8">
        <v>9097532.79</v>
      </c>
      <c r="H53" s="11">
        <v>11239</v>
      </c>
      <c r="I53" s="8">
        <v>100416779.83000001</v>
      </c>
      <c r="J53" s="8">
        <v>-11087015.970948683</v>
      </c>
      <c r="K53" s="8">
        <v>89329763.85905133</v>
      </c>
      <c r="L53" s="8">
        <v>7278.11</v>
      </c>
    </row>
    <row r="54" spans="1:12" ht="12.75">
      <c r="A54" s="5" t="s">
        <v>283</v>
      </c>
      <c r="B54" s="6" t="s">
        <v>77</v>
      </c>
      <c r="C54" s="6" t="s">
        <v>80</v>
      </c>
      <c r="D54" s="11">
        <v>9048.2</v>
      </c>
      <c r="E54" s="11">
        <v>3263.7</v>
      </c>
      <c r="F54" s="8">
        <v>7791.85</v>
      </c>
      <c r="G54" s="8">
        <v>3053169.57</v>
      </c>
      <c r="H54" s="11">
        <v>8872</v>
      </c>
      <c r="I54" s="8">
        <v>74027124.444</v>
      </c>
      <c r="J54" s="8">
        <v>-8173334.301134735</v>
      </c>
      <c r="K54" s="8">
        <v>65853790.14286527</v>
      </c>
      <c r="L54" s="8">
        <v>7278.11</v>
      </c>
    </row>
    <row r="55" spans="1:12" ht="12.75">
      <c r="A55" s="5" t="s">
        <v>284</v>
      </c>
      <c r="B55" s="6" t="s">
        <v>77</v>
      </c>
      <c r="C55" s="6" t="s">
        <v>81</v>
      </c>
      <c r="D55" s="11">
        <v>7826.5</v>
      </c>
      <c r="E55" s="11">
        <v>2707.5</v>
      </c>
      <c r="F55" s="8">
        <v>7850.2</v>
      </c>
      <c r="G55" s="8">
        <v>2550528.66</v>
      </c>
      <c r="H55" s="11">
        <v>7572.5</v>
      </c>
      <c r="I55" s="8">
        <v>64031883.63</v>
      </c>
      <c r="J55" s="8">
        <v>-7069759.831550032</v>
      </c>
      <c r="K55" s="8">
        <v>56962123.79844997</v>
      </c>
      <c r="L55" s="8">
        <v>7278.11</v>
      </c>
    </row>
    <row r="56" spans="1:12" ht="12.75">
      <c r="A56" s="5" t="s">
        <v>285</v>
      </c>
      <c r="B56" s="6" t="s">
        <v>77</v>
      </c>
      <c r="C56" s="6" t="s">
        <v>82</v>
      </c>
      <c r="D56" s="11">
        <v>30132</v>
      </c>
      <c r="E56" s="11">
        <v>14598.6</v>
      </c>
      <c r="F56" s="8">
        <v>7991.18</v>
      </c>
      <c r="G56" s="8">
        <v>15385608.18</v>
      </c>
      <c r="H56" s="11">
        <v>29188.5</v>
      </c>
      <c r="I56" s="8">
        <v>256152062.92000002</v>
      </c>
      <c r="J56" s="8">
        <v>-28281747.506675564</v>
      </c>
      <c r="K56" s="8">
        <v>227870315.41332445</v>
      </c>
      <c r="L56" s="8">
        <v>7278.11</v>
      </c>
    </row>
    <row r="57" spans="1:12" ht="12.75">
      <c r="A57" s="5" t="s">
        <v>286</v>
      </c>
      <c r="B57" s="6" t="s">
        <v>77</v>
      </c>
      <c r="C57" s="6" t="s">
        <v>83</v>
      </c>
      <c r="D57" s="11">
        <v>4945.9</v>
      </c>
      <c r="E57" s="11">
        <v>654.7</v>
      </c>
      <c r="F57" s="8">
        <v>7965.65</v>
      </c>
      <c r="G57" s="8">
        <v>625813.43</v>
      </c>
      <c r="H57" s="11">
        <v>4896</v>
      </c>
      <c r="I57" s="8">
        <v>40464485.177999996</v>
      </c>
      <c r="J57" s="8">
        <v>-4467683.530423982</v>
      </c>
      <c r="K57" s="8">
        <v>35996801.64757601</v>
      </c>
      <c r="L57" s="8">
        <v>7278.11</v>
      </c>
    </row>
    <row r="58" spans="1:12" ht="12.75">
      <c r="A58" s="5" t="s">
        <v>287</v>
      </c>
      <c r="B58" s="6" t="s">
        <v>77</v>
      </c>
      <c r="C58" s="6" t="s">
        <v>84</v>
      </c>
      <c r="D58" s="11">
        <v>1405.8999999999999</v>
      </c>
      <c r="E58" s="11">
        <v>333.7</v>
      </c>
      <c r="F58" s="8">
        <v>8482.99</v>
      </c>
      <c r="G58" s="8">
        <v>339692.71</v>
      </c>
      <c r="H58" s="11">
        <v>1324.5</v>
      </c>
      <c r="I58" s="8">
        <v>12265923.229999999</v>
      </c>
      <c r="J58" s="8">
        <v>-1354280.4995307368</v>
      </c>
      <c r="K58" s="8">
        <v>10911642.730469262</v>
      </c>
      <c r="L58" s="8">
        <v>7278.11</v>
      </c>
    </row>
    <row r="59" spans="1:12" ht="12.75">
      <c r="A59" s="5" t="s">
        <v>288</v>
      </c>
      <c r="B59" s="6" t="s">
        <v>77</v>
      </c>
      <c r="C59" s="6" t="s">
        <v>85</v>
      </c>
      <c r="D59" s="11">
        <v>24330.6</v>
      </c>
      <c r="E59" s="11">
        <v>2538.3</v>
      </c>
      <c r="F59" s="8">
        <v>8044.79</v>
      </c>
      <c r="G59" s="8">
        <v>2450410.12</v>
      </c>
      <c r="H59" s="11">
        <v>24610.5</v>
      </c>
      <c r="I59" s="8">
        <v>198855220.382</v>
      </c>
      <c r="J59" s="8">
        <v>-21955603.515808877</v>
      </c>
      <c r="K59" s="8">
        <v>176899616.86619112</v>
      </c>
      <c r="L59" s="8">
        <v>7278.11</v>
      </c>
    </row>
    <row r="60" spans="1:12" ht="12.75">
      <c r="A60" s="5" t="s">
        <v>289</v>
      </c>
      <c r="B60" s="6" t="s">
        <v>77</v>
      </c>
      <c r="C60" s="6" t="s">
        <v>86</v>
      </c>
      <c r="D60" s="11">
        <v>976.5</v>
      </c>
      <c r="E60" s="11">
        <v>469.1</v>
      </c>
      <c r="F60" s="8">
        <v>8606.38</v>
      </c>
      <c r="G60" s="8">
        <v>535970.81</v>
      </c>
      <c r="H60" s="11">
        <v>927</v>
      </c>
      <c r="I60" s="8">
        <v>8940099.23</v>
      </c>
      <c r="J60" s="8">
        <v>-987076.2945463795</v>
      </c>
      <c r="K60" s="8">
        <v>7953022.935453621</v>
      </c>
      <c r="L60" s="8">
        <v>7278.11</v>
      </c>
    </row>
    <row r="61" spans="1:12" ht="12.75">
      <c r="A61" s="5" t="s">
        <v>290</v>
      </c>
      <c r="B61" s="6" t="s">
        <v>77</v>
      </c>
      <c r="C61" s="6" t="s">
        <v>87</v>
      </c>
      <c r="D61" s="11">
        <v>636.7</v>
      </c>
      <c r="E61" s="11">
        <v>124.5</v>
      </c>
      <c r="F61" s="8">
        <v>9194.49</v>
      </c>
      <c r="G61" s="8">
        <v>137365.75</v>
      </c>
      <c r="H61" s="11">
        <v>589</v>
      </c>
      <c r="I61" s="8">
        <v>5958337.98</v>
      </c>
      <c r="J61" s="8">
        <v>-657860.0554250627</v>
      </c>
      <c r="K61" s="8">
        <v>5300477.924574938</v>
      </c>
      <c r="L61" s="8">
        <v>7278.11</v>
      </c>
    </row>
    <row r="62" spans="1:12" ht="12.75">
      <c r="A62" s="5" t="s">
        <v>291</v>
      </c>
      <c r="B62" s="6" t="s">
        <v>77</v>
      </c>
      <c r="C62" s="6" t="s">
        <v>88</v>
      </c>
      <c r="D62" s="11">
        <v>257.2</v>
      </c>
      <c r="E62" s="11">
        <v>145.6</v>
      </c>
      <c r="F62" s="8">
        <v>12085.8</v>
      </c>
      <c r="G62" s="8">
        <v>211163.15</v>
      </c>
      <c r="H62" s="11">
        <v>247.5</v>
      </c>
      <c r="I62" s="8">
        <v>3311248.1</v>
      </c>
      <c r="J62" s="8">
        <v>-365594.87996552576</v>
      </c>
      <c r="K62" s="8">
        <v>2945653.2200344745</v>
      </c>
      <c r="L62" s="8">
        <v>7278.11</v>
      </c>
    </row>
    <row r="63" spans="1:12" ht="12.75">
      <c r="A63" s="5" t="s">
        <v>292</v>
      </c>
      <c r="B63" s="6" t="s">
        <v>77</v>
      </c>
      <c r="C63" s="6" t="s">
        <v>89</v>
      </c>
      <c r="D63" s="11">
        <v>6301.1</v>
      </c>
      <c r="E63" s="11">
        <v>419.1</v>
      </c>
      <c r="F63" s="8">
        <v>8085.92</v>
      </c>
      <c r="G63" s="8">
        <v>406657.07</v>
      </c>
      <c r="H63" s="11">
        <v>6284</v>
      </c>
      <c r="I63" s="8">
        <v>51551945.56200001</v>
      </c>
      <c r="J63" s="8">
        <v>-5691849.955226462</v>
      </c>
      <c r="K63" s="8">
        <v>45860095.60677354</v>
      </c>
      <c r="L63" s="8">
        <v>7278.11</v>
      </c>
    </row>
    <row r="64" spans="1:12" ht="12.75">
      <c r="A64" s="5" t="s">
        <v>293</v>
      </c>
      <c r="B64" s="6" t="s">
        <v>77</v>
      </c>
      <c r="C64" s="6" t="s">
        <v>90</v>
      </c>
      <c r="D64" s="11">
        <v>22501.5</v>
      </c>
      <c r="E64" s="11">
        <v>5571</v>
      </c>
      <c r="F64" s="8">
        <v>7987.97</v>
      </c>
      <c r="G64" s="8">
        <v>5340119.66</v>
      </c>
      <c r="H64" s="11">
        <v>20426.5</v>
      </c>
      <c r="I64" s="8">
        <v>184463667.34</v>
      </c>
      <c r="J64" s="8">
        <v>-20366632.243342917</v>
      </c>
      <c r="K64" s="8">
        <v>164097035.0966571</v>
      </c>
      <c r="L64" s="8">
        <v>7278.11</v>
      </c>
    </row>
    <row r="65" spans="1:12" ht="12.75">
      <c r="A65" s="5" t="s">
        <v>294</v>
      </c>
      <c r="B65" s="6" t="s">
        <v>77</v>
      </c>
      <c r="C65" s="6" t="s">
        <v>91</v>
      </c>
      <c r="D65" s="11">
        <v>194.6</v>
      </c>
      <c r="E65" s="11">
        <v>105</v>
      </c>
      <c r="F65" s="8">
        <v>13710.73</v>
      </c>
      <c r="G65" s="8">
        <v>172755.2</v>
      </c>
      <c r="H65" s="11">
        <v>216.5</v>
      </c>
      <c r="I65" s="8">
        <v>2788512.66</v>
      </c>
      <c r="J65" s="8">
        <v>-307879.66362745484</v>
      </c>
      <c r="K65" s="8">
        <v>2480632.996372545</v>
      </c>
      <c r="L65" s="8">
        <v>7278.11</v>
      </c>
    </row>
    <row r="66" spans="1:12" ht="12.75">
      <c r="A66" s="5" t="s">
        <v>295</v>
      </c>
      <c r="B66" s="6" t="s">
        <v>77</v>
      </c>
      <c r="C66" s="6" t="s">
        <v>92</v>
      </c>
      <c r="D66" s="11">
        <v>282.4</v>
      </c>
      <c r="E66" s="11">
        <v>118.5</v>
      </c>
      <c r="F66" s="8">
        <v>11381.82</v>
      </c>
      <c r="G66" s="8">
        <v>161849.55</v>
      </c>
      <c r="H66" s="11">
        <v>270.5</v>
      </c>
      <c r="I66" s="8">
        <v>3376076.8899999997</v>
      </c>
      <c r="J66" s="8">
        <v>-372752.62622391095</v>
      </c>
      <c r="K66" s="8">
        <v>3003324.2637760886</v>
      </c>
      <c r="L66" s="8">
        <v>7278.11</v>
      </c>
    </row>
    <row r="67" spans="1:12" ht="12.75">
      <c r="A67" s="5" t="s">
        <v>296</v>
      </c>
      <c r="B67" s="6" t="s">
        <v>93</v>
      </c>
      <c r="C67" s="6" t="s">
        <v>94</v>
      </c>
      <c r="D67" s="11">
        <v>3670.2</v>
      </c>
      <c r="E67" s="11">
        <v>1710.1</v>
      </c>
      <c r="F67" s="8">
        <v>7690.39</v>
      </c>
      <c r="G67" s="8">
        <v>1734197.11</v>
      </c>
      <c r="H67" s="11">
        <v>3421.5</v>
      </c>
      <c r="I67" s="8">
        <v>30027447.684</v>
      </c>
      <c r="J67" s="8">
        <v>-3315330.2924365844</v>
      </c>
      <c r="K67" s="8">
        <v>26712117.391563416</v>
      </c>
      <c r="L67" s="8">
        <v>7278.11</v>
      </c>
    </row>
    <row r="68" spans="1:12" ht="12.75">
      <c r="A68" s="5" t="s">
        <v>297</v>
      </c>
      <c r="B68" s="6" t="s">
        <v>93</v>
      </c>
      <c r="C68" s="6" t="s">
        <v>95</v>
      </c>
      <c r="D68" s="11">
        <v>1355.6</v>
      </c>
      <c r="E68" s="11">
        <v>634.4</v>
      </c>
      <c r="F68" s="8">
        <v>8063.84</v>
      </c>
      <c r="G68" s="8">
        <v>667831.72</v>
      </c>
      <c r="H68" s="11">
        <v>1293</v>
      </c>
      <c r="I68" s="8">
        <v>11599167.5</v>
      </c>
      <c r="J68" s="8">
        <v>-1280664.0039634986</v>
      </c>
      <c r="K68" s="8">
        <v>10318503.496036502</v>
      </c>
      <c r="L68" s="8">
        <v>7278.11</v>
      </c>
    </row>
    <row r="69" spans="1:12" ht="12.75">
      <c r="A69" s="5" t="s">
        <v>298</v>
      </c>
      <c r="B69" s="6" t="s">
        <v>93</v>
      </c>
      <c r="C69" s="6" t="s">
        <v>96</v>
      </c>
      <c r="D69" s="11">
        <v>199.9</v>
      </c>
      <c r="E69" s="11">
        <v>89.1</v>
      </c>
      <c r="F69" s="8">
        <v>13205.09</v>
      </c>
      <c r="G69" s="8">
        <v>141188.87</v>
      </c>
      <c r="H69" s="11">
        <v>191.5</v>
      </c>
      <c r="I69" s="8">
        <v>2780887.1900000004</v>
      </c>
      <c r="J69" s="8">
        <v>-307037.73553715844</v>
      </c>
      <c r="K69" s="8">
        <v>2473849.454462842</v>
      </c>
      <c r="L69" s="8">
        <v>7278.11</v>
      </c>
    </row>
    <row r="70" spans="1:12" ht="12.75">
      <c r="A70" s="5" t="s">
        <v>299</v>
      </c>
      <c r="B70" s="6" t="s">
        <v>97</v>
      </c>
      <c r="C70" s="6" t="s">
        <v>98</v>
      </c>
      <c r="D70" s="11">
        <v>6056.1</v>
      </c>
      <c r="E70" s="11">
        <v>1909.1</v>
      </c>
      <c r="F70" s="8">
        <v>8571.54</v>
      </c>
      <c r="G70" s="8">
        <v>1963672.38</v>
      </c>
      <c r="H70" s="11">
        <v>5823.5</v>
      </c>
      <c r="I70" s="8">
        <v>53873805.91</v>
      </c>
      <c r="J70" s="8">
        <v>-5948206.540292912</v>
      </c>
      <c r="K70" s="8">
        <v>47925599.369707085</v>
      </c>
      <c r="L70" s="8">
        <v>7278.11</v>
      </c>
    </row>
    <row r="71" spans="1:12" ht="12.75">
      <c r="A71" s="5" t="s">
        <v>300</v>
      </c>
      <c r="B71" s="6" t="s">
        <v>97</v>
      </c>
      <c r="C71" s="6" t="s">
        <v>99</v>
      </c>
      <c r="D71" s="11">
        <v>4715.1</v>
      </c>
      <c r="E71" s="11">
        <v>1725.3</v>
      </c>
      <c r="F71" s="8">
        <v>7960.03</v>
      </c>
      <c r="G71" s="8">
        <v>1655642.6</v>
      </c>
      <c r="H71" s="11">
        <v>4468.5</v>
      </c>
      <c r="I71" s="8">
        <v>39188001.28</v>
      </c>
      <c r="J71" s="8">
        <v>-4326746.952018023</v>
      </c>
      <c r="K71" s="8">
        <v>34861254.32798198</v>
      </c>
      <c r="L71" s="8">
        <v>7278.11</v>
      </c>
    </row>
    <row r="72" spans="1:12" ht="12.75">
      <c r="A72" s="5" t="s">
        <v>301</v>
      </c>
      <c r="B72" s="6" t="s">
        <v>97</v>
      </c>
      <c r="C72" s="6" t="s">
        <v>100</v>
      </c>
      <c r="D72" s="11">
        <v>1103.4</v>
      </c>
      <c r="E72" s="11">
        <v>533.4</v>
      </c>
      <c r="F72" s="8">
        <v>8631.42</v>
      </c>
      <c r="G72" s="8">
        <v>615335.68</v>
      </c>
      <c r="H72" s="11">
        <v>1042</v>
      </c>
      <c r="I72" s="8">
        <v>10139244.8</v>
      </c>
      <c r="J72" s="8">
        <v>-1119473.948689342</v>
      </c>
      <c r="K72" s="8">
        <v>9019770.85131066</v>
      </c>
      <c r="L72" s="8">
        <v>7278.11</v>
      </c>
    </row>
    <row r="73" spans="1:12" ht="12.75">
      <c r="A73" s="5" t="s">
        <v>302</v>
      </c>
      <c r="B73" s="6" t="s">
        <v>101</v>
      </c>
      <c r="C73" s="6" t="s">
        <v>101</v>
      </c>
      <c r="D73" s="11">
        <v>440</v>
      </c>
      <c r="E73" s="11">
        <v>123.9</v>
      </c>
      <c r="F73" s="8">
        <v>9926.85</v>
      </c>
      <c r="G73" s="8">
        <v>147592.48</v>
      </c>
      <c r="H73" s="11">
        <v>431.5</v>
      </c>
      <c r="I73" s="8">
        <v>4515408.590000001</v>
      </c>
      <c r="J73" s="8">
        <v>-498546.231391225</v>
      </c>
      <c r="K73" s="8">
        <v>4016862.358608776</v>
      </c>
      <c r="L73" s="8">
        <v>7278.11</v>
      </c>
    </row>
    <row r="74" spans="1:12" ht="12.75">
      <c r="A74" s="5" t="s">
        <v>303</v>
      </c>
      <c r="B74" s="6" t="s">
        <v>102</v>
      </c>
      <c r="C74" s="6" t="s">
        <v>103</v>
      </c>
      <c r="D74" s="11">
        <v>428.09999999999997</v>
      </c>
      <c r="E74" s="11">
        <v>139.8</v>
      </c>
      <c r="F74" s="8">
        <v>10081.74</v>
      </c>
      <c r="G74" s="8">
        <v>169131.34</v>
      </c>
      <c r="H74" s="11">
        <v>389.5</v>
      </c>
      <c r="I74" s="8">
        <v>4485126.13</v>
      </c>
      <c r="J74" s="8">
        <v>-495202.74519073125</v>
      </c>
      <c r="K74" s="8">
        <v>3989923.3848092686</v>
      </c>
      <c r="L74" s="8">
        <v>7278.11</v>
      </c>
    </row>
    <row r="75" spans="1:12" ht="12.75">
      <c r="A75" s="5" t="s">
        <v>304</v>
      </c>
      <c r="B75" s="6" t="s">
        <v>102</v>
      </c>
      <c r="C75" s="6" t="s">
        <v>104</v>
      </c>
      <c r="D75" s="11">
        <v>1257.3999999999999</v>
      </c>
      <c r="E75" s="11">
        <v>261.1</v>
      </c>
      <c r="F75" s="8">
        <v>8426.63</v>
      </c>
      <c r="G75" s="8">
        <v>264023.33</v>
      </c>
      <c r="H75" s="11">
        <v>1234.5</v>
      </c>
      <c r="I75" s="8">
        <v>10859674.08</v>
      </c>
      <c r="J75" s="8">
        <v>-1199016.5405432263</v>
      </c>
      <c r="K75" s="8">
        <v>9660657.539456774</v>
      </c>
      <c r="L75" s="8">
        <v>7278.11</v>
      </c>
    </row>
    <row r="76" spans="1:12" ht="12.75">
      <c r="A76" s="5" t="s">
        <v>305</v>
      </c>
      <c r="B76" s="6" t="s">
        <v>105</v>
      </c>
      <c r="C76" s="6" t="s">
        <v>105</v>
      </c>
      <c r="D76" s="11">
        <v>1959.2</v>
      </c>
      <c r="E76" s="11">
        <v>383.3</v>
      </c>
      <c r="F76" s="8">
        <v>8329.87</v>
      </c>
      <c r="G76" s="8">
        <v>383140.75</v>
      </c>
      <c r="H76" s="11">
        <v>1921</v>
      </c>
      <c r="I76" s="8">
        <v>16703024.33</v>
      </c>
      <c r="J76" s="8">
        <v>-1844180.8014892046</v>
      </c>
      <c r="K76" s="8">
        <v>14858843.528510796</v>
      </c>
      <c r="L76" s="8">
        <v>7278.11</v>
      </c>
    </row>
    <row r="77" spans="1:12" ht="12.75">
      <c r="A77" s="5" t="s">
        <v>306</v>
      </c>
      <c r="B77" s="6" t="s">
        <v>106</v>
      </c>
      <c r="C77" s="6" t="s">
        <v>106</v>
      </c>
      <c r="D77" s="11">
        <v>92.6</v>
      </c>
      <c r="E77" s="11">
        <v>14</v>
      </c>
      <c r="F77" s="8">
        <v>17181.3</v>
      </c>
      <c r="G77" s="8">
        <v>28864.58</v>
      </c>
      <c r="H77" s="11">
        <v>80</v>
      </c>
      <c r="I77" s="8">
        <v>1619852.9500000002</v>
      </c>
      <c r="J77" s="8">
        <v>-178847.9530775881</v>
      </c>
      <c r="K77" s="8">
        <v>1441004.996922412</v>
      </c>
      <c r="L77" s="8">
        <v>7278.11</v>
      </c>
    </row>
    <row r="78" spans="1:12" ht="12.75">
      <c r="A78" s="5" t="s">
        <v>307</v>
      </c>
      <c r="B78" s="6" t="s">
        <v>107</v>
      </c>
      <c r="C78" s="6" t="s">
        <v>107</v>
      </c>
      <c r="D78" s="11">
        <v>526.2</v>
      </c>
      <c r="E78" s="11">
        <v>388.8</v>
      </c>
      <c r="F78" s="8">
        <v>8574.2</v>
      </c>
      <c r="G78" s="8">
        <v>626946.69</v>
      </c>
      <c r="H78" s="11">
        <v>498.5</v>
      </c>
      <c r="I78" s="8">
        <v>5026355.72</v>
      </c>
      <c r="J78" s="8">
        <v>-554959.9005032071</v>
      </c>
      <c r="K78" s="8">
        <v>4471395.819496793</v>
      </c>
      <c r="L78" s="8">
        <v>7278.11</v>
      </c>
    </row>
    <row r="79" spans="1:12" ht="12.75">
      <c r="A79" s="5" t="s">
        <v>308</v>
      </c>
      <c r="B79" s="6" t="s">
        <v>107</v>
      </c>
      <c r="C79" s="6" t="s">
        <v>108</v>
      </c>
      <c r="D79" s="11">
        <v>214.2</v>
      </c>
      <c r="E79" s="11">
        <v>105.2</v>
      </c>
      <c r="F79" s="8">
        <v>12262.52</v>
      </c>
      <c r="G79" s="8">
        <v>154802.06</v>
      </c>
      <c r="H79" s="11">
        <v>202.5</v>
      </c>
      <c r="I79" s="8">
        <v>2781434.0500000003</v>
      </c>
      <c r="J79" s="8">
        <v>-307098.1143460003</v>
      </c>
      <c r="K79" s="8">
        <v>2474335.935654</v>
      </c>
      <c r="L79" s="8">
        <v>7278.11</v>
      </c>
    </row>
    <row r="80" spans="1:12" ht="12.75">
      <c r="A80" s="5" t="s">
        <v>309</v>
      </c>
      <c r="B80" s="6" t="s">
        <v>109</v>
      </c>
      <c r="C80" s="6" t="s">
        <v>110</v>
      </c>
      <c r="D80" s="11">
        <v>175</v>
      </c>
      <c r="E80" s="11">
        <v>54</v>
      </c>
      <c r="F80" s="8">
        <v>14253.72</v>
      </c>
      <c r="G80" s="8">
        <v>92364.11</v>
      </c>
      <c r="H80" s="11">
        <v>157.5</v>
      </c>
      <c r="I80" s="8">
        <v>2586765.22</v>
      </c>
      <c r="J80" s="8">
        <v>-285604.73016349843</v>
      </c>
      <c r="K80" s="8">
        <v>2301160.489836502</v>
      </c>
      <c r="L80" s="8">
        <v>7278.11</v>
      </c>
    </row>
    <row r="81" spans="1:12" ht="12.75">
      <c r="A81" s="9" t="s">
        <v>310</v>
      </c>
      <c r="B81" s="6" t="s">
        <v>111</v>
      </c>
      <c r="C81" s="6" t="s">
        <v>111</v>
      </c>
      <c r="D81" s="11">
        <v>80996.3</v>
      </c>
      <c r="E81" s="11">
        <v>20808.8</v>
      </c>
      <c r="F81" s="8">
        <v>8155.88</v>
      </c>
      <c r="G81" s="8">
        <v>20365696.99</v>
      </c>
      <c r="H81" s="11">
        <v>80197.5</v>
      </c>
      <c r="I81" s="8">
        <v>680894228.8100001</v>
      </c>
      <c r="J81" s="8">
        <v>-75177527.12368825</v>
      </c>
      <c r="K81" s="8">
        <v>605716701.6863118</v>
      </c>
      <c r="L81" s="8">
        <v>7278.11</v>
      </c>
    </row>
    <row r="82" spans="1:12" ht="12.75">
      <c r="A82" s="5" t="s">
        <v>311</v>
      </c>
      <c r="B82" s="6" t="s">
        <v>74</v>
      </c>
      <c r="C82" s="6" t="s">
        <v>112</v>
      </c>
      <c r="D82" s="11">
        <v>168.9</v>
      </c>
      <c r="E82" s="11">
        <v>66.2</v>
      </c>
      <c r="F82" s="8">
        <v>13404.29</v>
      </c>
      <c r="G82" s="8">
        <v>106483.67</v>
      </c>
      <c r="H82" s="11">
        <v>157.5</v>
      </c>
      <c r="I82" s="8">
        <v>2370468.0100000002</v>
      </c>
      <c r="J82" s="8">
        <v>-261723.35669383057</v>
      </c>
      <c r="K82" s="8">
        <v>2108744.6533061694</v>
      </c>
      <c r="L82" s="8">
        <v>7278.11</v>
      </c>
    </row>
    <row r="83" spans="1:12" ht="12.75">
      <c r="A83" s="5" t="s">
        <v>312</v>
      </c>
      <c r="B83" s="6" t="s">
        <v>74</v>
      </c>
      <c r="C83" s="6" t="s">
        <v>113</v>
      </c>
      <c r="D83" s="11">
        <v>59.5</v>
      </c>
      <c r="E83" s="11">
        <v>21.3</v>
      </c>
      <c r="F83" s="8">
        <v>15993.38</v>
      </c>
      <c r="G83" s="8">
        <v>40879.08</v>
      </c>
      <c r="H83" s="11">
        <v>42.5</v>
      </c>
      <c r="I83" s="8">
        <v>992485.1699999999</v>
      </c>
      <c r="J83" s="8">
        <v>-109580.28079916886</v>
      </c>
      <c r="K83" s="8">
        <v>882904.8892008311</v>
      </c>
      <c r="L83" s="8">
        <v>7278.11</v>
      </c>
    </row>
    <row r="84" spans="1:12" ht="12.75">
      <c r="A84" s="5" t="s">
        <v>313</v>
      </c>
      <c r="B84" s="6" t="s">
        <v>55</v>
      </c>
      <c r="C84" s="6" t="s">
        <v>114</v>
      </c>
      <c r="D84" s="11">
        <v>167</v>
      </c>
      <c r="E84" s="11">
        <v>59.5</v>
      </c>
      <c r="F84" s="8">
        <v>13576.98</v>
      </c>
      <c r="G84" s="8">
        <v>96939.64</v>
      </c>
      <c r="H84" s="11">
        <v>149.5</v>
      </c>
      <c r="I84" s="8">
        <v>2364295.4200000004</v>
      </c>
      <c r="J84" s="8">
        <v>-261041.8410743497</v>
      </c>
      <c r="K84" s="8">
        <v>2103253.5789256506</v>
      </c>
      <c r="L84" s="8">
        <v>7278.11</v>
      </c>
    </row>
    <row r="85" spans="1:12" ht="12.75">
      <c r="A85" s="5" t="s">
        <v>314</v>
      </c>
      <c r="B85" s="6" t="s">
        <v>55</v>
      </c>
      <c r="C85" s="6" t="s">
        <v>115</v>
      </c>
      <c r="D85" s="11">
        <v>100.39999999999999</v>
      </c>
      <c r="E85" s="11">
        <v>36.3</v>
      </c>
      <c r="F85" s="8">
        <v>14859.41</v>
      </c>
      <c r="G85" s="8">
        <v>64727.59</v>
      </c>
      <c r="H85" s="11">
        <v>90</v>
      </c>
      <c r="I85" s="8">
        <v>1556612.3900000001</v>
      </c>
      <c r="J85" s="8">
        <v>-171865.56328258826</v>
      </c>
      <c r="K85" s="8">
        <v>1384746.8267174119</v>
      </c>
      <c r="L85" s="8">
        <v>7278.11</v>
      </c>
    </row>
    <row r="86" spans="1:12" ht="12.75">
      <c r="A86" s="5" t="s">
        <v>315</v>
      </c>
      <c r="B86" s="6" t="s">
        <v>55</v>
      </c>
      <c r="C86" s="6" t="s">
        <v>116</v>
      </c>
      <c r="D86" s="11">
        <v>202.5</v>
      </c>
      <c r="E86" s="11">
        <v>72.5</v>
      </c>
      <c r="F86" s="8">
        <v>12652.25</v>
      </c>
      <c r="G86" s="8">
        <v>110074.54</v>
      </c>
      <c r="H86" s="11">
        <v>193</v>
      </c>
      <c r="I86" s="8">
        <v>2672154.46</v>
      </c>
      <c r="J86" s="8">
        <v>-295032.55556508864</v>
      </c>
      <c r="K86" s="8">
        <v>2377121.9044349114</v>
      </c>
      <c r="L86" s="8">
        <v>7278.11</v>
      </c>
    </row>
    <row r="87" spans="1:12" ht="12.75">
      <c r="A87" s="5" t="s">
        <v>316</v>
      </c>
      <c r="B87" s="6" t="s">
        <v>55</v>
      </c>
      <c r="C87" s="6" t="s">
        <v>117</v>
      </c>
      <c r="D87" s="11">
        <v>111</v>
      </c>
      <c r="E87" s="11">
        <v>60.5</v>
      </c>
      <c r="F87" s="8">
        <v>15035.89</v>
      </c>
      <c r="G87" s="8">
        <v>109160.53</v>
      </c>
      <c r="H87" s="11">
        <v>102.5</v>
      </c>
      <c r="I87" s="8">
        <v>1778143.9</v>
      </c>
      <c r="J87" s="8">
        <v>-196324.85577928508</v>
      </c>
      <c r="K87" s="8">
        <v>1581819.0442207148</v>
      </c>
      <c r="L87" s="8">
        <v>7278.11</v>
      </c>
    </row>
    <row r="88" spans="1:12" ht="12.75">
      <c r="A88" s="5" t="s">
        <v>317</v>
      </c>
      <c r="B88" s="6" t="s">
        <v>55</v>
      </c>
      <c r="C88" s="6" t="s">
        <v>118</v>
      </c>
      <c r="D88" s="11">
        <v>719</v>
      </c>
      <c r="E88" s="11">
        <v>387.9</v>
      </c>
      <c r="F88" s="8">
        <v>8247.76</v>
      </c>
      <c r="G88" s="8">
        <v>449616.67</v>
      </c>
      <c r="H88" s="11">
        <v>700</v>
      </c>
      <c r="I88" s="8">
        <v>6379759.4399999995</v>
      </c>
      <c r="J88" s="8">
        <v>-704389.1959275808</v>
      </c>
      <c r="K88" s="8">
        <v>5675370.244072419</v>
      </c>
      <c r="L88" s="8">
        <v>7278.11</v>
      </c>
    </row>
    <row r="89" spans="1:12" ht="12.75">
      <c r="A89" s="5" t="s">
        <v>318</v>
      </c>
      <c r="B89" s="6" t="s">
        <v>119</v>
      </c>
      <c r="C89" s="6" t="s">
        <v>119</v>
      </c>
      <c r="D89" s="11">
        <v>973.2</v>
      </c>
      <c r="E89" s="11">
        <v>391.4</v>
      </c>
      <c r="F89" s="8">
        <v>8574.14</v>
      </c>
      <c r="G89" s="8">
        <v>414398.21</v>
      </c>
      <c r="H89" s="11">
        <v>910.5</v>
      </c>
      <c r="I89" s="8">
        <v>8755352.26</v>
      </c>
      <c r="J89" s="8">
        <v>-966678.3828582928</v>
      </c>
      <c r="K89" s="8">
        <v>7788673.877141707</v>
      </c>
      <c r="L89" s="8">
        <v>7278.11</v>
      </c>
    </row>
    <row r="90" spans="1:12" ht="12.75">
      <c r="A90" s="5" t="s">
        <v>319</v>
      </c>
      <c r="B90" s="6" t="s">
        <v>120</v>
      </c>
      <c r="C90" s="6" t="s">
        <v>121</v>
      </c>
      <c r="D90" s="11">
        <v>5502.6</v>
      </c>
      <c r="E90" s="11">
        <v>1368.8</v>
      </c>
      <c r="F90" s="8">
        <v>8257.6</v>
      </c>
      <c r="G90" s="8">
        <v>1356359.76</v>
      </c>
      <c r="H90" s="11">
        <v>5403.5</v>
      </c>
      <c r="I90" s="8">
        <v>46603358.28</v>
      </c>
      <c r="J90" s="8">
        <v>-5145476.467428396</v>
      </c>
      <c r="K90" s="8">
        <v>41457881.81257161</v>
      </c>
      <c r="L90" s="8">
        <v>7278.11</v>
      </c>
    </row>
    <row r="91" spans="1:12" ht="12.75">
      <c r="A91" s="5" t="s">
        <v>320</v>
      </c>
      <c r="B91" s="6" t="s">
        <v>120</v>
      </c>
      <c r="C91" s="6" t="s">
        <v>122</v>
      </c>
      <c r="D91" s="11">
        <v>1323.7</v>
      </c>
      <c r="E91" s="11">
        <v>304.2</v>
      </c>
      <c r="F91" s="8">
        <v>8685.61</v>
      </c>
      <c r="G91" s="8">
        <v>317059.54</v>
      </c>
      <c r="H91" s="11">
        <v>1290</v>
      </c>
      <c r="I91" s="8">
        <v>11810244.71</v>
      </c>
      <c r="J91" s="8">
        <v>-1303969.0372690393</v>
      </c>
      <c r="K91" s="8">
        <v>10506275.672730962</v>
      </c>
      <c r="L91" s="8">
        <v>7278.11</v>
      </c>
    </row>
    <row r="92" spans="1:12" ht="12.75">
      <c r="A92" s="5" t="s">
        <v>321</v>
      </c>
      <c r="B92" s="6" t="s">
        <v>120</v>
      </c>
      <c r="C92" s="6" t="s">
        <v>123</v>
      </c>
      <c r="D92" s="11">
        <v>823.5</v>
      </c>
      <c r="E92" s="11">
        <v>449.6</v>
      </c>
      <c r="F92" s="8">
        <v>9036.34</v>
      </c>
      <c r="G92" s="8">
        <v>597458.67</v>
      </c>
      <c r="H92" s="11">
        <v>762</v>
      </c>
      <c r="I92" s="8">
        <v>8034311.96</v>
      </c>
      <c r="J92" s="8">
        <v>-887068.3282904074</v>
      </c>
      <c r="K92" s="8">
        <v>7147243.631709592</v>
      </c>
      <c r="L92" s="8">
        <v>7278.11</v>
      </c>
    </row>
    <row r="93" spans="1:12" ht="12.75">
      <c r="A93" s="5" t="s">
        <v>322</v>
      </c>
      <c r="B93" s="6" t="s">
        <v>124</v>
      </c>
      <c r="C93" s="6" t="s">
        <v>125</v>
      </c>
      <c r="D93" s="11">
        <v>29884</v>
      </c>
      <c r="E93" s="11">
        <v>7262.2</v>
      </c>
      <c r="F93" s="8">
        <v>7862.95</v>
      </c>
      <c r="G93" s="8">
        <v>6852274.82</v>
      </c>
      <c r="H93" s="11">
        <v>29643</v>
      </c>
      <c r="I93" s="8">
        <v>244424143.35</v>
      </c>
      <c r="J93" s="8">
        <v>-26986867.987548172</v>
      </c>
      <c r="K93" s="8">
        <v>217437275.36245182</v>
      </c>
      <c r="L93" s="8">
        <v>7278.11</v>
      </c>
    </row>
    <row r="94" spans="1:12" ht="12.75">
      <c r="A94" s="5" t="s">
        <v>323</v>
      </c>
      <c r="B94" s="6" t="s">
        <v>124</v>
      </c>
      <c r="C94" s="6" t="s">
        <v>126</v>
      </c>
      <c r="D94" s="11">
        <v>15229.7</v>
      </c>
      <c r="E94" s="11">
        <v>4748.3</v>
      </c>
      <c r="F94" s="8">
        <v>7846.57</v>
      </c>
      <c r="G94" s="8">
        <v>4470946.99</v>
      </c>
      <c r="H94" s="11">
        <v>15151.5</v>
      </c>
      <c r="I94" s="8">
        <v>124596117.164</v>
      </c>
      <c r="J94" s="8">
        <v>-13756656.439831</v>
      </c>
      <c r="K94" s="8">
        <v>110839460.724169</v>
      </c>
      <c r="L94" s="8">
        <v>7278.11</v>
      </c>
    </row>
    <row r="95" spans="1:12" ht="12.75">
      <c r="A95" s="5" t="s">
        <v>324</v>
      </c>
      <c r="B95" s="6" t="s">
        <v>124</v>
      </c>
      <c r="C95" s="6" t="s">
        <v>127</v>
      </c>
      <c r="D95" s="11">
        <v>1071.9</v>
      </c>
      <c r="E95" s="11">
        <v>362.4</v>
      </c>
      <c r="F95" s="8">
        <v>8711.01</v>
      </c>
      <c r="G95" s="8">
        <v>378824.53</v>
      </c>
      <c r="H95" s="11">
        <v>1069</v>
      </c>
      <c r="I95" s="8">
        <v>9716159.229999999</v>
      </c>
      <c r="J95" s="8">
        <v>-1072761.0738131597</v>
      </c>
      <c r="K95" s="8">
        <v>8643398.15618684</v>
      </c>
      <c r="L95" s="8">
        <v>7278.11</v>
      </c>
    </row>
    <row r="96" spans="1:12" ht="12.75">
      <c r="A96" s="5" t="s">
        <v>325</v>
      </c>
      <c r="B96" s="6" t="s">
        <v>47</v>
      </c>
      <c r="C96" s="6" t="s">
        <v>128</v>
      </c>
      <c r="D96" s="11">
        <v>1044.6</v>
      </c>
      <c r="E96" s="11">
        <v>659.3</v>
      </c>
      <c r="F96" s="8">
        <v>8337.83</v>
      </c>
      <c r="G96" s="8">
        <v>929428.25</v>
      </c>
      <c r="H96" s="11">
        <v>946</v>
      </c>
      <c r="I96" s="8">
        <v>9639127.12</v>
      </c>
      <c r="J96" s="8">
        <v>-1064255.9590774379</v>
      </c>
      <c r="K96" s="8">
        <v>8574871.16092256</v>
      </c>
      <c r="L96" s="8">
        <v>7278.11</v>
      </c>
    </row>
    <row r="97" spans="1:12" ht="12.75">
      <c r="A97" s="5" t="s">
        <v>326</v>
      </c>
      <c r="B97" s="6" t="s">
        <v>47</v>
      </c>
      <c r="C97" s="6" t="s">
        <v>129</v>
      </c>
      <c r="D97" s="11">
        <v>181.5</v>
      </c>
      <c r="E97" s="11">
        <v>90</v>
      </c>
      <c r="F97" s="8">
        <v>13581.41</v>
      </c>
      <c r="G97" s="8">
        <v>146679.22</v>
      </c>
      <c r="H97" s="11">
        <v>173.5</v>
      </c>
      <c r="I97" s="8">
        <v>2611704.9899999998</v>
      </c>
      <c r="J97" s="8">
        <v>-288358.3299978079</v>
      </c>
      <c r="K97" s="8">
        <v>2323346.660002192</v>
      </c>
      <c r="L97" s="8">
        <v>7278.11</v>
      </c>
    </row>
    <row r="98" spans="1:12" ht="12.75">
      <c r="A98" s="9" t="s">
        <v>327</v>
      </c>
      <c r="B98" s="6" t="s">
        <v>47</v>
      </c>
      <c r="C98" s="6" t="s">
        <v>130</v>
      </c>
      <c r="D98" s="11">
        <v>353.3</v>
      </c>
      <c r="E98" s="11">
        <v>96.4</v>
      </c>
      <c r="F98" s="8">
        <v>10194.43</v>
      </c>
      <c r="G98" s="8">
        <v>117929.15</v>
      </c>
      <c r="H98" s="11">
        <v>347.5</v>
      </c>
      <c r="I98" s="8">
        <v>3719620.8</v>
      </c>
      <c r="J98" s="8">
        <v>-410683.30696611735</v>
      </c>
      <c r="K98" s="8">
        <v>3308937.493033882</v>
      </c>
      <c r="L98" s="8">
        <v>7278.11</v>
      </c>
    </row>
    <row r="99" spans="1:12" ht="12.75">
      <c r="A99" s="5" t="s">
        <v>328</v>
      </c>
      <c r="B99" s="6" t="s">
        <v>47</v>
      </c>
      <c r="C99" s="6" t="s">
        <v>131</v>
      </c>
      <c r="D99" s="11">
        <v>112.2</v>
      </c>
      <c r="E99" s="11">
        <v>64</v>
      </c>
      <c r="F99" s="8">
        <v>14981.33</v>
      </c>
      <c r="G99" s="8">
        <v>115056.64</v>
      </c>
      <c r="H99" s="11">
        <v>104.5</v>
      </c>
      <c r="I99" s="8">
        <v>1795962.2</v>
      </c>
      <c r="J99" s="8">
        <v>-198292.17415983463</v>
      </c>
      <c r="K99" s="8">
        <v>1597670.0258401653</v>
      </c>
      <c r="L99" s="8">
        <v>7278.11</v>
      </c>
    </row>
    <row r="100" spans="1:12" ht="12.75">
      <c r="A100" s="5" t="s">
        <v>329</v>
      </c>
      <c r="B100" s="6" t="s">
        <v>47</v>
      </c>
      <c r="C100" s="6" t="s">
        <v>132</v>
      </c>
      <c r="D100" s="11">
        <v>448.4</v>
      </c>
      <c r="E100" s="11">
        <v>75.2</v>
      </c>
      <c r="F100" s="8">
        <v>8318.94</v>
      </c>
      <c r="G100" s="8">
        <v>75070.15</v>
      </c>
      <c r="H100" s="11">
        <v>453</v>
      </c>
      <c r="I100" s="8">
        <v>3647417.91</v>
      </c>
      <c r="J100" s="8">
        <v>-402711.3863774082</v>
      </c>
      <c r="K100" s="8">
        <v>3244706.523622592</v>
      </c>
      <c r="L100" s="8">
        <v>7278.11</v>
      </c>
    </row>
    <row r="101" spans="1:12" ht="12.75">
      <c r="A101" s="5" t="s">
        <v>330</v>
      </c>
      <c r="B101" s="6" t="s">
        <v>47</v>
      </c>
      <c r="C101" s="6" t="s">
        <v>133</v>
      </c>
      <c r="D101" s="11">
        <v>51.7</v>
      </c>
      <c r="E101" s="11">
        <v>14.5</v>
      </c>
      <c r="F101" s="8">
        <v>15791.52</v>
      </c>
      <c r="G101" s="8">
        <v>27477.24</v>
      </c>
      <c r="H101" s="11">
        <v>50</v>
      </c>
      <c r="I101" s="8">
        <v>843898.6799999999</v>
      </c>
      <c r="J101" s="8">
        <v>-93174.84745938113</v>
      </c>
      <c r="K101" s="8">
        <v>750723.8325406188</v>
      </c>
      <c r="L101" s="8">
        <v>7278.11</v>
      </c>
    </row>
    <row r="102" spans="1:12" ht="12.75">
      <c r="A102" s="5" t="s">
        <v>331</v>
      </c>
      <c r="B102" s="6" t="s">
        <v>134</v>
      </c>
      <c r="C102" s="6" t="s">
        <v>135</v>
      </c>
      <c r="D102" s="11">
        <v>166</v>
      </c>
      <c r="E102" s="11">
        <v>47</v>
      </c>
      <c r="F102" s="8">
        <v>13986.09</v>
      </c>
      <c r="G102" s="8">
        <v>78881.52</v>
      </c>
      <c r="H102" s="11">
        <v>160</v>
      </c>
      <c r="I102" s="8">
        <v>2400571.63</v>
      </c>
      <c r="J102" s="8">
        <v>-265047.09717115323</v>
      </c>
      <c r="K102" s="8">
        <v>2135524.5328288465</v>
      </c>
      <c r="L102" s="8">
        <v>7278.11</v>
      </c>
    </row>
    <row r="103" spans="1:12" ht="12.75">
      <c r="A103" s="5" t="s">
        <v>332</v>
      </c>
      <c r="B103" s="6" t="s">
        <v>134</v>
      </c>
      <c r="C103" s="6" t="s">
        <v>136</v>
      </c>
      <c r="D103" s="11">
        <v>485</v>
      </c>
      <c r="E103" s="11">
        <v>198.8</v>
      </c>
      <c r="F103" s="8">
        <v>9012.13</v>
      </c>
      <c r="G103" s="8">
        <v>221846.53</v>
      </c>
      <c r="H103" s="11">
        <v>458.5</v>
      </c>
      <c r="I103" s="8">
        <v>4592730.96</v>
      </c>
      <c r="J103" s="8">
        <v>-507083.3937315521</v>
      </c>
      <c r="K103" s="8">
        <v>4085647.566268448</v>
      </c>
      <c r="L103" s="8">
        <v>7278.11</v>
      </c>
    </row>
    <row r="104" spans="1:12" ht="12.75">
      <c r="A104" s="5" t="s">
        <v>333</v>
      </c>
      <c r="B104" s="6" t="s">
        <v>134</v>
      </c>
      <c r="C104" s="6" t="s">
        <v>137</v>
      </c>
      <c r="D104" s="11">
        <v>50</v>
      </c>
      <c r="E104" s="11">
        <v>21.3</v>
      </c>
      <c r="F104" s="8">
        <v>16698.65</v>
      </c>
      <c r="G104" s="8">
        <v>42681.76</v>
      </c>
      <c r="H104" s="11">
        <v>36</v>
      </c>
      <c r="I104" s="8">
        <v>877614.41</v>
      </c>
      <c r="J104" s="8">
        <v>-96897.40097698076</v>
      </c>
      <c r="K104" s="8">
        <v>780717.0090230192</v>
      </c>
      <c r="L104" s="8">
        <v>7278.11</v>
      </c>
    </row>
    <row r="105" spans="1:12" ht="12.75">
      <c r="A105" s="5" t="s">
        <v>334</v>
      </c>
      <c r="B105" s="6" t="s">
        <v>138</v>
      </c>
      <c r="C105" s="6" t="s">
        <v>139</v>
      </c>
      <c r="D105" s="11">
        <v>2126.1</v>
      </c>
      <c r="E105" s="11">
        <v>866.8</v>
      </c>
      <c r="F105" s="8">
        <v>7913.35</v>
      </c>
      <c r="G105" s="8">
        <v>846385.28</v>
      </c>
      <c r="H105" s="11">
        <v>2021</v>
      </c>
      <c r="I105" s="8">
        <v>17670959.490000002</v>
      </c>
      <c r="J105" s="8">
        <v>-1951050.5158529857</v>
      </c>
      <c r="K105" s="8">
        <v>15719908.974147016</v>
      </c>
      <c r="L105" s="8">
        <v>7278.11</v>
      </c>
    </row>
    <row r="106" spans="1:12" ht="12.75">
      <c r="A106" s="5" t="s">
        <v>335</v>
      </c>
      <c r="B106" s="6" t="s">
        <v>138</v>
      </c>
      <c r="C106" s="6" t="s">
        <v>140</v>
      </c>
      <c r="D106" s="11">
        <v>183.6</v>
      </c>
      <c r="E106" s="11">
        <v>45.9</v>
      </c>
      <c r="F106" s="8">
        <v>13605.35</v>
      </c>
      <c r="G106" s="8">
        <v>74938.26</v>
      </c>
      <c r="H106" s="11">
        <v>163.5</v>
      </c>
      <c r="I106" s="8">
        <v>2572880.4</v>
      </c>
      <c r="J106" s="8">
        <v>-284071.7072827173</v>
      </c>
      <c r="K106" s="8">
        <v>2288808.6927172826</v>
      </c>
      <c r="L106" s="8">
        <v>7278.11</v>
      </c>
    </row>
    <row r="107" spans="1:12" ht="12.75">
      <c r="A107" s="5" t="s">
        <v>336</v>
      </c>
      <c r="B107" s="6" t="s">
        <v>138</v>
      </c>
      <c r="C107" s="6" t="s">
        <v>141</v>
      </c>
      <c r="D107" s="11">
        <v>306.2</v>
      </c>
      <c r="E107" s="11">
        <v>92.2</v>
      </c>
      <c r="F107" s="8">
        <v>10991.84</v>
      </c>
      <c r="G107" s="8">
        <v>121613.72</v>
      </c>
      <c r="H107" s="11">
        <v>290</v>
      </c>
      <c r="I107" s="8">
        <v>3487315.06</v>
      </c>
      <c r="J107" s="8">
        <v>-385034.4318091629</v>
      </c>
      <c r="K107" s="8">
        <v>3102280.6281908373</v>
      </c>
      <c r="L107" s="8">
        <v>7278.11</v>
      </c>
    </row>
    <row r="108" spans="1:12" ht="12.75">
      <c r="A108" s="5" t="s">
        <v>337</v>
      </c>
      <c r="B108" s="6" t="s">
        <v>138</v>
      </c>
      <c r="C108" s="6" t="s">
        <v>142</v>
      </c>
      <c r="D108" s="11">
        <v>160.9</v>
      </c>
      <c r="E108" s="11">
        <v>35.3</v>
      </c>
      <c r="F108" s="8">
        <v>14331.57</v>
      </c>
      <c r="G108" s="8">
        <v>60708.53</v>
      </c>
      <c r="H108" s="11">
        <v>145</v>
      </c>
      <c r="I108" s="8">
        <v>2366658.28</v>
      </c>
      <c r="J108" s="8">
        <v>-261302.72443071165</v>
      </c>
      <c r="K108" s="8">
        <v>2105355.5555692883</v>
      </c>
      <c r="L108" s="8">
        <v>7278.11</v>
      </c>
    </row>
    <row r="109" spans="1:12" ht="12.75">
      <c r="A109" s="5" t="s">
        <v>338</v>
      </c>
      <c r="B109" s="6" t="s">
        <v>143</v>
      </c>
      <c r="C109" s="6" t="s">
        <v>144</v>
      </c>
      <c r="D109" s="11">
        <v>162</v>
      </c>
      <c r="E109" s="11">
        <v>41.5</v>
      </c>
      <c r="F109" s="8">
        <v>14238.78</v>
      </c>
      <c r="G109" s="8">
        <v>70909.14</v>
      </c>
      <c r="H109" s="11">
        <v>141.5</v>
      </c>
      <c r="I109" s="8">
        <v>2377591.92</v>
      </c>
      <c r="J109" s="8">
        <v>-262509.9075479738</v>
      </c>
      <c r="K109" s="8">
        <v>2115082.012452026</v>
      </c>
      <c r="L109" s="8">
        <v>7278.11</v>
      </c>
    </row>
    <row r="110" spans="1:12" ht="12.75">
      <c r="A110" s="5" t="s">
        <v>339</v>
      </c>
      <c r="B110" s="6" t="s">
        <v>143</v>
      </c>
      <c r="C110" s="6" t="s">
        <v>145</v>
      </c>
      <c r="D110" s="11">
        <v>443.2</v>
      </c>
      <c r="E110" s="11">
        <v>164.7</v>
      </c>
      <c r="F110" s="8">
        <v>9270.71</v>
      </c>
      <c r="G110" s="8">
        <v>183226.32</v>
      </c>
      <c r="H110" s="11">
        <v>429.5</v>
      </c>
      <c r="I110" s="8">
        <v>4292005.12</v>
      </c>
      <c r="J110" s="8">
        <v>-473880.2558037925</v>
      </c>
      <c r="K110" s="8">
        <v>3818124.8641962074</v>
      </c>
      <c r="L110" s="8">
        <v>7278.11</v>
      </c>
    </row>
    <row r="111" spans="1:12" ht="12.75">
      <c r="A111" s="5" t="s">
        <v>340</v>
      </c>
      <c r="B111" s="6" t="s">
        <v>143</v>
      </c>
      <c r="C111" s="6" t="s">
        <v>146</v>
      </c>
      <c r="D111" s="11">
        <v>21927.9</v>
      </c>
      <c r="E111" s="11">
        <v>8337.9</v>
      </c>
      <c r="F111" s="8">
        <v>7618.03</v>
      </c>
      <c r="G111" s="8">
        <v>7669884.73</v>
      </c>
      <c r="H111" s="11">
        <v>21352.5</v>
      </c>
      <c r="I111" s="8">
        <v>179396904.608</v>
      </c>
      <c r="J111" s="8">
        <v>-19807211.004922476</v>
      </c>
      <c r="K111" s="8">
        <v>159589693.60307753</v>
      </c>
      <c r="L111" s="8">
        <v>7278.11</v>
      </c>
    </row>
    <row r="112" spans="1:12" ht="12.75">
      <c r="A112" s="5" t="s">
        <v>341</v>
      </c>
      <c r="B112" s="6" t="s">
        <v>147</v>
      </c>
      <c r="C112" s="6" t="s">
        <v>148</v>
      </c>
      <c r="D112" s="11">
        <v>80.6</v>
      </c>
      <c r="E112" s="11">
        <v>21</v>
      </c>
      <c r="F112" s="8">
        <v>16760.08</v>
      </c>
      <c r="G112" s="8">
        <v>42235.41</v>
      </c>
      <c r="H112" s="11">
        <v>76</v>
      </c>
      <c r="I112" s="8">
        <v>1393097.98</v>
      </c>
      <c r="J112" s="8">
        <v>-153811.9383981878</v>
      </c>
      <c r="K112" s="8">
        <v>1239286.0416018122</v>
      </c>
      <c r="L112" s="8">
        <v>7278.11</v>
      </c>
    </row>
    <row r="113" spans="1:12" ht="12.75">
      <c r="A113" s="5" t="s">
        <v>342</v>
      </c>
      <c r="B113" s="6" t="s">
        <v>149</v>
      </c>
      <c r="C113" s="6" t="s">
        <v>149</v>
      </c>
      <c r="D113" s="11">
        <v>2069.5</v>
      </c>
      <c r="E113" s="11">
        <v>662.5</v>
      </c>
      <c r="F113" s="8">
        <v>7785.1</v>
      </c>
      <c r="G113" s="8">
        <v>618915.32</v>
      </c>
      <c r="H113" s="11">
        <v>1981.5</v>
      </c>
      <c r="I113" s="8">
        <v>16931448.69</v>
      </c>
      <c r="J113" s="8">
        <v>-1869401.1335070329</v>
      </c>
      <c r="K113" s="8">
        <v>15062047.55649297</v>
      </c>
      <c r="L113" s="8">
        <v>7278.11</v>
      </c>
    </row>
    <row r="114" spans="1:12" ht="12.75">
      <c r="A114" s="5" t="s">
        <v>343</v>
      </c>
      <c r="B114" s="6" t="s">
        <v>150</v>
      </c>
      <c r="C114" s="6" t="s">
        <v>150</v>
      </c>
      <c r="D114" s="11">
        <v>2705.5</v>
      </c>
      <c r="E114" s="11">
        <v>1484</v>
      </c>
      <c r="F114" s="8">
        <v>7724.71</v>
      </c>
      <c r="G114" s="8">
        <v>1650359.14</v>
      </c>
      <c r="H114" s="11">
        <v>2588.5</v>
      </c>
      <c r="I114" s="8">
        <v>22550233.79</v>
      </c>
      <c r="J114" s="8">
        <v>-2489771.157784762</v>
      </c>
      <c r="K114" s="8">
        <v>20060462.63221524</v>
      </c>
      <c r="L114" s="8">
        <v>7278.11</v>
      </c>
    </row>
    <row r="115" spans="1:12" ht="12.75">
      <c r="A115" s="5" t="s">
        <v>344</v>
      </c>
      <c r="B115" s="6" t="s">
        <v>150</v>
      </c>
      <c r="C115" s="6" t="s">
        <v>69</v>
      </c>
      <c r="D115" s="11">
        <v>696.1</v>
      </c>
      <c r="E115" s="11">
        <v>229.8</v>
      </c>
      <c r="F115" s="8">
        <v>8799.44</v>
      </c>
      <c r="G115" s="8">
        <v>242653.45</v>
      </c>
      <c r="H115" s="11">
        <v>662</v>
      </c>
      <c r="I115" s="8">
        <v>6364777.04</v>
      </c>
      <c r="J115" s="8">
        <v>-702734.9892465424</v>
      </c>
      <c r="K115" s="8">
        <v>5662042.0507534575</v>
      </c>
      <c r="L115" s="8">
        <v>7278.11</v>
      </c>
    </row>
    <row r="116" spans="1:12" ht="12.75">
      <c r="A116" s="5" t="s">
        <v>345</v>
      </c>
      <c r="B116" s="6" t="s">
        <v>150</v>
      </c>
      <c r="C116" s="6" t="s">
        <v>151</v>
      </c>
      <c r="D116" s="11">
        <v>462.4</v>
      </c>
      <c r="E116" s="11">
        <v>211.2</v>
      </c>
      <c r="F116" s="8">
        <v>9079.12</v>
      </c>
      <c r="G116" s="8">
        <v>248125.15</v>
      </c>
      <c r="H116" s="11">
        <v>438</v>
      </c>
      <c r="I116" s="8">
        <v>4432493.87</v>
      </c>
      <c r="J116" s="8">
        <v>-489391.61772582936</v>
      </c>
      <c r="K116" s="8">
        <v>3943102.2522741705</v>
      </c>
      <c r="L116" s="8">
        <v>7278.11</v>
      </c>
    </row>
    <row r="117" spans="1:12" ht="12.75">
      <c r="A117" s="9" t="s">
        <v>346</v>
      </c>
      <c r="B117" s="6" t="s">
        <v>152</v>
      </c>
      <c r="C117" s="6" t="s">
        <v>152</v>
      </c>
      <c r="D117" s="11">
        <v>5870.3</v>
      </c>
      <c r="E117" s="11">
        <v>2553</v>
      </c>
      <c r="F117" s="8">
        <v>8070.69</v>
      </c>
      <c r="G117" s="8">
        <v>2569607.6</v>
      </c>
      <c r="H117" s="11">
        <v>5766.5</v>
      </c>
      <c r="I117" s="8">
        <v>49946993.699999996</v>
      </c>
      <c r="J117" s="8">
        <v>-5514647.2311725505</v>
      </c>
      <c r="K117" s="8">
        <v>44432346.46882744</v>
      </c>
      <c r="L117" s="8">
        <v>7278.11</v>
      </c>
    </row>
    <row r="118" spans="1:12" ht="12.75">
      <c r="A118" s="5" t="s">
        <v>347</v>
      </c>
      <c r="B118" s="6" t="s">
        <v>152</v>
      </c>
      <c r="C118" s="6" t="s">
        <v>153</v>
      </c>
      <c r="D118" s="11">
        <v>280.1</v>
      </c>
      <c r="E118" s="11">
        <v>143.8</v>
      </c>
      <c r="F118" s="8">
        <v>13083.93</v>
      </c>
      <c r="G118" s="8">
        <v>225776.28</v>
      </c>
      <c r="H118" s="11">
        <v>266</v>
      </c>
      <c r="I118" s="8">
        <v>3890584.8299999996</v>
      </c>
      <c r="J118" s="8">
        <v>-429559.44434352266</v>
      </c>
      <c r="K118" s="8">
        <v>3461025.385656477</v>
      </c>
      <c r="L118" s="8">
        <v>7278.11</v>
      </c>
    </row>
    <row r="119" spans="1:12" ht="12.75">
      <c r="A119" s="5" t="s">
        <v>348</v>
      </c>
      <c r="B119" s="6" t="s">
        <v>154</v>
      </c>
      <c r="C119" s="6" t="s">
        <v>155</v>
      </c>
      <c r="D119" s="11">
        <v>1471.5</v>
      </c>
      <c r="E119" s="11">
        <v>698.5</v>
      </c>
      <c r="F119" s="8">
        <v>8329.76</v>
      </c>
      <c r="G119" s="8">
        <v>771585.16</v>
      </c>
      <c r="H119" s="11">
        <v>1383</v>
      </c>
      <c r="I119" s="8">
        <v>13028829.459999999</v>
      </c>
      <c r="J119" s="8">
        <v>-1438512.9711422122</v>
      </c>
      <c r="K119" s="8">
        <v>11590316.488857787</v>
      </c>
      <c r="L119" s="8">
        <v>7278.11</v>
      </c>
    </row>
    <row r="120" spans="1:12" ht="12.75">
      <c r="A120" s="5" t="s">
        <v>349</v>
      </c>
      <c r="B120" s="6" t="s">
        <v>154</v>
      </c>
      <c r="C120" s="6" t="s">
        <v>156</v>
      </c>
      <c r="D120" s="11">
        <v>3112.1</v>
      </c>
      <c r="E120" s="11">
        <v>1830.8</v>
      </c>
      <c r="F120" s="8">
        <v>7957.64</v>
      </c>
      <c r="G120" s="8">
        <v>2218586.77</v>
      </c>
      <c r="H120" s="11">
        <v>2967.5</v>
      </c>
      <c r="I120" s="8">
        <v>26983559.029999997</v>
      </c>
      <c r="J120" s="8">
        <v>-2979254.5670665777</v>
      </c>
      <c r="K120" s="8">
        <v>24004304.46293342</v>
      </c>
      <c r="L120" s="8">
        <v>7278.11</v>
      </c>
    </row>
    <row r="121" spans="1:12" ht="12.75">
      <c r="A121" s="5" t="s">
        <v>350</v>
      </c>
      <c r="B121" s="6" t="s">
        <v>154</v>
      </c>
      <c r="C121" s="6" t="s">
        <v>157</v>
      </c>
      <c r="D121" s="11">
        <v>214</v>
      </c>
      <c r="E121" s="11">
        <v>55</v>
      </c>
      <c r="F121" s="8">
        <v>13276.25</v>
      </c>
      <c r="G121" s="8">
        <v>87623.25</v>
      </c>
      <c r="H121" s="11">
        <v>198.5</v>
      </c>
      <c r="I121" s="8">
        <v>2928740.66</v>
      </c>
      <c r="J121" s="8">
        <v>-323362.23614378355</v>
      </c>
      <c r="K121" s="8">
        <v>2605378.4238562165</v>
      </c>
      <c r="L121" s="8">
        <v>7278.11</v>
      </c>
    </row>
    <row r="122" spans="1:12" ht="12.75">
      <c r="A122" s="5" t="s">
        <v>351</v>
      </c>
      <c r="B122" s="6" t="s">
        <v>154</v>
      </c>
      <c r="C122" s="6" t="s">
        <v>158</v>
      </c>
      <c r="D122" s="11">
        <v>574.2</v>
      </c>
      <c r="E122" s="11">
        <v>157</v>
      </c>
      <c r="F122" s="8">
        <v>9066.05</v>
      </c>
      <c r="G122" s="8">
        <v>170804.36</v>
      </c>
      <c r="H122" s="11">
        <v>530.5</v>
      </c>
      <c r="I122" s="8">
        <v>5376529.75</v>
      </c>
      <c r="J122" s="8">
        <v>-593622.6127490501</v>
      </c>
      <c r="K122" s="8">
        <v>4782907.13725095</v>
      </c>
      <c r="L122" s="8">
        <v>7278.11</v>
      </c>
    </row>
    <row r="123" spans="1:12" ht="12.75">
      <c r="A123" s="5" t="s">
        <v>352</v>
      </c>
      <c r="B123" s="6" t="s">
        <v>159</v>
      </c>
      <c r="C123" s="6" t="s">
        <v>160</v>
      </c>
      <c r="D123" s="11">
        <v>1429.3</v>
      </c>
      <c r="E123" s="11">
        <v>959.4</v>
      </c>
      <c r="F123" s="8">
        <v>8079.96</v>
      </c>
      <c r="G123" s="8">
        <v>1320382.61</v>
      </c>
      <c r="H123" s="11">
        <v>1365.5</v>
      </c>
      <c r="I123" s="8">
        <v>12869076.37</v>
      </c>
      <c r="J123" s="8">
        <v>-1420874.6335731633</v>
      </c>
      <c r="K123" s="8">
        <v>11448201.736426836</v>
      </c>
      <c r="L123" s="8">
        <v>7278.11</v>
      </c>
    </row>
    <row r="124" spans="1:12" ht="12.75">
      <c r="A124" s="5" t="s">
        <v>353</v>
      </c>
      <c r="B124" s="6" t="s">
        <v>159</v>
      </c>
      <c r="C124" s="6" t="s">
        <v>161</v>
      </c>
      <c r="D124" s="11">
        <v>799.6</v>
      </c>
      <c r="E124" s="11">
        <v>543</v>
      </c>
      <c r="F124" s="8">
        <v>8491.59</v>
      </c>
      <c r="G124" s="8">
        <v>799499.6</v>
      </c>
      <c r="H124" s="11">
        <v>758</v>
      </c>
      <c r="I124" s="8">
        <v>7589372.14</v>
      </c>
      <c r="J124" s="8">
        <v>-837942.5258219114</v>
      </c>
      <c r="K124" s="8">
        <v>6751429.6141780885</v>
      </c>
      <c r="L124" s="8">
        <v>7278.11</v>
      </c>
    </row>
    <row r="125" spans="1:12" ht="12.75">
      <c r="A125" s="5" t="s">
        <v>354</v>
      </c>
      <c r="B125" s="6" t="s">
        <v>159</v>
      </c>
      <c r="C125" s="6" t="s">
        <v>162</v>
      </c>
      <c r="D125" s="11">
        <v>133.2</v>
      </c>
      <c r="E125" s="11">
        <v>80.8</v>
      </c>
      <c r="F125" s="8">
        <v>15072.07</v>
      </c>
      <c r="G125" s="8">
        <v>146138.83</v>
      </c>
      <c r="H125" s="11">
        <v>131.5</v>
      </c>
      <c r="I125" s="8">
        <v>2153739.1199999996</v>
      </c>
      <c r="J125" s="8">
        <v>-237794.32143832924</v>
      </c>
      <c r="K125" s="8">
        <v>1915944.7985616704</v>
      </c>
      <c r="L125" s="8">
        <v>7278.11</v>
      </c>
    </row>
    <row r="126" spans="1:12" ht="12.75">
      <c r="A126" s="5" t="s">
        <v>355</v>
      </c>
      <c r="B126" s="6" t="s">
        <v>159</v>
      </c>
      <c r="C126" s="6" t="s">
        <v>163</v>
      </c>
      <c r="D126" s="11">
        <v>394</v>
      </c>
      <c r="E126" s="11">
        <v>185.8</v>
      </c>
      <c r="F126" s="8">
        <v>9712.71</v>
      </c>
      <c r="G126" s="8">
        <v>216554.67</v>
      </c>
      <c r="H126" s="11">
        <v>369.5</v>
      </c>
      <c r="I126" s="8">
        <v>4043363.88</v>
      </c>
      <c r="J126" s="8">
        <v>-446427.77820409846</v>
      </c>
      <c r="K126" s="8">
        <v>3596936.1017959015</v>
      </c>
      <c r="L126" s="8">
        <v>7278.11</v>
      </c>
    </row>
    <row r="127" spans="1:12" ht="12.75">
      <c r="A127" s="5" t="s">
        <v>356</v>
      </c>
      <c r="B127" s="6" t="s">
        <v>159</v>
      </c>
      <c r="C127" s="6" t="s">
        <v>164</v>
      </c>
      <c r="D127" s="11">
        <v>198.8</v>
      </c>
      <c r="E127" s="11">
        <v>72</v>
      </c>
      <c r="F127" s="8">
        <v>13195.62</v>
      </c>
      <c r="G127" s="8">
        <v>114010.12</v>
      </c>
      <c r="H127" s="11">
        <v>185.5</v>
      </c>
      <c r="I127" s="8">
        <v>2737298.62</v>
      </c>
      <c r="J127" s="8">
        <v>-302225.12182300666</v>
      </c>
      <c r="K127" s="8">
        <v>2435073.4981769933</v>
      </c>
      <c r="L127" s="8">
        <v>7278.11</v>
      </c>
    </row>
    <row r="128" spans="1:12" ht="12.75">
      <c r="A128" s="5" t="s">
        <v>357</v>
      </c>
      <c r="B128" s="6" t="s">
        <v>159</v>
      </c>
      <c r="C128" s="6" t="s">
        <v>165</v>
      </c>
      <c r="D128" s="11">
        <v>361.5</v>
      </c>
      <c r="E128" s="11">
        <v>117.5</v>
      </c>
      <c r="F128" s="8">
        <v>10171.53</v>
      </c>
      <c r="G128" s="8">
        <v>143418.64</v>
      </c>
      <c r="H128" s="11">
        <v>356</v>
      </c>
      <c r="I128" s="8">
        <v>3820428.53</v>
      </c>
      <c r="J128" s="8">
        <v>-421813.48774264904</v>
      </c>
      <c r="K128" s="8">
        <v>3398615.042257351</v>
      </c>
      <c r="L128" s="8">
        <v>7278.11</v>
      </c>
    </row>
    <row r="129" spans="1:12" ht="12.75">
      <c r="A129" s="5" t="s">
        <v>358</v>
      </c>
      <c r="B129" s="6" t="s">
        <v>166</v>
      </c>
      <c r="C129" s="6" t="s">
        <v>166</v>
      </c>
      <c r="D129" s="11">
        <v>171</v>
      </c>
      <c r="E129" s="11">
        <v>42.7</v>
      </c>
      <c r="F129" s="8">
        <v>15841.02</v>
      </c>
      <c r="G129" s="8">
        <v>81169.41</v>
      </c>
      <c r="H129" s="11">
        <v>152</v>
      </c>
      <c r="I129" s="8">
        <v>2789984.63</v>
      </c>
      <c r="J129" s="8">
        <v>-308042.1838250392</v>
      </c>
      <c r="K129" s="8">
        <v>2481942.4461749606</v>
      </c>
      <c r="L129" s="8">
        <v>7278.11</v>
      </c>
    </row>
    <row r="130" spans="1:12" ht="12.75">
      <c r="A130" s="5" t="s">
        <v>359</v>
      </c>
      <c r="B130" s="6" t="s">
        <v>166</v>
      </c>
      <c r="C130" s="6" t="s">
        <v>167</v>
      </c>
      <c r="D130" s="11">
        <v>325</v>
      </c>
      <c r="E130" s="11">
        <v>75.1</v>
      </c>
      <c r="F130" s="8">
        <v>11801.93</v>
      </c>
      <c r="G130" s="8">
        <v>106358.95</v>
      </c>
      <c r="H130" s="11">
        <v>310.5</v>
      </c>
      <c r="I130" s="8">
        <v>3941984.8000000003</v>
      </c>
      <c r="J130" s="8">
        <v>-435234.5146779932</v>
      </c>
      <c r="K130" s="8">
        <v>3506750.2853220073</v>
      </c>
      <c r="L130" s="8">
        <v>7278.11</v>
      </c>
    </row>
    <row r="131" spans="1:12" ht="12.75">
      <c r="A131" s="5" t="s">
        <v>360</v>
      </c>
      <c r="B131" s="6" t="s">
        <v>168</v>
      </c>
      <c r="C131" s="6" t="s">
        <v>169</v>
      </c>
      <c r="D131" s="11">
        <v>923.7</v>
      </c>
      <c r="E131" s="11">
        <v>196.3</v>
      </c>
      <c r="F131" s="8">
        <v>8956.87</v>
      </c>
      <c r="G131" s="8">
        <v>210987.96</v>
      </c>
      <c r="H131" s="11">
        <v>813</v>
      </c>
      <c r="I131" s="8">
        <v>8484446.209999999</v>
      </c>
      <c r="J131" s="8">
        <v>-936767.6477395063</v>
      </c>
      <c r="K131" s="8">
        <v>7547678.562260493</v>
      </c>
      <c r="L131" s="8">
        <v>7278.11</v>
      </c>
    </row>
    <row r="132" spans="1:12" ht="12.75">
      <c r="A132" s="5" t="s">
        <v>361</v>
      </c>
      <c r="B132" s="6" t="s">
        <v>168</v>
      </c>
      <c r="C132" s="6" t="s">
        <v>168</v>
      </c>
      <c r="D132" s="11">
        <v>664.2</v>
      </c>
      <c r="E132" s="11">
        <v>231.7</v>
      </c>
      <c r="F132" s="8">
        <v>9217.43</v>
      </c>
      <c r="G132" s="8">
        <v>256464.35</v>
      </c>
      <c r="H132" s="11">
        <v>627</v>
      </c>
      <c r="I132" s="8">
        <v>6378682.55</v>
      </c>
      <c r="J132" s="8">
        <v>-704270.2965100814</v>
      </c>
      <c r="K132" s="8">
        <v>5674412.253489918</v>
      </c>
      <c r="L132" s="8">
        <v>7278.11</v>
      </c>
    </row>
    <row r="133" spans="1:12" ht="12.75">
      <c r="A133" s="5" t="s">
        <v>362</v>
      </c>
      <c r="B133" s="6" t="s">
        <v>170</v>
      </c>
      <c r="C133" s="6" t="s">
        <v>171</v>
      </c>
      <c r="D133" s="11">
        <v>587.4</v>
      </c>
      <c r="E133" s="11">
        <v>217.2</v>
      </c>
      <c r="F133" s="8">
        <v>8691.19</v>
      </c>
      <c r="G133" s="8">
        <v>227781.49</v>
      </c>
      <c r="H133" s="11">
        <v>559</v>
      </c>
      <c r="I133" s="8">
        <v>5332986.5200000005</v>
      </c>
      <c r="J133" s="8">
        <v>-588815.0050239869</v>
      </c>
      <c r="K133" s="8">
        <v>4744171.514976013</v>
      </c>
      <c r="L133" s="8">
        <v>7278.11</v>
      </c>
    </row>
    <row r="134" spans="1:12" ht="12.75">
      <c r="A134" s="5" t="s">
        <v>363</v>
      </c>
      <c r="B134" s="6" t="s">
        <v>170</v>
      </c>
      <c r="C134" s="6" t="s">
        <v>172</v>
      </c>
      <c r="D134" s="11">
        <v>311</v>
      </c>
      <c r="E134" s="11">
        <v>69.4</v>
      </c>
      <c r="F134" s="8">
        <v>10313.28</v>
      </c>
      <c r="G134" s="8">
        <v>85889.01</v>
      </c>
      <c r="H134" s="11">
        <v>295.5</v>
      </c>
      <c r="I134" s="8">
        <v>3293319.5599999996</v>
      </c>
      <c r="J134" s="8">
        <v>-363615.38998733374</v>
      </c>
      <c r="K134" s="8">
        <v>2929704.170012666</v>
      </c>
      <c r="L134" s="8">
        <v>7278.11</v>
      </c>
    </row>
    <row r="135" spans="1:12" ht="12.75">
      <c r="A135" s="5" t="s">
        <v>364</v>
      </c>
      <c r="B135" s="6" t="s">
        <v>173</v>
      </c>
      <c r="C135" s="6" t="s">
        <v>174</v>
      </c>
      <c r="D135" s="11">
        <v>1658.4</v>
      </c>
      <c r="E135" s="11">
        <v>57.5</v>
      </c>
      <c r="F135" s="8">
        <v>11098.05</v>
      </c>
      <c r="G135" s="8">
        <v>76576.52</v>
      </c>
      <c r="H135" s="11">
        <v>1598</v>
      </c>
      <c r="I135" s="8">
        <v>18481576.96</v>
      </c>
      <c r="J135" s="8">
        <v>-2040550.785144981</v>
      </c>
      <c r="K135" s="8">
        <v>16441026.17485502</v>
      </c>
      <c r="L135" s="8">
        <v>7278.11</v>
      </c>
    </row>
    <row r="136" spans="1:12" ht="12.75">
      <c r="A136" s="5" t="s">
        <v>365</v>
      </c>
      <c r="B136" s="6" t="s">
        <v>175</v>
      </c>
      <c r="C136" s="6" t="s">
        <v>176</v>
      </c>
      <c r="D136" s="11">
        <v>193.4</v>
      </c>
      <c r="E136" s="11">
        <v>102.3</v>
      </c>
      <c r="F136" s="8">
        <v>12869.52</v>
      </c>
      <c r="G136" s="8">
        <v>157986.17</v>
      </c>
      <c r="H136" s="11">
        <v>186.5</v>
      </c>
      <c r="I136" s="8">
        <v>2627048.44</v>
      </c>
      <c r="J136" s="8">
        <v>-290052.4002068651</v>
      </c>
      <c r="K136" s="8">
        <v>2336996.0397931347</v>
      </c>
      <c r="L136" s="8">
        <v>7278.11</v>
      </c>
    </row>
    <row r="137" spans="1:12" ht="12.75">
      <c r="A137" s="5" t="s">
        <v>366</v>
      </c>
      <c r="B137" s="6" t="s">
        <v>175</v>
      </c>
      <c r="C137" s="6" t="s">
        <v>177</v>
      </c>
      <c r="D137" s="11">
        <v>1483.3999999999999</v>
      </c>
      <c r="E137" s="11">
        <v>813.1</v>
      </c>
      <c r="F137" s="8">
        <v>7992.72</v>
      </c>
      <c r="G137" s="8">
        <v>948016.59</v>
      </c>
      <c r="H137" s="11">
        <v>1393</v>
      </c>
      <c r="I137" s="8">
        <v>12804420.27</v>
      </c>
      <c r="J137" s="8">
        <v>-1413735.9540164913</v>
      </c>
      <c r="K137" s="8">
        <v>11390684.315983508</v>
      </c>
      <c r="L137" s="8">
        <v>7278.11</v>
      </c>
    </row>
    <row r="138" spans="1:12" ht="12.75">
      <c r="A138" s="5" t="s">
        <v>367</v>
      </c>
      <c r="B138" s="6" t="s">
        <v>175</v>
      </c>
      <c r="C138" s="6" t="s">
        <v>178</v>
      </c>
      <c r="D138" s="11">
        <v>287.8</v>
      </c>
      <c r="E138" s="11">
        <v>157</v>
      </c>
      <c r="F138" s="8">
        <v>10330.51</v>
      </c>
      <c r="G138" s="8">
        <v>194626.87</v>
      </c>
      <c r="H138" s="11">
        <v>275</v>
      </c>
      <c r="I138" s="8">
        <v>3167748.5300000003</v>
      </c>
      <c r="J138" s="8">
        <v>-349751.09342797985</v>
      </c>
      <c r="K138" s="8">
        <v>2817997.4365720204</v>
      </c>
      <c r="L138" s="8">
        <v>7278.11</v>
      </c>
    </row>
    <row r="139" spans="1:12" ht="12.75">
      <c r="A139" s="5" t="s">
        <v>368</v>
      </c>
      <c r="B139" s="6" t="s">
        <v>175</v>
      </c>
      <c r="C139" s="6" t="s">
        <v>179</v>
      </c>
      <c r="D139" s="11">
        <v>237.6</v>
      </c>
      <c r="E139" s="11">
        <v>80.4</v>
      </c>
      <c r="F139" s="8">
        <v>11709.93</v>
      </c>
      <c r="G139" s="8">
        <v>112977.36</v>
      </c>
      <c r="H139" s="11">
        <v>217.5</v>
      </c>
      <c r="I139" s="8">
        <v>2895255.64</v>
      </c>
      <c r="J139" s="8">
        <v>-319665.1553156985</v>
      </c>
      <c r="K139" s="8">
        <v>2575590.4846843015</v>
      </c>
      <c r="L139" s="8">
        <v>7278.11</v>
      </c>
    </row>
    <row r="140" spans="1:12" ht="12.75">
      <c r="A140" s="5" t="s">
        <v>369</v>
      </c>
      <c r="B140" s="6" t="s">
        <v>180</v>
      </c>
      <c r="C140" s="6" t="s">
        <v>181</v>
      </c>
      <c r="D140" s="11">
        <v>16746</v>
      </c>
      <c r="E140" s="11">
        <v>12089.3</v>
      </c>
      <c r="F140" s="8">
        <v>7794.13</v>
      </c>
      <c r="G140" s="8">
        <v>17816342.55</v>
      </c>
      <c r="H140" s="11">
        <v>15416.5</v>
      </c>
      <c r="I140" s="8">
        <v>148337156.97</v>
      </c>
      <c r="J140" s="8">
        <v>-16377904.481658895</v>
      </c>
      <c r="K140" s="8">
        <v>131959252.48834111</v>
      </c>
      <c r="L140" s="8">
        <v>7278.11</v>
      </c>
    </row>
    <row r="141" spans="1:12" ht="12.75">
      <c r="A141" s="5" t="s">
        <v>370</v>
      </c>
      <c r="B141" s="6" t="s">
        <v>180</v>
      </c>
      <c r="C141" s="6" t="s">
        <v>182</v>
      </c>
      <c r="D141" s="11">
        <v>9430.8</v>
      </c>
      <c r="E141" s="11">
        <v>3773.1</v>
      </c>
      <c r="F141" s="8">
        <v>7720.61</v>
      </c>
      <c r="G141" s="8">
        <v>3545196.12</v>
      </c>
      <c r="H141" s="11">
        <v>9261.5</v>
      </c>
      <c r="I141" s="8">
        <v>77152449.596</v>
      </c>
      <c r="J141" s="8">
        <v>-8518401.429689275</v>
      </c>
      <c r="K141" s="8">
        <v>68634048.16631073</v>
      </c>
      <c r="L141" s="8">
        <v>7278.11</v>
      </c>
    </row>
    <row r="142" spans="1:12" ht="12.75">
      <c r="A142" s="5" t="s">
        <v>371</v>
      </c>
      <c r="B142" s="6" t="s">
        <v>183</v>
      </c>
      <c r="C142" s="6" t="s">
        <v>184</v>
      </c>
      <c r="D142" s="11">
        <v>691.2</v>
      </c>
      <c r="E142" s="11">
        <v>216.3</v>
      </c>
      <c r="F142" s="8">
        <v>8605.49</v>
      </c>
      <c r="G142" s="8">
        <v>223364.02</v>
      </c>
      <c r="H142" s="11">
        <v>671.5</v>
      </c>
      <c r="I142" s="8">
        <v>6171476.569999999</v>
      </c>
      <c r="J142" s="8">
        <v>-681392.6856822369</v>
      </c>
      <c r="K142" s="8">
        <v>5490083.884317762</v>
      </c>
      <c r="L142" s="8">
        <v>7278.11</v>
      </c>
    </row>
    <row r="143" spans="1:12" ht="12.75">
      <c r="A143" s="5" t="s">
        <v>372</v>
      </c>
      <c r="B143" s="6" t="s">
        <v>183</v>
      </c>
      <c r="C143" s="6" t="s">
        <v>185</v>
      </c>
      <c r="D143" s="11">
        <v>487.90000000000003</v>
      </c>
      <c r="E143" s="11">
        <v>144.2</v>
      </c>
      <c r="F143" s="8">
        <v>8767.95</v>
      </c>
      <c r="G143" s="8">
        <v>151720.53</v>
      </c>
      <c r="H143" s="11">
        <v>465.5</v>
      </c>
      <c r="I143" s="8">
        <v>4429601.26</v>
      </c>
      <c r="J143" s="8">
        <v>-489072.2446756078</v>
      </c>
      <c r="K143" s="8">
        <v>3940529.015324392</v>
      </c>
      <c r="L143" s="8">
        <v>7278.11</v>
      </c>
    </row>
    <row r="144" spans="1:12" ht="12.75">
      <c r="A144" s="5" t="s">
        <v>373</v>
      </c>
      <c r="B144" s="6" t="s">
        <v>186</v>
      </c>
      <c r="C144" s="6" t="s">
        <v>187</v>
      </c>
      <c r="D144" s="11">
        <v>438.90000000000003</v>
      </c>
      <c r="E144" s="11">
        <v>218.8</v>
      </c>
      <c r="F144" s="8">
        <v>9158.52</v>
      </c>
      <c r="G144" s="8">
        <v>240466.07</v>
      </c>
      <c r="H144" s="11">
        <v>394.5</v>
      </c>
      <c r="I144" s="8">
        <v>4259507.74</v>
      </c>
      <c r="J144" s="8">
        <v>-470292.2203013202</v>
      </c>
      <c r="K144" s="8">
        <v>3789215.51969868</v>
      </c>
      <c r="L144" s="8">
        <v>7278.11</v>
      </c>
    </row>
    <row r="145" spans="1:12" ht="12.75">
      <c r="A145" s="5" t="s">
        <v>374</v>
      </c>
      <c r="B145" s="6" t="s">
        <v>186</v>
      </c>
      <c r="C145" s="6" t="s">
        <v>188</v>
      </c>
      <c r="D145" s="11">
        <v>1114</v>
      </c>
      <c r="E145" s="11">
        <v>613.3</v>
      </c>
      <c r="F145" s="8">
        <v>8064.82</v>
      </c>
      <c r="G145" s="8">
        <v>721821</v>
      </c>
      <c r="H145" s="11">
        <v>1050</v>
      </c>
      <c r="I145" s="8">
        <v>9685107.91</v>
      </c>
      <c r="J145" s="8">
        <v>-1069332.6977853498</v>
      </c>
      <c r="K145" s="8">
        <v>8615775.21221465</v>
      </c>
      <c r="L145" s="8">
        <v>7278.11</v>
      </c>
    </row>
    <row r="146" spans="1:12" ht="12.75">
      <c r="A146" s="5" t="s">
        <v>375</v>
      </c>
      <c r="B146" s="6" t="s">
        <v>186</v>
      </c>
      <c r="C146" s="6" t="s">
        <v>189</v>
      </c>
      <c r="D146" s="11">
        <v>406.79999999999995</v>
      </c>
      <c r="E146" s="11">
        <v>114.1</v>
      </c>
      <c r="F146" s="8">
        <v>9487.25</v>
      </c>
      <c r="G146" s="8">
        <v>129899.45</v>
      </c>
      <c r="H146" s="11">
        <v>361</v>
      </c>
      <c r="I146" s="8">
        <v>3989313.31</v>
      </c>
      <c r="J146" s="8">
        <v>-440460.0551418434</v>
      </c>
      <c r="K146" s="8">
        <v>3548853.2548581567</v>
      </c>
      <c r="L146" s="8">
        <v>7278.11</v>
      </c>
    </row>
    <row r="147" spans="1:12" ht="12.75">
      <c r="A147" s="5" t="s">
        <v>376</v>
      </c>
      <c r="B147" s="6" t="s">
        <v>190</v>
      </c>
      <c r="C147" s="6" t="s">
        <v>191</v>
      </c>
      <c r="D147" s="11">
        <v>401.8</v>
      </c>
      <c r="E147" s="11">
        <v>100.3</v>
      </c>
      <c r="F147" s="8">
        <v>10516.12</v>
      </c>
      <c r="G147" s="8">
        <v>126572.02</v>
      </c>
      <c r="H147" s="11">
        <v>390.5</v>
      </c>
      <c r="I147" s="8">
        <v>4351949.1899999995</v>
      </c>
      <c r="J147" s="8">
        <v>-480498.6801605463</v>
      </c>
      <c r="K147" s="8">
        <v>3871450.5098394533</v>
      </c>
      <c r="L147" s="8">
        <v>7278.11</v>
      </c>
    </row>
    <row r="148" spans="1:12" ht="12.75">
      <c r="A148" s="5" t="s">
        <v>377</v>
      </c>
      <c r="B148" s="6" t="s">
        <v>190</v>
      </c>
      <c r="C148" s="6" t="s">
        <v>192</v>
      </c>
      <c r="D148" s="11">
        <v>2712.7</v>
      </c>
      <c r="E148" s="11">
        <v>351.3</v>
      </c>
      <c r="F148" s="8">
        <v>8459.81</v>
      </c>
      <c r="G148" s="8">
        <v>356631.68</v>
      </c>
      <c r="H148" s="11">
        <v>2681</v>
      </c>
      <c r="I148" s="8">
        <v>23305554</v>
      </c>
      <c r="J148" s="8">
        <v>-2573166.0569801694</v>
      </c>
      <c r="K148" s="8">
        <v>20732387.94301983</v>
      </c>
      <c r="L148" s="8">
        <v>7278.11</v>
      </c>
    </row>
    <row r="149" spans="1:12" ht="12.75">
      <c r="A149" s="5" t="s">
        <v>378</v>
      </c>
      <c r="B149" s="6" t="s">
        <v>190</v>
      </c>
      <c r="C149" s="6" t="s">
        <v>193</v>
      </c>
      <c r="D149" s="11">
        <v>341.90000000000003</v>
      </c>
      <c r="E149" s="11">
        <v>134.8</v>
      </c>
      <c r="F149" s="8">
        <v>11292.33</v>
      </c>
      <c r="G149" s="8">
        <v>182664.75</v>
      </c>
      <c r="H149" s="11">
        <v>315.5</v>
      </c>
      <c r="I149" s="8">
        <v>4043512.6999999997</v>
      </c>
      <c r="J149" s="8">
        <v>-446444.2094192757</v>
      </c>
      <c r="K149" s="8">
        <v>3597068.490580724</v>
      </c>
      <c r="L149" s="8">
        <v>7278.11</v>
      </c>
    </row>
    <row r="150" spans="1:12" ht="12.75">
      <c r="A150" s="5" t="s">
        <v>379</v>
      </c>
      <c r="B150" s="6" t="s">
        <v>194</v>
      </c>
      <c r="C150" s="6" t="s">
        <v>195</v>
      </c>
      <c r="D150" s="11">
        <v>123.4</v>
      </c>
      <c r="E150" s="11">
        <v>81.7</v>
      </c>
      <c r="F150" s="8">
        <v>14779.53</v>
      </c>
      <c r="G150" s="8">
        <v>144898.48</v>
      </c>
      <c r="H150" s="11">
        <v>110</v>
      </c>
      <c r="I150" s="8">
        <v>1968692.12</v>
      </c>
      <c r="J150" s="8">
        <v>-217363.2834400045</v>
      </c>
      <c r="K150" s="8">
        <v>1751328.8365599955</v>
      </c>
      <c r="L150" s="8">
        <v>7278.11</v>
      </c>
    </row>
    <row r="151" spans="1:12" ht="12.75">
      <c r="A151" s="5" t="s">
        <v>380</v>
      </c>
      <c r="B151" s="6" t="s">
        <v>194</v>
      </c>
      <c r="C151" s="6" t="s">
        <v>149</v>
      </c>
      <c r="D151" s="11">
        <v>219.9</v>
      </c>
      <c r="E151" s="11">
        <v>150</v>
      </c>
      <c r="F151" s="8">
        <v>13884.12</v>
      </c>
      <c r="G151" s="8">
        <v>249914.08</v>
      </c>
      <c r="H151" s="11">
        <v>209.5</v>
      </c>
      <c r="I151" s="8">
        <v>3303031.04</v>
      </c>
      <c r="J151" s="8">
        <v>-364687.63442739483</v>
      </c>
      <c r="K151" s="8">
        <v>2938343.4055726053</v>
      </c>
      <c r="L151" s="8">
        <v>7278.11</v>
      </c>
    </row>
    <row r="152" spans="1:12" ht="12.75">
      <c r="A152" s="5" t="s">
        <v>381</v>
      </c>
      <c r="B152" s="6" t="s">
        <v>194</v>
      </c>
      <c r="C152" s="6" t="s">
        <v>196</v>
      </c>
      <c r="D152" s="11">
        <v>648.5999999999999</v>
      </c>
      <c r="E152" s="11">
        <v>538.6</v>
      </c>
      <c r="F152" s="8">
        <v>8445.25</v>
      </c>
      <c r="G152" s="8">
        <v>1060402.67</v>
      </c>
      <c r="H152" s="11">
        <v>557</v>
      </c>
      <c r="I152" s="8">
        <v>6442331.12</v>
      </c>
      <c r="J152" s="8">
        <v>-711297.7346863773</v>
      </c>
      <c r="K152" s="8">
        <v>5731033.385313623</v>
      </c>
      <c r="L152" s="8">
        <v>7278.11</v>
      </c>
    </row>
    <row r="153" spans="1:12" ht="12.75">
      <c r="A153" s="5" t="s">
        <v>382</v>
      </c>
      <c r="B153" s="6" t="s">
        <v>197</v>
      </c>
      <c r="C153" s="6" t="s">
        <v>198</v>
      </c>
      <c r="D153" s="11">
        <v>67.4</v>
      </c>
      <c r="E153" s="11">
        <v>29.1</v>
      </c>
      <c r="F153" s="8">
        <v>17416.22</v>
      </c>
      <c r="G153" s="8">
        <v>60817.44</v>
      </c>
      <c r="H153" s="11">
        <v>59.5</v>
      </c>
      <c r="I153" s="8">
        <v>1225148.45</v>
      </c>
      <c r="J153" s="8">
        <v>-135268.63194506624</v>
      </c>
      <c r="K153" s="8">
        <v>1089879.8180549338</v>
      </c>
      <c r="L153" s="8">
        <v>7278.11</v>
      </c>
    </row>
    <row r="154" spans="1:12" ht="12.75">
      <c r="A154" s="5" t="s">
        <v>383</v>
      </c>
      <c r="B154" s="6" t="s">
        <v>199</v>
      </c>
      <c r="C154" s="6" t="s">
        <v>200</v>
      </c>
      <c r="D154" s="11">
        <v>900.2</v>
      </c>
      <c r="E154" s="11">
        <v>148.5</v>
      </c>
      <c r="F154" s="8">
        <v>11255.46</v>
      </c>
      <c r="G154" s="8">
        <v>200572.31</v>
      </c>
      <c r="H154" s="11">
        <v>872.5</v>
      </c>
      <c r="I154" s="8">
        <v>10332738.22</v>
      </c>
      <c r="J154" s="8">
        <v>-1140837.5558618216</v>
      </c>
      <c r="K154" s="8">
        <v>9191900.66413818</v>
      </c>
      <c r="L154" s="8">
        <v>7278.11</v>
      </c>
    </row>
    <row r="155" spans="1:12" ht="12.75">
      <c r="A155" s="9" t="s">
        <v>384</v>
      </c>
      <c r="B155" s="6" t="s">
        <v>199</v>
      </c>
      <c r="C155" s="6" t="s">
        <v>201</v>
      </c>
      <c r="D155" s="11">
        <v>244.6</v>
      </c>
      <c r="E155" s="11">
        <v>74.5</v>
      </c>
      <c r="F155" s="8">
        <v>12933.77</v>
      </c>
      <c r="G155" s="8">
        <v>115627.87</v>
      </c>
      <c r="H155" s="11">
        <v>210.5</v>
      </c>
      <c r="I155" s="8">
        <v>3279227.01</v>
      </c>
      <c r="J155" s="8">
        <v>-362059.4316386802</v>
      </c>
      <c r="K155" s="8">
        <v>2917167.5783613194</v>
      </c>
      <c r="L155" s="8">
        <v>7278.11</v>
      </c>
    </row>
    <row r="156" spans="1:12" ht="12.75">
      <c r="A156" s="5" t="s">
        <v>385</v>
      </c>
      <c r="B156" s="6" t="s">
        <v>202</v>
      </c>
      <c r="C156" s="6" t="s">
        <v>203</v>
      </c>
      <c r="D156" s="11">
        <v>498.4</v>
      </c>
      <c r="E156" s="11">
        <v>295.3</v>
      </c>
      <c r="F156" s="8">
        <v>8806.59</v>
      </c>
      <c r="G156" s="8">
        <v>392922.05</v>
      </c>
      <c r="H156" s="11">
        <v>483.5</v>
      </c>
      <c r="I156" s="8">
        <v>4345456.21</v>
      </c>
      <c r="J156" s="8">
        <v>-479781.79028336727</v>
      </c>
      <c r="K156" s="8">
        <v>3865674.419716633</v>
      </c>
      <c r="L156" s="8">
        <v>7278.11</v>
      </c>
    </row>
    <row r="157" spans="1:12" ht="12.75">
      <c r="A157" s="5" t="s">
        <v>386</v>
      </c>
      <c r="B157" s="6" t="s">
        <v>202</v>
      </c>
      <c r="C157" s="6" t="s">
        <v>204</v>
      </c>
      <c r="D157" s="11">
        <v>127.7</v>
      </c>
      <c r="E157" s="11">
        <v>45.5</v>
      </c>
      <c r="F157" s="8">
        <v>14899.46</v>
      </c>
      <c r="G157" s="8">
        <v>81351.04</v>
      </c>
      <c r="H157" s="11">
        <v>111.5</v>
      </c>
      <c r="I157" s="8">
        <v>1984011.72</v>
      </c>
      <c r="J157" s="8">
        <v>-219054.72037072555</v>
      </c>
      <c r="K157" s="8">
        <v>1764956.9996292745</v>
      </c>
      <c r="L157" s="8">
        <v>7278.11</v>
      </c>
    </row>
    <row r="158" spans="1:12" ht="12.75">
      <c r="A158" s="5" t="s">
        <v>387</v>
      </c>
      <c r="B158" s="6" t="s">
        <v>205</v>
      </c>
      <c r="C158" s="6" t="s">
        <v>205</v>
      </c>
      <c r="D158" s="11">
        <v>3394.8</v>
      </c>
      <c r="E158" s="11">
        <v>774</v>
      </c>
      <c r="F158" s="8">
        <v>8667.59</v>
      </c>
      <c r="G158" s="8">
        <v>805045.81</v>
      </c>
      <c r="H158" s="11">
        <v>3314</v>
      </c>
      <c r="I158" s="8">
        <v>30229008.58</v>
      </c>
      <c r="J158" s="8">
        <v>-3337584.6295787822</v>
      </c>
      <c r="K158" s="8">
        <v>26891423.950421214</v>
      </c>
      <c r="L158" s="8">
        <v>7278.11</v>
      </c>
    </row>
    <row r="159" spans="1:12" ht="12.75">
      <c r="A159" s="5" t="s">
        <v>388</v>
      </c>
      <c r="B159" s="6" t="s">
        <v>206</v>
      </c>
      <c r="C159" s="6" t="s">
        <v>207</v>
      </c>
      <c r="D159" s="11">
        <v>346.6</v>
      </c>
      <c r="E159" s="11">
        <v>188</v>
      </c>
      <c r="F159" s="8">
        <v>10435.86</v>
      </c>
      <c r="G159" s="8">
        <v>235433.03</v>
      </c>
      <c r="H159" s="11">
        <v>328</v>
      </c>
      <c r="I159" s="8">
        <v>3852502.4899999998</v>
      </c>
      <c r="J159" s="8">
        <v>-233121.0099999999</v>
      </c>
      <c r="K159" s="8">
        <v>3619381.48</v>
      </c>
      <c r="L159" s="8">
        <v>7278.11</v>
      </c>
    </row>
    <row r="160" spans="1:12" ht="12.75">
      <c r="A160" s="5" t="s">
        <v>389</v>
      </c>
      <c r="B160" s="6" t="s">
        <v>206</v>
      </c>
      <c r="C160" s="6" t="s">
        <v>208</v>
      </c>
      <c r="D160" s="11">
        <v>2347.7999999999997</v>
      </c>
      <c r="E160" s="11">
        <v>552.9</v>
      </c>
      <c r="F160" s="8">
        <v>8038.61</v>
      </c>
      <c r="G160" s="8">
        <v>533345.62</v>
      </c>
      <c r="H160" s="11">
        <v>2315.5</v>
      </c>
      <c r="I160" s="8">
        <v>19406246.96</v>
      </c>
      <c r="J160" s="8">
        <v>-2142643.5934904874</v>
      </c>
      <c r="K160" s="8">
        <v>17263603.366509512</v>
      </c>
      <c r="L160" s="8">
        <v>7278.11</v>
      </c>
    </row>
    <row r="161" spans="1:12" ht="12.75">
      <c r="A161" s="5" t="s">
        <v>390</v>
      </c>
      <c r="B161" s="6" t="s">
        <v>209</v>
      </c>
      <c r="C161" s="6" t="s">
        <v>210</v>
      </c>
      <c r="D161" s="11">
        <v>354.9</v>
      </c>
      <c r="E161" s="11">
        <v>166.1</v>
      </c>
      <c r="F161" s="8">
        <v>10342.46</v>
      </c>
      <c r="G161" s="8">
        <v>206145.88</v>
      </c>
      <c r="H161" s="11">
        <v>340.5</v>
      </c>
      <c r="I161" s="8">
        <v>3876684.4099999997</v>
      </c>
      <c r="J161" s="8">
        <v>-428024.6990668488</v>
      </c>
      <c r="K161" s="8">
        <v>3448659.7109331507</v>
      </c>
      <c r="L161" s="8">
        <v>7278.11</v>
      </c>
    </row>
    <row r="162" spans="1:12" ht="12.75">
      <c r="A162" s="5" t="s">
        <v>391</v>
      </c>
      <c r="B162" s="6" t="s">
        <v>209</v>
      </c>
      <c r="C162" s="6" t="s">
        <v>211</v>
      </c>
      <c r="D162" s="11">
        <v>100.7</v>
      </c>
      <c r="E162" s="11">
        <v>44.3</v>
      </c>
      <c r="F162" s="8">
        <v>15744.03</v>
      </c>
      <c r="G162" s="8">
        <v>83695.26</v>
      </c>
      <c r="H162" s="11">
        <v>88.5</v>
      </c>
      <c r="I162" s="8">
        <v>1669119.06</v>
      </c>
      <c r="J162" s="8">
        <v>-184287.42394412283</v>
      </c>
      <c r="K162" s="8">
        <v>1484831.6360558772</v>
      </c>
      <c r="L162" s="8">
        <v>7278.11</v>
      </c>
    </row>
    <row r="163" spans="1:12" ht="12.75">
      <c r="A163" s="5" t="s">
        <v>392</v>
      </c>
      <c r="B163" s="6" t="s">
        <v>209</v>
      </c>
      <c r="C163" s="6" t="s">
        <v>212</v>
      </c>
      <c r="D163" s="11">
        <v>231.20000000000002</v>
      </c>
      <c r="E163" s="11">
        <v>96.5</v>
      </c>
      <c r="F163" s="8">
        <v>12422.48</v>
      </c>
      <c r="G163" s="8">
        <v>143852.36</v>
      </c>
      <c r="H163" s="11">
        <v>219</v>
      </c>
      <c r="I163" s="8">
        <v>3015930.52</v>
      </c>
      <c r="J163" s="8">
        <v>-332988.8679871996</v>
      </c>
      <c r="K163" s="8">
        <v>2682941.6520128003</v>
      </c>
      <c r="L163" s="8">
        <v>7278.11</v>
      </c>
    </row>
    <row r="164" spans="1:12" ht="12.75">
      <c r="A164" s="5" t="s">
        <v>393</v>
      </c>
      <c r="B164" s="6" t="s">
        <v>209</v>
      </c>
      <c r="C164" s="6" t="s">
        <v>213</v>
      </c>
      <c r="D164" s="11">
        <v>117.1</v>
      </c>
      <c r="E164" s="11">
        <v>29</v>
      </c>
      <c r="F164" s="8">
        <v>15643.31</v>
      </c>
      <c r="G164" s="8">
        <v>54438.71</v>
      </c>
      <c r="H164" s="11">
        <v>116</v>
      </c>
      <c r="I164" s="8">
        <v>1886270.1199999999</v>
      </c>
      <c r="J164" s="8">
        <v>-208263.07098642286</v>
      </c>
      <c r="K164" s="8">
        <v>1678007.049013577</v>
      </c>
      <c r="L164" s="8">
        <v>7278.11</v>
      </c>
    </row>
    <row r="165" spans="1:12" ht="12.75">
      <c r="A165" s="5" t="s">
        <v>394</v>
      </c>
      <c r="B165" s="6" t="s">
        <v>209</v>
      </c>
      <c r="C165" s="6" t="s">
        <v>214</v>
      </c>
      <c r="D165" s="11">
        <v>94.3</v>
      </c>
      <c r="E165" s="11">
        <v>53.6</v>
      </c>
      <c r="F165" s="8">
        <v>15821.65</v>
      </c>
      <c r="G165" s="8">
        <v>101764.84</v>
      </c>
      <c r="H165" s="11">
        <v>87.5</v>
      </c>
      <c r="I165" s="8">
        <v>1593746.2300000002</v>
      </c>
      <c r="J165" s="8">
        <v>-175965.51030179806</v>
      </c>
      <c r="K165" s="8">
        <v>1417780.719698202</v>
      </c>
      <c r="L165" s="8">
        <v>7278.11</v>
      </c>
    </row>
    <row r="166" spans="1:12" ht="12.75">
      <c r="A166" s="5" t="s">
        <v>395</v>
      </c>
      <c r="B166" s="6" t="s">
        <v>215</v>
      </c>
      <c r="C166" s="6" t="s">
        <v>216</v>
      </c>
      <c r="D166" s="11">
        <v>1863.7</v>
      </c>
      <c r="E166" s="11">
        <v>741</v>
      </c>
      <c r="F166" s="8">
        <v>8095.78</v>
      </c>
      <c r="G166" s="8">
        <v>737640.01</v>
      </c>
      <c r="H166" s="11">
        <v>1747.5</v>
      </c>
      <c r="I166" s="8">
        <v>15825542.9</v>
      </c>
      <c r="J166" s="8">
        <v>-1747298.0828331101</v>
      </c>
      <c r="K166" s="8">
        <v>14078244.817166891</v>
      </c>
      <c r="L166" s="8">
        <v>7278.11</v>
      </c>
    </row>
    <row r="167" spans="1:12" ht="12.75">
      <c r="A167" s="5" t="s">
        <v>396</v>
      </c>
      <c r="B167" s="6" t="s">
        <v>215</v>
      </c>
      <c r="C167" s="6" t="s">
        <v>217</v>
      </c>
      <c r="D167" s="11">
        <v>1902.2</v>
      </c>
      <c r="E167" s="11">
        <v>503.9</v>
      </c>
      <c r="F167" s="8">
        <v>8032.53</v>
      </c>
      <c r="G167" s="8">
        <v>485711.04</v>
      </c>
      <c r="H167" s="11">
        <v>1838.5</v>
      </c>
      <c r="I167" s="8">
        <v>15765189.95</v>
      </c>
      <c r="J167" s="8">
        <v>-1740634.514038366</v>
      </c>
      <c r="K167" s="8">
        <v>14024555.435961634</v>
      </c>
      <c r="L167" s="8">
        <v>7278.11</v>
      </c>
    </row>
    <row r="168" spans="1:12" ht="12.75">
      <c r="A168" s="5" t="s">
        <v>397</v>
      </c>
      <c r="B168" s="6" t="s">
        <v>215</v>
      </c>
      <c r="C168" s="6" t="s">
        <v>218</v>
      </c>
      <c r="D168" s="11">
        <v>2283.2</v>
      </c>
      <c r="E168" s="11">
        <v>668</v>
      </c>
      <c r="F168" s="8">
        <v>7987.84</v>
      </c>
      <c r="G168" s="8">
        <v>640305.31</v>
      </c>
      <c r="H168" s="11">
        <v>2208.5</v>
      </c>
      <c r="I168" s="8">
        <v>18878143.18</v>
      </c>
      <c r="J168" s="8">
        <v>-2084335.6587699086</v>
      </c>
      <c r="K168" s="8">
        <v>16793807.52123009</v>
      </c>
      <c r="L168" s="8">
        <v>7278.11</v>
      </c>
    </row>
    <row r="169" spans="1:12" ht="12.75">
      <c r="A169" s="5" t="s">
        <v>398</v>
      </c>
      <c r="B169" s="6" t="s">
        <v>215</v>
      </c>
      <c r="C169" s="6" t="s">
        <v>219</v>
      </c>
      <c r="D169" s="11">
        <v>5965.1</v>
      </c>
      <c r="E169" s="11">
        <v>634</v>
      </c>
      <c r="F169" s="8">
        <v>7768.45</v>
      </c>
      <c r="G169" s="8">
        <v>591023.45</v>
      </c>
      <c r="H169" s="11">
        <v>5880.5</v>
      </c>
      <c r="I169" s="8">
        <v>48802988.44</v>
      </c>
      <c r="J169" s="8">
        <v>-5388337.618277755</v>
      </c>
      <c r="K169" s="8">
        <v>43414650.82172224</v>
      </c>
      <c r="L169" s="8">
        <v>7278.11</v>
      </c>
    </row>
    <row r="170" spans="1:12" ht="12.75">
      <c r="A170" s="5" t="s">
        <v>399</v>
      </c>
      <c r="B170" s="6" t="s">
        <v>215</v>
      </c>
      <c r="C170" s="6" t="s">
        <v>220</v>
      </c>
      <c r="D170" s="11">
        <v>3703.4</v>
      </c>
      <c r="E170" s="11">
        <v>752.5</v>
      </c>
      <c r="F170" s="8">
        <v>7807.11</v>
      </c>
      <c r="G170" s="8">
        <v>704982.23</v>
      </c>
      <c r="H170" s="11">
        <v>3613</v>
      </c>
      <c r="I170" s="8">
        <v>30299070.828</v>
      </c>
      <c r="J170" s="8">
        <v>-3345320.2018989827</v>
      </c>
      <c r="K170" s="8">
        <v>26953750.626101017</v>
      </c>
      <c r="L170" s="8">
        <v>7278.11</v>
      </c>
    </row>
    <row r="171" spans="1:12" ht="12.75">
      <c r="A171" s="5" t="s">
        <v>400</v>
      </c>
      <c r="B171" s="6" t="s">
        <v>215</v>
      </c>
      <c r="C171" s="6" t="s">
        <v>221</v>
      </c>
      <c r="D171" s="11">
        <v>21661.1</v>
      </c>
      <c r="E171" s="11">
        <v>12218.8</v>
      </c>
      <c r="F171" s="8">
        <v>7841.67</v>
      </c>
      <c r="G171" s="8">
        <v>13752942.3</v>
      </c>
      <c r="H171" s="11">
        <v>21403</v>
      </c>
      <c r="I171" s="8">
        <v>183612381.71</v>
      </c>
      <c r="J171" s="8">
        <v>-20272641.8027848</v>
      </c>
      <c r="K171" s="8">
        <v>163339739.9072152</v>
      </c>
      <c r="L171" s="8">
        <v>7278.11</v>
      </c>
    </row>
    <row r="172" spans="1:12" ht="12.75">
      <c r="A172" s="5" t="s">
        <v>401</v>
      </c>
      <c r="B172" s="6" t="s">
        <v>215</v>
      </c>
      <c r="C172" s="6" t="s">
        <v>204</v>
      </c>
      <c r="D172" s="11">
        <v>1121.8</v>
      </c>
      <c r="E172" s="11">
        <v>315.8</v>
      </c>
      <c r="F172" s="8">
        <v>8377.41</v>
      </c>
      <c r="G172" s="8">
        <v>317470.28</v>
      </c>
      <c r="H172" s="11">
        <v>1052.5</v>
      </c>
      <c r="I172" s="8">
        <v>9715247.309999999</v>
      </c>
      <c r="J172" s="8">
        <v>-1072660.3887322266</v>
      </c>
      <c r="K172" s="8">
        <v>8642586.921267772</v>
      </c>
      <c r="L172" s="8">
        <v>7278.11</v>
      </c>
    </row>
    <row r="173" spans="1:12" ht="12.75">
      <c r="A173" s="5" t="s">
        <v>402</v>
      </c>
      <c r="B173" s="6" t="s">
        <v>215</v>
      </c>
      <c r="C173" s="6" t="s">
        <v>222</v>
      </c>
      <c r="D173" s="11">
        <v>2259.9</v>
      </c>
      <c r="E173" s="11">
        <v>1290.8</v>
      </c>
      <c r="F173" s="8">
        <v>8122.73</v>
      </c>
      <c r="G173" s="8">
        <v>1555861.34</v>
      </c>
      <c r="H173" s="11">
        <v>2162</v>
      </c>
      <c r="I173" s="8">
        <v>19912413.23</v>
      </c>
      <c r="J173" s="8">
        <v>-2198529.4078827244</v>
      </c>
      <c r="K173" s="8">
        <v>17713883.822117276</v>
      </c>
      <c r="L173" s="8">
        <v>7278.11</v>
      </c>
    </row>
    <row r="174" spans="1:12" ht="12.75">
      <c r="A174" s="5" t="s">
        <v>403</v>
      </c>
      <c r="B174" s="6" t="s">
        <v>215</v>
      </c>
      <c r="C174" s="6" t="s">
        <v>223</v>
      </c>
      <c r="D174" s="11">
        <v>902.8</v>
      </c>
      <c r="E174" s="11">
        <v>298.6</v>
      </c>
      <c r="F174" s="8">
        <v>8548.55</v>
      </c>
      <c r="G174" s="8">
        <v>306311.67</v>
      </c>
      <c r="H174" s="11">
        <v>879</v>
      </c>
      <c r="I174" s="8">
        <v>8023943.29</v>
      </c>
      <c r="J174" s="8">
        <v>-885923.5235069627</v>
      </c>
      <c r="K174" s="8">
        <v>7138019.766493037</v>
      </c>
      <c r="L174" s="8">
        <v>7278.11</v>
      </c>
    </row>
    <row r="175" spans="1:12" ht="12.75">
      <c r="A175" s="5" t="s">
        <v>404</v>
      </c>
      <c r="B175" s="6" t="s">
        <v>215</v>
      </c>
      <c r="C175" s="6" t="s">
        <v>224</v>
      </c>
      <c r="D175" s="11">
        <v>166</v>
      </c>
      <c r="E175" s="11">
        <v>56.4</v>
      </c>
      <c r="F175" s="8">
        <v>14327.52</v>
      </c>
      <c r="G175" s="8">
        <v>96968.65</v>
      </c>
      <c r="H175" s="11">
        <v>155</v>
      </c>
      <c r="I175" s="8">
        <v>2475336.8000000003</v>
      </c>
      <c r="J175" s="8">
        <v>-273301.91907705396</v>
      </c>
      <c r="K175" s="8">
        <v>2202034.880922946</v>
      </c>
      <c r="L175" s="8">
        <v>7278.11</v>
      </c>
    </row>
    <row r="176" spans="1:12" ht="12.75">
      <c r="A176" s="5" t="s">
        <v>405</v>
      </c>
      <c r="B176" s="6" t="s">
        <v>215</v>
      </c>
      <c r="C176" s="6" t="s">
        <v>225</v>
      </c>
      <c r="D176" s="11">
        <v>197.60000000000002</v>
      </c>
      <c r="E176" s="11">
        <v>30.7</v>
      </c>
      <c r="F176" s="8">
        <v>13451.89</v>
      </c>
      <c r="G176" s="8">
        <v>49556.78</v>
      </c>
      <c r="H176" s="11">
        <v>187</v>
      </c>
      <c r="I176" s="8">
        <v>2707651.14</v>
      </c>
      <c r="J176" s="8">
        <v>-298951.7437599493</v>
      </c>
      <c r="K176" s="8">
        <v>2408699.396240051</v>
      </c>
      <c r="L176" s="8">
        <v>7278.11</v>
      </c>
    </row>
    <row r="177" spans="1:12" ht="12.75">
      <c r="A177" s="5" t="s">
        <v>406</v>
      </c>
      <c r="B177" s="6" t="s">
        <v>215</v>
      </c>
      <c r="C177" s="6" t="s">
        <v>226</v>
      </c>
      <c r="D177" s="11">
        <v>80.6</v>
      </c>
      <c r="E177" s="11">
        <v>30.4</v>
      </c>
      <c r="F177" s="8">
        <v>16640.46</v>
      </c>
      <c r="G177" s="8">
        <v>60704.41</v>
      </c>
      <c r="H177" s="11">
        <v>77.5</v>
      </c>
      <c r="I177" s="8">
        <v>1401925.73</v>
      </c>
      <c r="J177" s="8">
        <v>-154786.61021502197</v>
      </c>
      <c r="K177" s="8">
        <v>1247139.119784978</v>
      </c>
      <c r="L177" s="8">
        <v>7278.11</v>
      </c>
    </row>
    <row r="178" spans="1:12" ht="12.75">
      <c r="A178" s="10" t="s">
        <v>407</v>
      </c>
      <c r="B178" s="6" t="s">
        <v>227</v>
      </c>
      <c r="C178" s="6" t="s">
        <v>228</v>
      </c>
      <c r="D178" s="11">
        <v>770.5</v>
      </c>
      <c r="E178" s="11">
        <v>406.4</v>
      </c>
      <c r="F178" s="8">
        <v>8932.15</v>
      </c>
      <c r="G178" s="8">
        <v>507363.96</v>
      </c>
      <c r="H178" s="11">
        <v>739.5</v>
      </c>
      <c r="I178" s="8">
        <v>7389588.89</v>
      </c>
      <c r="J178" s="8">
        <v>-815884.4585623568</v>
      </c>
      <c r="K178" s="8">
        <v>6573704.431437643</v>
      </c>
      <c r="L178" s="8">
        <v>7278.11</v>
      </c>
    </row>
    <row r="179" spans="1:12" ht="12.75">
      <c r="A179" s="10" t="s">
        <v>408</v>
      </c>
      <c r="B179" s="6" t="s">
        <v>227</v>
      </c>
      <c r="C179" s="6" t="s">
        <v>229</v>
      </c>
      <c r="D179" s="11">
        <v>669.7</v>
      </c>
      <c r="E179" s="11">
        <v>284.4</v>
      </c>
      <c r="F179" s="8">
        <v>8766.83</v>
      </c>
      <c r="G179" s="8">
        <v>310513.81</v>
      </c>
      <c r="H179" s="11">
        <v>645</v>
      </c>
      <c r="I179" s="8">
        <v>6181662.47</v>
      </c>
      <c r="J179" s="8">
        <v>-682517.3108312377</v>
      </c>
      <c r="K179" s="8">
        <v>5499145.159168762</v>
      </c>
      <c r="L179" s="8">
        <v>7278.11</v>
      </c>
    </row>
    <row r="180" spans="1:12" ht="12.75">
      <c r="A180" s="10" t="s">
        <v>409</v>
      </c>
      <c r="B180" s="6" t="s">
        <v>227</v>
      </c>
      <c r="C180" s="6" t="s">
        <v>230</v>
      </c>
      <c r="D180" s="11">
        <v>203.8</v>
      </c>
      <c r="E180" s="11">
        <v>80.5</v>
      </c>
      <c r="F180" s="8">
        <v>13282.29</v>
      </c>
      <c r="G180" s="8">
        <v>128306.95</v>
      </c>
      <c r="H180" s="11">
        <v>195</v>
      </c>
      <c r="I180" s="8">
        <v>2835238.3400000003</v>
      </c>
      <c r="J180" s="8">
        <v>-313038.6456351478</v>
      </c>
      <c r="K180" s="8">
        <v>2522199.6943648523</v>
      </c>
      <c r="L180" s="8">
        <v>7278.11</v>
      </c>
    </row>
    <row r="181" spans="1:12" ht="12.75">
      <c r="A181" s="10" t="s">
        <v>410</v>
      </c>
      <c r="B181" s="6" t="s">
        <v>227</v>
      </c>
      <c r="C181" s="6" t="s">
        <v>231</v>
      </c>
      <c r="D181" s="11">
        <v>64.69999999999999</v>
      </c>
      <c r="E181" s="11">
        <v>11</v>
      </c>
      <c r="F181" s="8">
        <v>17687.59</v>
      </c>
      <c r="G181" s="8">
        <v>23347.62</v>
      </c>
      <c r="H181" s="11">
        <v>56.5</v>
      </c>
      <c r="I181" s="8">
        <v>1167734.9400000002</v>
      </c>
      <c r="J181" s="8">
        <v>-128929.60670052192</v>
      </c>
      <c r="K181" s="8">
        <v>1038805.3332994783</v>
      </c>
      <c r="L181" s="8">
        <v>7278.11</v>
      </c>
    </row>
    <row r="182" ht="12.75">
      <c r="K182">
        <v>0</v>
      </c>
    </row>
    <row r="183" spans="4:11" ht="12.75">
      <c r="D183" s="8">
        <f>SUM(D4:D182)</f>
        <v>865016.8999999993</v>
      </c>
      <c r="E183" s="8">
        <f>SUM(E4:E182)</f>
        <v>302653.1999999997</v>
      </c>
      <c r="F183" s="8"/>
      <c r="G183" s="8">
        <f>SUM(G4:G182)</f>
        <v>341316853.94999975</v>
      </c>
      <c r="H183" s="11">
        <f>SUM(H4:H182)</f>
        <v>842298</v>
      </c>
      <c r="I183" s="8">
        <f>SUM(I4:I182)</f>
        <v>7450314092.593997</v>
      </c>
      <c r="J183" s="8">
        <f>SUM(J4:J182)</f>
        <v>-822396894.0000004</v>
      </c>
      <c r="K183" s="8">
        <v>5933444388.930004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gerard_j</dc:creator>
  <cp:keywords/>
  <dc:description/>
  <cp:lastModifiedBy>Tim Kahle</cp:lastModifiedBy>
  <cp:lastPrinted>2010-07-19T19:39:39Z</cp:lastPrinted>
  <dcterms:created xsi:type="dcterms:W3CDTF">2005-04-07T14:33:00Z</dcterms:created>
  <dcterms:modified xsi:type="dcterms:W3CDTF">2018-04-19T14:45:31Z</dcterms:modified>
  <cp:category/>
  <cp:version/>
  <cp:contentType/>
  <cp:contentStatus/>
</cp:coreProperties>
</file>