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BEST Program\2023-2024_BEST2324\Application\"/>
    </mc:Choice>
  </mc:AlternateContent>
  <xr:revisionPtr revIDLastSave="0" documentId="13_ncr:1_{0C92519B-E808-49C1-B90D-4FCAFD9D4113}" xr6:coauthVersionLast="47" xr6:coauthVersionMax="47" xr10:uidLastSave="{00000000-0000-0000-0000-000000000000}"/>
  <bookViews>
    <workbookView xWindow="465" yWindow="-17610" windowWidth="25320" windowHeight="16050" xr2:uid="{D2333D1C-EE95-4C3D-9995-CA8D43C2F6CA}"/>
  </bookViews>
  <sheets>
    <sheet name="23-24" sheetId="1" r:id="rId1"/>
  </sheets>
  <externalReferences>
    <externalReference r:id="rId2"/>
    <externalReference r:id="rId3"/>
  </externalReferences>
  <definedNames>
    <definedName name="_Order1" hidden="1">255</definedName>
    <definedName name="Additional_Info.">[1]Checklist!#REF!</definedName>
    <definedName name="GCASH">#REF!</definedName>
    <definedName name="GMONEY">#REF!</definedName>
    <definedName name="Grants">'[2]Database Copy'!$A$1:$FJ$74</definedName>
    <definedName name="_xlnm.Print_Titles" localSheetId="0">'23-24'!$1:$1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 l="1"/>
  <c r="D62" i="1"/>
  <c r="E69" i="1"/>
  <c r="F69" i="1"/>
  <c r="D69" i="1"/>
  <c r="E66" i="1"/>
  <c r="F66" i="1"/>
  <c r="D66" i="1"/>
  <c r="E62" i="1"/>
  <c r="F62" i="1"/>
  <c r="E63" i="1"/>
  <c r="F63" i="1"/>
  <c r="G70" i="1"/>
  <c r="G69" i="1" l="1"/>
  <c r="F59" i="1" l="1"/>
  <c r="E59" i="1"/>
  <c r="D59" i="1"/>
  <c r="D67" i="1" l="1"/>
  <c r="D64" i="1"/>
  <c r="F67" i="1"/>
  <c r="F64" i="1"/>
  <c r="E67" i="1"/>
  <c r="E64" i="1"/>
  <c r="G64" i="1" s="1"/>
  <c r="G66" i="1"/>
  <c r="G63" i="1"/>
  <c r="G62" i="1"/>
  <c r="G59" i="1"/>
  <c r="G67" i="1" l="1"/>
</calcChain>
</file>

<file path=xl/sharedStrings.xml><?xml version="1.0" encoding="utf-8"?>
<sst xmlns="http://schemas.openxmlformats.org/spreadsheetml/2006/main" count="187" uniqueCount="151">
  <si>
    <t>County</t>
  </si>
  <si>
    <t>District/School</t>
  </si>
  <si>
    <t>Project Description</t>
  </si>
  <si>
    <t>BEST Request Amount</t>
  </si>
  <si>
    <t>Applicant Matching Contribution</t>
  </si>
  <si>
    <t>Total Request &amp; Matching Contribution</t>
  </si>
  <si>
    <t>Proposed Match %</t>
  </si>
  <si>
    <t>WALSH RE-1</t>
  </si>
  <si>
    <t>CLEAR CREEK RE-1</t>
  </si>
  <si>
    <t>HUERFANO RE-1</t>
  </si>
  <si>
    <t>PLATEAU VALLEY 50</t>
  </si>
  <si>
    <t>ROCKY FORD R-2</t>
  </si>
  <si>
    <t>JOHNSTOWN-MILLIKEN RE-5J</t>
  </si>
  <si>
    <t>totals</t>
  </si>
  <si>
    <t>ADAMS-ARAPAHOE 28J</t>
  </si>
  <si>
    <t>Salida Montessori</t>
  </si>
  <si>
    <t>RANGELY RE-4</t>
  </si>
  <si>
    <t>GREELEY 6</t>
  </si>
  <si>
    <t>El Paso</t>
  </si>
  <si>
    <t>Pueblo</t>
  </si>
  <si>
    <t>Adams</t>
  </si>
  <si>
    <t>ALAMOSA RE-11J</t>
  </si>
  <si>
    <t>Larimer</t>
  </si>
  <si>
    <t>DELTA COUNTY 50(J)</t>
  </si>
  <si>
    <t>MAPLETON 1</t>
  </si>
  <si>
    <t>CENTENNIAL R-1</t>
  </si>
  <si>
    <t>MC CLAVE RE-2</t>
  </si>
  <si>
    <t>CANON CITY RE-1</t>
  </si>
  <si>
    <t>PUEBLO COUNTY 70</t>
  </si>
  <si>
    <t>HANOVER 28</t>
  </si>
  <si>
    <t>LAKE COUNTY R-1</t>
  </si>
  <si>
    <t>La Plata</t>
  </si>
  <si>
    <t>Carlson ES Replacement</t>
  </si>
  <si>
    <t>Chaffee</t>
  </si>
  <si>
    <t>EAST GRAND 2</t>
  </si>
  <si>
    <t>57 applications received</t>
  </si>
  <si>
    <t>ADAMS 12 FIVE STAR SCHOOLS</t>
  </si>
  <si>
    <t>Arapahoe</t>
  </si>
  <si>
    <t>Alamosa</t>
  </si>
  <si>
    <t>Atlas Preparatory School</t>
  </si>
  <si>
    <t>BAYFIELD 10 JT-R</t>
  </si>
  <si>
    <t>Morgan</t>
  </si>
  <si>
    <t>BRUSH RE-2(J)</t>
  </si>
  <si>
    <t>BUENA VISTA R-31</t>
  </si>
  <si>
    <t>Fremont</t>
  </si>
  <si>
    <t>Garfield</t>
  </si>
  <si>
    <t>Carbondale Community School</t>
  </si>
  <si>
    <t>Costilla</t>
  </si>
  <si>
    <t>Chavez Huerta K-12 Preparatory Academy</t>
  </si>
  <si>
    <t>Otero</t>
  </si>
  <si>
    <t>CHERAW 31</t>
  </si>
  <si>
    <t>Clear Creek</t>
  </si>
  <si>
    <t>Colorado Early Colleges Fort Collins High School</t>
  </si>
  <si>
    <t>COTOPAXI RE-3</t>
  </si>
  <si>
    <t>Delta</t>
  </si>
  <si>
    <t>Montezuma</t>
  </si>
  <si>
    <t>DOLORES RE-4A</t>
  </si>
  <si>
    <t>Grand</t>
  </si>
  <si>
    <t>ESTES PARK R-3</t>
  </si>
  <si>
    <t>Jefferson</t>
  </si>
  <si>
    <t>Excel Academy Charter School</t>
  </si>
  <si>
    <t>FORT MORGAN RE-3</t>
  </si>
  <si>
    <t>GARFIELD RE-2</t>
  </si>
  <si>
    <t>Weld</t>
  </si>
  <si>
    <t>HARRISON 2</t>
  </si>
  <si>
    <t>Huerfano</t>
  </si>
  <si>
    <t>Elbert</t>
  </si>
  <si>
    <t>KIOWA C-2</t>
  </si>
  <si>
    <t>Lake</t>
  </si>
  <si>
    <t>Bent</t>
  </si>
  <si>
    <t>MIAMI-YODER 60 JT</t>
  </si>
  <si>
    <t>Mountain Sage Community School</t>
  </si>
  <si>
    <t>Mountain Song Community School</t>
  </si>
  <si>
    <t>San Miguel</t>
  </si>
  <si>
    <t>NORWOOD R-2J</t>
  </si>
  <si>
    <t>PEYTON 23 JT</t>
  </si>
  <si>
    <t>Mesa</t>
  </si>
  <si>
    <t>Pueblo School For Arts &amp; Science</t>
  </si>
  <si>
    <t>Rio Blanco</t>
  </si>
  <si>
    <t>Ouray</t>
  </si>
  <si>
    <t>RIDGWAY R-2</t>
  </si>
  <si>
    <t>Kit Carson</t>
  </si>
  <si>
    <t>STRATTON R-4</t>
  </si>
  <si>
    <t>THOMPSON R2-J</t>
  </si>
  <si>
    <t>Baca</t>
  </si>
  <si>
    <t>WELDON VALLEY RE-20(J)</t>
  </si>
  <si>
    <t>Montrose</t>
  </si>
  <si>
    <t>WEST END RE-2</t>
  </si>
  <si>
    <t>WIGGINS RE-50(J)</t>
  </si>
  <si>
    <t>Legacy HS Roof Replacement</t>
  </si>
  <si>
    <t>Hinkley HS Mascot Removal</t>
  </si>
  <si>
    <t>Supplemental FY23 DW HVAC Upgrades</t>
  </si>
  <si>
    <t>Alamosa ES HVAC Phase 2</t>
  </si>
  <si>
    <t>MS Renovation and Addition</t>
  </si>
  <si>
    <t>Bayfield MS Roof Replacement</t>
  </si>
  <si>
    <t>Thomson Primary School HVAC Replacement</t>
  </si>
  <si>
    <t>Grove Pre-K Security Upgrades and Renovation</t>
  </si>
  <si>
    <t>Canon City HS Classroom Wing Replacement</t>
  </si>
  <si>
    <t>K-8 Safety/Security &amp; Roof Replacement</t>
  </si>
  <si>
    <t>K-12 Roof Replacement</t>
  </si>
  <si>
    <t>K-12 Addition/Renovation</t>
  </si>
  <si>
    <t>HS Roof Replacement</t>
  </si>
  <si>
    <t>DW HVAC and Electrical Upgrades</t>
  </si>
  <si>
    <t>Dolores MS/HS Renovation and Addition</t>
  </si>
  <si>
    <t>K-8 Safety &amp; Security Upgrades</t>
  </si>
  <si>
    <t>DW Health and Safety Upgrades</t>
  </si>
  <si>
    <t>Bella Academy K-3 Partial Roof Replacement</t>
  </si>
  <si>
    <t>Monfort ES Partial Roof Replacement</t>
  </si>
  <si>
    <t>Multiple School Security Cameras</t>
  </si>
  <si>
    <t>Panorama MS Safety and Mechanical Upgrades</t>
  </si>
  <si>
    <t>Supplemental FY22 HS Conversion to MS</t>
  </si>
  <si>
    <t>PK-12 School Replacement</t>
  </si>
  <si>
    <t>K-12 HVAC Unit Replacement</t>
  </si>
  <si>
    <t>K-8 Renovation &amp; Addition</t>
  </si>
  <si>
    <t>PK-12 Replacement School</t>
  </si>
  <si>
    <t>DW Fire Alarm Upgrades</t>
  </si>
  <si>
    <t>Skyview MS Addition</t>
  </si>
  <si>
    <t>Fulton Campus Addition</t>
  </si>
  <si>
    <t>Jones Campus Roof Replacement</t>
  </si>
  <si>
    <t>Secondary School Roof Replacement</t>
  </si>
  <si>
    <t>PK-8 School Replacement</t>
  </si>
  <si>
    <t>DW Safety &amp; Security and Gym Roof</t>
  </si>
  <si>
    <t>PK-12 Addition &amp; Renovation</t>
  </si>
  <si>
    <t>Supplemental FY22 New PK-12</t>
  </si>
  <si>
    <t>Wiggins ES and Event Center HVAC</t>
  </si>
  <si>
    <t>State Match &lt;$1M (17)</t>
  </si>
  <si>
    <t>Charter School Applications (10)</t>
  </si>
  <si>
    <t>School District Applications (47)</t>
  </si>
  <si>
    <t>Supplemental Grants (6)</t>
  </si>
  <si>
    <t>Last Year (22-23) - 64 Applications Received</t>
  </si>
  <si>
    <t>State Match &gt;$10M (15)</t>
  </si>
  <si>
    <t>State Match $1M - $10M (25)</t>
  </si>
  <si>
    <t>Cesar Chavez ES Roof &amp; HVAC Replacement</t>
  </si>
  <si>
    <t>DW HS Safety/Security/Fire/Mechanical Upgrades</t>
  </si>
  <si>
    <t>Fraser Valley ES Safety/Roof Improvements</t>
  </si>
  <si>
    <t>Middle Park HS Safety/HVAC Improvements</t>
  </si>
  <si>
    <t>Estes Park HS Safety Renovation</t>
  </si>
  <si>
    <t>Coal Ridge HS Concession and Restroom Facilities</t>
  </si>
  <si>
    <t>Prairie Heights ES Addition/Renovation</t>
  </si>
  <si>
    <t>Peakview ES and Gardner ES Roof/HVAC Upgrades</t>
  </si>
  <si>
    <t>Lake County ES Addition/Replacement</t>
  </si>
  <si>
    <t>York International PK-12 Rebuild/Renovation</t>
  </si>
  <si>
    <t>K-8 Addition/Renovation</t>
  </si>
  <si>
    <t>Peyton MS/HS Addition and Improvements</t>
  </si>
  <si>
    <t>Plateau Valley PK-12 Addition/Replacement</t>
  </si>
  <si>
    <t>DW Roofing and Security Upgrades</t>
  </si>
  <si>
    <t>Rocky Ford JrSr HS Roof Replacement</t>
  </si>
  <si>
    <t>Supplemental FY22 PK-12 HS Addition/Renovation</t>
  </si>
  <si>
    <t>Multiple School Security Upgrades</t>
  </si>
  <si>
    <t>Supplemental FY22 PK-12 School Replacement</t>
  </si>
  <si>
    <t>Supplemental FY22 MS Renovation &amp; K-5 Addition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</si>
</sst>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23">
    <xf numFmtId="0" fontId="0" fillId="0" borderId="0" xfId="0"/>
    <xf numFmtId="0" fontId="3"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applyAlignment="1">
      <alignment horizontal="center" wrapText="1"/>
    </xf>
    <xf numFmtId="9" fontId="3" fillId="2" borderId="3" xfId="2" applyFont="1" applyFill="1" applyBorder="1" applyAlignment="1">
      <alignment horizontal="center" wrapText="1"/>
    </xf>
    <xf numFmtId="0" fontId="0" fillId="0" borderId="4" xfId="0" applyBorder="1"/>
    <xf numFmtId="0" fontId="0" fillId="0" borderId="5" xfId="0" applyBorder="1"/>
    <xf numFmtId="0" fontId="2" fillId="0" borderId="5" xfId="0" applyFont="1" applyBorder="1" applyAlignment="1">
      <alignment horizontal="right"/>
    </xf>
    <xf numFmtId="44" fontId="2" fillId="0" borderId="5" xfId="0" applyNumberFormat="1" applyFont="1" applyBorder="1"/>
    <xf numFmtId="10" fontId="2" fillId="0" borderId="5" xfId="2" applyNumberFormat="1" applyFont="1" applyBorder="1"/>
    <xf numFmtId="44" fontId="0" fillId="0" borderId="0" xfId="1" applyFont="1"/>
    <xf numFmtId="0" fontId="2" fillId="0" borderId="0" xfId="0" applyFont="1" applyAlignment="1">
      <alignment horizontal="right"/>
    </xf>
    <xf numFmtId="44" fontId="2" fillId="0" borderId="0" xfId="1" applyFont="1"/>
    <xf numFmtId="10" fontId="2" fillId="0" borderId="0" xfId="2" applyNumberFormat="1" applyFont="1"/>
    <xf numFmtId="9" fontId="0" fillId="0" borderId="0" xfId="2" applyFont="1"/>
    <xf numFmtId="0" fontId="0" fillId="0" borderId="0" xfId="0" applyAlignment="1">
      <alignment horizontal="right"/>
    </xf>
    <xf numFmtId="10" fontId="0" fillId="0" borderId="0" xfId="2" applyNumberFormat="1" applyFont="1"/>
    <xf numFmtId="44" fontId="0" fillId="0" borderId="0" xfId="1" applyFont="1" applyFill="1"/>
    <xf numFmtId="10" fontId="0" fillId="3" borderId="5" xfId="0" applyNumberFormat="1" applyFill="1" applyBorder="1"/>
    <xf numFmtId="44" fontId="0" fillId="3" borderId="5" xfId="1" applyFont="1" applyFill="1" applyBorder="1" applyProtection="1"/>
    <xf numFmtId="10" fontId="1" fillId="0" borderId="0" xfId="2" applyNumberFormat="1" applyFont="1"/>
    <xf numFmtId="0" fontId="2" fillId="0" borderId="6" xfId="0" applyFont="1" applyBorder="1" applyAlignment="1">
      <alignment horizontal="center"/>
    </xf>
    <xf numFmtId="0" fontId="2" fillId="0" borderId="7" xfId="0" applyFont="1" applyBorder="1" applyAlignment="1">
      <alignment horizontal="center"/>
    </xf>
  </cellXfs>
  <cellStyles count="4">
    <cellStyle name="Currency" xfId="1" builtinId="4"/>
    <cellStyle name="Normal" xfId="0" builtinId="0"/>
    <cellStyle name="Normal 19" xfId="3" xr:uid="{567C9AF3-2752-49BF-895B-7B7E110EF0B0}"/>
    <cellStyle name="Percent" xfId="2"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s-01\m5\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s"/>
      <sheetName val="Checklist"/>
      <sheetName val="Cash Criteria"/>
      <sheetName val="Pupil Count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B9EC-F5C8-48BB-ABDB-79E27A7D13F0}">
  <sheetPr>
    <pageSetUpPr fitToPage="1"/>
  </sheetPr>
  <dimension ref="A1:G86"/>
  <sheetViews>
    <sheetView tabSelected="1" view="pageLayout" zoomScaleNormal="100" workbookViewId="0">
      <selection activeCell="C62" sqref="C62"/>
    </sheetView>
  </sheetViews>
  <sheetFormatPr defaultRowHeight="15" x14ac:dyDescent="0.25"/>
  <cols>
    <col min="1" max="1" width="13.28515625" customWidth="1"/>
    <col min="2" max="2" width="37.28515625" customWidth="1"/>
    <col min="3" max="3" width="53.28515625" customWidth="1"/>
    <col min="4" max="4" width="16.42578125" customWidth="1"/>
    <col min="5" max="5" width="16.28515625" customWidth="1"/>
    <col min="6" max="6" width="17.85546875" customWidth="1"/>
    <col min="7" max="7" width="9.28515625" customWidth="1"/>
  </cols>
  <sheetData>
    <row r="1" spans="1:7" ht="51.75" customHeight="1" thickBot="1" x14ac:dyDescent="0.3">
      <c r="A1" s="1" t="s">
        <v>0</v>
      </c>
      <c r="B1" s="2" t="s">
        <v>1</v>
      </c>
      <c r="C1" s="3" t="s">
        <v>2</v>
      </c>
      <c r="D1" s="3" t="s">
        <v>3</v>
      </c>
      <c r="E1" s="3" t="s">
        <v>4</v>
      </c>
      <c r="F1" s="3" t="s">
        <v>5</v>
      </c>
      <c r="G1" s="4" t="s">
        <v>6</v>
      </c>
    </row>
    <row r="2" spans="1:7" x14ac:dyDescent="0.25">
      <c r="A2" s="5" t="s">
        <v>20</v>
      </c>
      <c r="B2" s="5" t="s">
        <v>36</v>
      </c>
      <c r="C2" s="5" t="s">
        <v>89</v>
      </c>
      <c r="D2" s="19">
        <v>2386925.31</v>
      </c>
      <c r="E2" s="19">
        <v>2203315.6800000002</v>
      </c>
      <c r="F2" s="19">
        <v>4590240.99</v>
      </c>
      <c r="G2" s="18">
        <v>0.48</v>
      </c>
    </row>
    <row r="3" spans="1:7" x14ac:dyDescent="0.25">
      <c r="A3" s="6" t="s">
        <v>37</v>
      </c>
      <c r="B3" s="6" t="s">
        <v>14</v>
      </c>
      <c r="C3" s="6" t="s">
        <v>90</v>
      </c>
      <c r="D3" s="19">
        <v>45572.800000000003</v>
      </c>
      <c r="E3" s="19">
        <v>24539.200000000001</v>
      </c>
      <c r="F3" s="19">
        <v>70112</v>
      </c>
      <c r="G3" s="18">
        <v>0.35</v>
      </c>
    </row>
    <row r="4" spans="1:7" x14ac:dyDescent="0.25">
      <c r="A4" s="6" t="s">
        <v>38</v>
      </c>
      <c r="B4" s="6" t="s">
        <v>21</v>
      </c>
      <c r="C4" s="6" t="s">
        <v>91</v>
      </c>
      <c r="D4" s="19">
        <v>2465092.31</v>
      </c>
      <c r="E4" s="19">
        <v>1006868.69</v>
      </c>
      <c r="F4" s="19">
        <v>3471961</v>
      </c>
      <c r="G4" s="18">
        <v>0.28999999999999998</v>
      </c>
    </row>
    <row r="5" spans="1:7" x14ac:dyDescent="0.25">
      <c r="A5" s="6" t="s">
        <v>38</v>
      </c>
      <c r="B5" s="6" t="s">
        <v>21</v>
      </c>
      <c r="C5" s="6" t="s">
        <v>92</v>
      </c>
      <c r="D5" s="19">
        <v>1244561.8400000001</v>
      </c>
      <c r="E5" s="19">
        <v>508342.16</v>
      </c>
      <c r="F5" s="19">
        <v>1752904</v>
      </c>
      <c r="G5" s="18">
        <v>0.28999999999999998</v>
      </c>
    </row>
    <row r="6" spans="1:7" x14ac:dyDescent="0.25">
      <c r="A6" s="6" t="s">
        <v>18</v>
      </c>
      <c r="B6" s="6" t="s">
        <v>39</v>
      </c>
      <c r="C6" s="6" t="s">
        <v>93</v>
      </c>
      <c r="D6" s="19">
        <v>14065494.08</v>
      </c>
      <c r="E6" s="19">
        <v>1918021.92</v>
      </c>
      <c r="F6" s="19">
        <v>15983516</v>
      </c>
      <c r="G6" s="18">
        <v>0.12</v>
      </c>
    </row>
    <row r="7" spans="1:7" x14ac:dyDescent="0.25">
      <c r="A7" s="6" t="s">
        <v>31</v>
      </c>
      <c r="B7" s="6" t="s">
        <v>40</v>
      </c>
      <c r="C7" s="6" t="s">
        <v>94</v>
      </c>
      <c r="D7" s="19">
        <v>815085.18</v>
      </c>
      <c r="E7" s="19">
        <v>694331.82</v>
      </c>
      <c r="F7" s="19">
        <v>1509417</v>
      </c>
      <c r="G7" s="18">
        <v>0.46</v>
      </c>
    </row>
    <row r="8" spans="1:7" x14ac:dyDescent="0.25">
      <c r="A8" s="6" t="s">
        <v>41</v>
      </c>
      <c r="B8" s="6" t="s">
        <v>42</v>
      </c>
      <c r="C8" s="6" t="s">
        <v>95</v>
      </c>
      <c r="D8" s="19">
        <v>2917905.65</v>
      </c>
      <c r="E8" s="19">
        <v>2387377.35</v>
      </c>
      <c r="F8" s="19">
        <v>5305283</v>
      </c>
      <c r="G8" s="18">
        <v>0.45</v>
      </c>
    </row>
    <row r="9" spans="1:7" x14ac:dyDescent="0.25">
      <c r="A9" s="6" t="s">
        <v>33</v>
      </c>
      <c r="B9" s="6" t="s">
        <v>43</v>
      </c>
      <c r="C9" s="6" t="s">
        <v>96</v>
      </c>
      <c r="D9" s="19">
        <v>1980011.7</v>
      </c>
      <c r="E9" s="19">
        <v>2420014.29</v>
      </c>
      <c r="F9" s="19">
        <v>4400025.99</v>
      </c>
      <c r="G9" s="18">
        <v>0.55000000000000004</v>
      </c>
    </row>
    <row r="10" spans="1:7" x14ac:dyDescent="0.25">
      <c r="A10" s="6" t="s">
        <v>44</v>
      </c>
      <c r="B10" s="6" t="s">
        <v>27</v>
      </c>
      <c r="C10" s="6" t="s">
        <v>97</v>
      </c>
      <c r="D10" s="19">
        <v>24551726.719999999</v>
      </c>
      <c r="E10" s="19">
        <v>13810346.279999999</v>
      </c>
      <c r="F10" s="19">
        <v>38362073</v>
      </c>
      <c r="G10" s="18">
        <v>0.36</v>
      </c>
    </row>
    <row r="11" spans="1:7" x14ac:dyDescent="0.25">
      <c r="A11" s="6" t="s">
        <v>45</v>
      </c>
      <c r="B11" s="6" t="s">
        <v>46</v>
      </c>
      <c r="C11" s="6" t="s">
        <v>98</v>
      </c>
      <c r="D11" s="19">
        <v>956473.42</v>
      </c>
      <c r="E11" s="19">
        <v>1376388.58</v>
      </c>
      <c r="F11" s="19">
        <v>2332862</v>
      </c>
      <c r="G11" s="18">
        <v>0.59</v>
      </c>
    </row>
    <row r="12" spans="1:7" x14ac:dyDescent="0.25">
      <c r="A12" s="6" t="s">
        <v>47</v>
      </c>
      <c r="B12" s="6" t="s">
        <v>25</v>
      </c>
      <c r="C12" s="6" t="s">
        <v>99</v>
      </c>
      <c r="D12" s="19">
        <v>1061901.8</v>
      </c>
      <c r="E12" s="19">
        <v>392758.2</v>
      </c>
      <c r="F12" s="19">
        <v>1454660</v>
      </c>
      <c r="G12" s="18">
        <v>0.27</v>
      </c>
    </row>
    <row r="13" spans="1:7" x14ac:dyDescent="0.25">
      <c r="A13" s="6" t="s">
        <v>19</v>
      </c>
      <c r="B13" s="6" t="s">
        <v>48</v>
      </c>
      <c r="C13" s="6" t="s">
        <v>132</v>
      </c>
      <c r="D13" s="19">
        <v>1234547.6000000001</v>
      </c>
      <c r="E13" s="19">
        <v>168347.4</v>
      </c>
      <c r="F13" s="19">
        <v>1402895</v>
      </c>
      <c r="G13" s="18">
        <v>0.12</v>
      </c>
    </row>
    <row r="14" spans="1:7" x14ac:dyDescent="0.25">
      <c r="A14" s="6" t="s">
        <v>49</v>
      </c>
      <c r="B14" s="6" t="s">
        <v>50</v>
      </c>
      <c r="C14" s="6" t="s">
        <v>100</v>
      </c>
      <c r="D14" s="19">
        <v>42539979.170000002</v>
      </c>
      <c r="E14" s="19">
        <v>1694167.83</v>
      </c>
      <c r="F14" s="19">
        <v>44234147</v>
      </c>
      <c r="G14" s="18">
        <v>3.8300000000000001E-2</v>
      </c>
    </row>
    <row r="15" spans="1:7" x14ac:dyDescent="0.25">
      <c r="A15" s="6" t="s">
        <v>51</v>
      </c>
      <c r="B15" s="6" t="s">
        <v>8</v>
      </c>
      <c r="C15" s="6" t="s">
        <v>32</v>
      </c>
      <c r="D15" s="19">
        <v>8303291.2800000003</v>
      </c>
      <c r="E15" s="19">
        <v>26293755.719999999</v>
      </c>
      <c r="F15" s="19">
        <v>34597047</v>
      </c>
      <c r="G15" s="18">
        <v>0.76</v>
      </c>
    </row>
    <row r="16" spans="1:7" x14ac:dyDescent="0.25">
      <c r="A16" s="6" t="s">
        <v>22</v>
      </c>
      <c r="B16" s="6" t="s">
        <v>52</v>
      </c>
      <c r="C16" s="6" t="s">
        <v>101</v>
      </c>
      <c r="D16" s="19">
        <v>1559845.7</v>
      </c>
      <c r="E16" s="19">
        <v>668505.30000000005</v>
      </c>
      <c r="F16" s="19">
        <v>2228351</v>
      </c>
      <c r="G16" s="18">
        <v>0.3</v>
      </c>
    </row>
    <row r="17" spans="1:7" x14ac:dyDescent="0.25">
      <c r="A17" s="6" t="s">
        <v>44</v>
      </c>
      <c r="B17" s="6" t="s">
        <v>53</v>
      </c>
      <c r="C17" s="6" t="s">
        <v>102</v>
      </c>
      <c r="D17" s="19">
        <v>3177316.09</v>
      </c>
      <c r="E17" s="19">
        <v>3582930.91</v>
      </c>
      <c r="F17" s="19">
        <v>6760247</v>
      </c>
      <c r="G17" s="18">
        <v>0.53</v>
      </c>
    </row>
    <row r="18" spans="1:7" x14ac:dyDescent="0.25">
      <c r="A18" s="6" t="s">
        <v>54</v>
      </c>
      <c r="B18" s="6" t="s">
        <v>23</v>
      </c>
      <c r="C18" s="6" t="s">
        <v>133</v>
      </c>
      <c r="D18" s="19">
        <v>7939530.9100000001</v>
      </c>
      <c r="E18" s="19">
        <v>7040716.0899999999</v>
      </c>
      <c r="F18" s="19">
        <v>14980247</v>
      </c>
      <c r="G18" s="18">
        <v>0.47</v>
      </c>
    </row>
    <row r="19" spans="1:7" x14ac:dyDescent="0.25">
      <c r="A19" s="6" t="s">
        <v>55</v>
      </c>
      <c r="B19" s="6" t="s">
        <v>56</v>
      </c>
      <c r="C19" s="6" t="s">
        <v>103</v>
      </c>
      <c r="D19" s="19">
        <v>17572361.18</v>
      </c>
      <c r="E19" s="19">
        <v>9931725.8200000003</v>
      </c>
      <c r="F19" s="19">
        <v>27504087</v>
      </c>
      <c r="G19" s="18">
        <v>0.36109999999999998</v>
      </c>
    </row>
    <row r="20" spans="1:7" x14ac:dyDescent="0.25">
      <c r="A20" s="6" t="s">
        <v>57</v>
      </c>
      <c r="B20" s="6" t="s">
        <v>34</v>
      </c>
      <c r="C20" s="6" t="s">
        <v>134</v>
      </c>
      <c r="D20" s="19">
        <v>921252.3</v>
      </c>
      <c r="E20" s="19">
        <v>2149588.7000000002</v>
      </c>
      <c r="F20" s="19">
        <v>3070841</v>
      </c>
      <c r="G20" s="18">
        <v>0.7</v>
      </c>
    </row>
    <row r="21" spans="1:7" x14ac:dyDescent="0.25">
      <c r="A21" s="6" t="s">
        <v>57</v>
      </c>
      <c r="B21" s="6" t="s">
        <v>34</v>
      </c>
      <c r="C21" s="6" t="s">
        <v>135</v>
      </c>
      <c r="D21" s="19">
        <v>1030555.5</v>
      </c>
      <c r="E21" s="19">
        <v>2404629.5</v>
      </c>
      <c r="F21" s="19">
        <v>3435185</v>
      </c>
      <c r="G21" s="18">
        <v>0.7</v>
      </c>
    </row>
    <row r="22" spans="1:7" x14ac:dyDescent="0.25">
      <c r="A22" s="6" t="s">
        <v>22</v>
      </c>
      <c r="B22" s="6" t="s">
        <v>58</v>
      </c>
      <c r="C22" s="6" t="s">
        <v>136</v>
      </c>
      <c r="D22" s="19">
        <v>121905.3</v>
      </c>
      <c r="E22" s="19">
        <v>284445.7</v>
      </c>
      <c r="F22" s="19">
        <v>406351</v>
      </c>
      <c r="G22" s="18">
        <v>0.7</v>
      </c>
    </row>
    <row r="23" spans="1:7" x14ac:dyDescent="0.25">
      <c r="A23" s="6" t="s">
        <v>59</v>
      </c>
      <c r="B23" s="6" t="s">
        <v>60</v>
      </c>
      <c r="C23" s="6" t="s">
        <v>104</v>
      </c>
      <c r="D23" s="19">
        <v>125295.36</v>
      </c>
      <c r="E23" s="19">
        <v>266252.64</v>
      </c>
      <c r="F23" s="19">
        <v>391548</v>
      </c>
      <c r="G23" s="18">
        <v>0.68</v>
      </c>
    </row>
    <row r="24" spans="1:7" x14ac:dyDescent="0.25">
      <c r="A24" s="6" t="s">
        <v>41</v>
      </c>
      <c r="B24" s="6" t="s">
        <v>61</v>
      </c>
      <c r="C24" s="6" t="s">
        <v>105</v>
      </c>
      <c r="D24" s="19">
        <v>2802020.25</v>
      </c>
      <c r="E24" s="19">
        <v>2113804.75</v>
      </c>
      <c r="F24" s="19">
        <v>4915825</v>
      </c>
      <c r="G24" s="18">
        <v>0.43</v>
      </c>
    </row>
    <row r="25" spans="1:7" x14ac:dyDescent="0.25">
      <c r="A25" s="6" t="s">
        <v>45</v>
      </c>
      <c r="B25" s="6" t="s">
        <v>62</v>
      </c>
      <c r="C25" s="6" t="s">
        <v>137</v>
      </c>
      <c r="D25" s="19">
        <v>417200.52</v>
      </c>
      <c r="E25" s="19">
        <v>530982.48</v>
      </c>
      <c r="F25" s="19">
        <v>948183</v>
      </c>
      <c r="G25" s="18">
        <v>0.56000000000000005</v>
      </c>
    </row>
    <row r="26" spans="1:7" x14ac:dyDescent="0.25">
      <c r="A26" s="6" t="s">
        <v>63</v>
      </c>
      <c r="B26" s="6" t="s">
        <v>17</v>
      </c>
      <c r="C26" s="6" t="s">
        <v>106</v>
      </c>
      <c r="D26" s="19">
        <v>296010.43</v>
      </c>
      <c r="E26" s="19">
        <v>189252.57</v>
      </c>
      <c r="F26" s="19">
        <v>485263</v>
      </c>
      <c r="G26" s="18">
        <v>0.39</v>
      </c>
    </row>
    <row r="27" spans="1:7" x14ac:dyDescent="0.25">
      <c r="A27" s="6" t="s">
        <v>63</v>
      </c>
      <c r="B27" s="6" t="s">
        <v>17</v>
      </c>
      <c r="C27" s="6" t="s">
        <v>107</v>
      </c>
      <c r="D27" s="19">
        <v>374618.69</v>
      </c>
      <c r="E27" s="19">
        <v>239510.31</v>
      </c>
      <c r="F27" s="19">
        <v>614129</v>
      </c>
      <c r="G27" s="18">
        <v>0.39</v>
      </c>
    </row>
    <row r="28" spans="1:7" x14ac:dyDescent="0.25">
      <c r="A28" s="6" t="s">
        <v>63</v>
      </c>
      <c r="B28" s="6" t="s">
        <v>17</v>
      </c>
      <c r="C28" s="6" t="s">
        <v>108</v>
      </c>
      <c r="D28" s="19">
        <v>67796.62</v>
      </c>
      <c r="E28" s="19">
        <v>43345.38</v>
      </c>
      <c r="F28" s="19">
        <v>111142</v>
      </c>
      <c r="G28" s="18">
        <v>0.39</v>
      </c>
    </row>
    <row r="29" spans="1:7" x14ac:dyDescent="0.25">
      <c r="A29" s="6" t="s">
        <v>18</v>
      </c>
      <c r="B29" s="6" t="s">
        <v>29</v>
      </c>
      <c r="C29" s="6" t="s">
        <v>138</v>
      </c>
      <c r="D29" s="19">
        <v>17970639.550000001</v>
      </c>
      <c r="E29" s="19">
        <v>4777005.45</v>
      </c>
      <c r="F29" s="19">
        <v>22747645</v>
      </c>
      <c r="G29" s="18">
        <v>0.21</v>
      </c>
    </row>
    <row r="30" spans="1:7" x14ac:dyDescent="0.25">
      <c r="A30" s="6" t="s">
        <v>18</v>
      </c>
      <c r="B30" s="6" t="s">
        <v>64</v>
      </c>
      <c r="C30" s="6" t="s">
        <v>109</v>
      </c>
      <c r="D30" s="19">
        <v>1754782.76</v>
      </c>
      <c r="E30" s="19">
        <v>649029.24</v>
      </c>
      <c r="F30" s="19">
        <v>2403812</v>
      </c>
      <c r="G30" s="18">
        <v>0.27</v>
      </c>
    </row>
    <row r="31" spans="1:7" x14ac:dyDescent="0.25">
      <c r="A31" s="6" t="s">
        <v>65</v>
      </c>
      <c r="B31" s="6" t="s">
        <v>9</v>
      </c>
      <c r="C31" s="6" t="s">
        <v>139</v>
      </c>
      <c r="D31" s="19">
        <v>4691727.59</v>
      </c>
      <c r="E31" s="19">
        <v>2010740.4</v>
      </c>
      <c r="F31" s="19">
        <v>6702467.9900000002</v>
      </c>
      <c r="G31" s="18">
        <v>0.3</v>
      </c>
    </row>
    <row r="32" spans="1:7" x14ac:dyDescent="0.25">
      <c r="A32" s="6" t="s">
        <v>63</v>
      </c>
      <c r="B32" s="6" t="s">
        <v>12</v>
      </c>
      <c r="C32" s="6" t="s">
        <v>110</v>
      </c>
      <c r="D32" s="19">
        <v>3469334.52</v>
      </c>
      <c r="E32" s="19">
        <v>2410893.48</v>
      </c>
      <c r="F32" s="19">
        <v>5880228</v>
      </c>
      <c r="G32" s="18">
        <v>0.41</v>
      </c>
    </row>
    <row r="33" spans="1:7" x14ac:dyDescent="0.25">
      <c r="A33" s="6" t="s">
        <v>66</v>
      </c>
      <c r="B33" s="6" t="s">
        <v>67</v>
      </c>
      <c r="C33" s="6" t="s">
        <v>111</v>
      </c>
      <c r="D33" s="19">
        <v>55032365.82</v>
      </c>
      <c r="E33" s="19">
        <v>10701468.18</v>
      </c>
      <c r="F33" s="19">
        <v>65733834</v>
      </c>
      <c r="G33" s="18">
        <v>0.1628</v>
      </c>
    </row>
    <row r="34" spans="1:7" x14ac:dyDescent="0.25">
      <c r="A34" s="6" t="s">
        <v>68</v>
      </c>
      <c r="B34" s="6" t="s">
        <v>30</v>
      </c>
      <c r="C34" s="6" t="s">
        <v>140</v>
      </c>
      <c r="D34" s="19">
        <v>25299305.789999999</v>
      </c>
      <c r="E34" s="19">
        <v>19085441.210000001</v>
      </c>
      <c r="F34" s="19">
        <v>44384747</v>
      </c>
      <c r="G34" s="18">
        <v>0.43</v>
      </c>
    </row>
    <row r="35" spans="1:7" x14ac:dyDescent="0.25">
      <c r="A35" s="6" t="s">
        <v>20</v>
      </c>
      <c r="B35" s="6" t="s">
        <v>24</v>
      </c>
      <c r="C35" s="6" t="s">
        <v>141</v>
      </c>
      <c r="D35" s="19">
        <v>32211940.309999999</v>
      </c>
      <c r="E35" s="19">
        <v>22384568.690000001</v>
      </c>
      <c r="F35" s="19">
        <v>54596509</v>
      </c>
      <c r="G35" s="18">
        <v>0.41</v>
      </c>
    </row>
    <row r="36" spans="1:7" x14ac:dyDescent="0.25">
      <c r="A36" s="6" t="s">
        <v>69</v>
      </c>
      <c r="B36" s="6" t="s">
        <v>26</v>
      </c>
      <c r="C36" s="6" t="s">
        <v>111</v>
      </c>
      <c r="D36" s="19">
        <v>42850877.289999999</v>
      </c>
      <c r="E36" s="19">
        <v>5898698.7000000002</v>
      </c>
      <c r="F36" s="19">
        <v>48749575.990000002</v>
      </c>
      <c r="G36" s="18">
        <v>0.121</v>
      </c>
    </row>
    <row r="37" spans="1:7" x14ac:dyDescent="0.25">
      <c r="A37" s="6" t="s">
        <v>18</v>
      </c>
      <c r="B37" s="6" t="s">
        <v>70</v>
      </c>
      <c r="C37" s="6" t="s">
        <v>112</v>
      </c>
      <c r="D37" s="19">
        <v>73048.5</v>
      </c>
      <c r="E37" s="19">
        <v>42901.5</v>
      </c>
      <c r="F37" s="19">
        <v>115950</v>
      </c>
      <c r="G37" s="18">
        <v>0.37</v>
      </c>
    </row>
    <row r="38" spans="1:7" x14ac:dyDescent="0.25">
      <c r="A38" s="6" t="s">
        <v>22</v>
      </c>
      <c r="B38" s="6" t="s">
        <v>71</v>
      </c>
      <c r="C38" s="6" t="s">
        <v>142</v>
      </c>
      <c r="D38" s="19">
        <v>3850909.75</v>
      </c>
      <c r="E38" s="19">
        <v>4342515.25</v>
      </c>
      <c r="F38" s="19">
        <v>8193425</v>
      </c>
      <c r="G38" s="18">
        <v>0.53</v>
      </c>
    </row>
    <row r="39" spans="1:7" x14ac:dyDescent="0.25">
      <c r="A39" s="6" t="s">
        <v>18</v>
      </c>
      <c r="B39" s="6" t="s">
        <v>72</v>
      </c>
      <c r="C39" s="6" t="s">
        <v>113</v>
      </c>
      <c r="D39" s="19">
        <v>8992888.9800000004</v>
      </c>
      <c r="E39" s="19">
        <v>1841917.02</v>
      </c>
      <c r="F39" s="19">
        <v>10834806</v>
      </c>
      <c r="G39" s="18">
        <v>0.17</v>
      </c>
    </row>
    <row r="40" spans="1:7" x14ac:dyDescent="0.25">
      <c r="A40" s="6" t="s">
        <v>73</v>
      </c>
      <c r="B40" s="6" t="s">
        <v>74</v>
      </c>
      <c r="C40" s="6" t="s">
        <v>114</v>
      </c>
      <c r="D40" s="19">
        <v>59739351.700000003</v>
      </c>
      <c r="E40" s="19">
        <v>10196672.300000001</v>
      </c>
      <c r="F40" s="19">
        <v>69936024</v>
      </c>
      <c r="G40" s="18">
        <v>0.14580000000000001</v>
      </c>
    </row>
    <row r="41" spans="1:7" x14ac:dyDescent="0.25">
      <c r="A41" s="6" t="s">
        <v>18</v>
      </c>
      <c r="B41" s="6" t="s">
        <v>75</v>
      </c>
      <c r="C41" s="6" t="s">
        <v>143</v>
      </c>
      <c r="D41" s="19">
        <v>31114104.379999999</v>
      </c>
      <c r="E41" s="19">
        <v>11660303.619999999</v>
      </c>
      <c r="F41" s="19">
        <v>42774408</v>
      </c>
      <c r="G41" s="18">
        <v>0.27260000000000001</v>
      </c>
    </row>
    <row r="42" spans="1:7" x14ac:dyDescent="0.25">
      <c r="A42" s="6" t="s">
        <v>76</v>
      </c>
      <c r="B42" s="6" t="s">
        <v>10</v>
      </c>
      <c r="C42" s="6" t="s">
        <v>144</v>
      </c>
      <c r="D42" s="19">
        <v>26665783.719999999</v>
      </c>
      <c r="E42" s="19">
        <v>40791296.280000001</v>
      </c>
      <c r="F42" s="19">
        <v>67457080</v>
      </c>
      <c r="G42" s="18">
        <v>0.60470000000000002</v>
      </c>
    </row>
    <row r="43" spans="1:7" x14ac:dyDescent="0.25">
      <c r="A43" s="6" t="s">
        <v>19</v>
      </c>
      <c r="B43" s="6" t="s">
        <v>28</v>
      </c>
      <c r="C43" s="6" t="s">
        <v>115</v>
      </c>
      <c r="D43" s="19">
        <v>482861.92</v>
      </c>
      <c r="E43" s="19">
        <v>694850.08</v>
      </c>
      <c r="F43" s="19">
        <v>1177712</v>
      </c>
      <c r="G43" s="18">
        <v>0.59</v>
      </c>
    </row>
    <row r="44" spans="1:7" x14ac:dyDescent="0.25">
      <c r="A44" s="6" t="s">
        <v>19</v>
      </c>
      <c r="B44" s="6" t="s">
        <v>28</v>
      </c>
      <c r="C44" s="6" t="s">
        <v>116</v>
      </c>
      <c r="D44" s="19">
        <v>2780339.97</v>
      </c>
      <c r="E44" s="19">
        <v>4000977.03</v>
      </c>
      <c r="F44" s="19">
        <v>6781317</v>
      </c>
      <c r="G44" s="18">
        <v>0.59</v>
      </c>
    </row>
    <row r="45" spans="1:7" x14ac:dyDescent="0.25">
      <c r="A45" s="6" t="s">
        <v>19</v>
      </c>
      <c r="B45" s="6" t="s">
        <v>77</v>
      </c>
      <c r="C45" s="6" t="s">
        <v>117</v>
      </c>
      <c r="D45" s="19">
        <v>1553616.24</v>
      </c>
      <c r="E45" s="19">
        <v>211856.76</v>
      </c>
      <c r="F45" s="19">
        <v>1765473</v>
      </c>
      <c r="G45" s="18">
        <v>0.12</v>
      </c>
    </row>
    <row r="46" spans="1:7" x14ac:dyDescent="0.25">
      <c r="A46" s="6" t="s">
        <v>19</v>
      </c>
      <c r="B46" s="6" t="s">
        <v>77</v>
      </c>
      <c r="C46" s="6" t="s">
        <v>118</v>
      </c>
      <c r="D46" s="19">
        <v>756620.7</v>
      </c>
      <c r="E46" s="19">
        <v>133521.29</v>
      </c>
      <c r="F46" s="19">
        <v>890141.99</v>
      </c>
      <c r="G46" s="18">
        <v>0.15</v>
      </c>
    </row>
    <row r="47" spans="1:7" x14ac:dyDescent="0.25">
      <c r="A47" s="6" t="s">
        <v>78</v>
      </c>
      <c r="B47" s="6" t="s">
        <v>16</v>
      </c>
      <c r="C47" s="6" t="s">
        <v>145</v>
      </c>
      <c r="D47" s="19">
        <v>464582.61</v>
      </c>
      <c r="E47" s="19">
        <v>1137426.3799999999</v>
      </c>
      <c r="F47" s="19">
        <v>1602008.9899999998</v>
      </c>
      <c r="G47" s="18">
        <v>0.71</v>
      </c>
    </row>
    <row r="48" spans="1:7" x14ac:dyDescent="0.25">
      <c r="A48" s="6" t="s">
        <v>79</v>
      </c>
      <c r="B48" s="6" t="s">
        <v>80</v>
      </c>
      <c r="C48" s="6" t="s">
        <v>119</v>
      </c>
      <c r="D48" s="19">
        <v>963943.2</v>
      </c>
      <c r="E48" s="19">
        <v>1445914.8</v>
      </c>
      <c r="F48" s="19">
        <v>2409858</v>
      </c>
      <c r="G48" s="18">
        <v>0.6</v>
      </c>
    </row>
    <row r="49" spans="1:7" x14ac:dyDescent="0.25">
      <c r="A49" s="6" t="s">
        <v>49</v>
      </c>
      <c r="B49" s="6" t="s">
        <v>11</v>
      </c>
      <c r="C49" s="6" t="s">
        <v>146</v>
      </c>
      <c r="D49" s="19">
        <v>6061192</v>
      </c>
      <c r="E49" s="19">
        <v>0</v>
      </c>
      <c r="F49" s="19">
        <v>6061192</v>
      </c>
      <c r="G49" s="18">
        <v>0</v>
      </c>
    </row>
    <row r="50" spans="1:7" x14ac:dyDescent="0.25">
      <c r="A50" s="6" t="s">
        <v>49</v>
      </c>
      <c r="B50" s="6" t="s">
        <v>11</v>
      </c>
      <c r="C50" s="6" t="s">
        <v>147</v>
      </c>
      <c r="D50" s="19">
        <v>5324719</v>
      </c>
      <c r="E50" s="19">
        <v>0</v>
      </c>
      <c r="F50" s="19">
        <v>5324719</v>
      </c>
      <c r="G50" s="18">
        <v>0</v>
      </c>
    </row>
    <row r="51" spans="1:7" x14ac:dyDescent="0.25">
      <c r="A51" s="6" t="s">
        <v>33</v>
      </c>
      <c r="B51" s="6" t="s">
        <v>15</v>
      </c>
      <c r="C51" s="6" t="s">
        <v>120</v>
      </c>
      <c r="D51" s="19">
        <v>13013037.140000001</v>
      </c>
      <c r="E51" s="19">
        <v>2665320.86</v>
      </c>
      <c r="F51" s="19">
        <v>15678358</v>
      </c>
      <c r="G51" s="18">
        <v>0.17</v>
      </c>
    </row>
    <row r="52" spans="1:7" x14ac:dyDescent="0.25">
      <c r="A52" s="6" t="s">
        <v>81</v>
      </c>
      <c r="B52" s="6" t="s">
        <v>82</v>
      </c>
      <c r="C52" s="6" t="s">
        <v>121</v>
      </c>
      <c r="D52" s="19">
        <v>1581493.6</v>
      </c>
      <c r="E52" s="19">
        <v>395373.4</v>
      </c>
      <c r="F52" s="19">
        <v>1976867</v>
      </c>
      <c r="G52" s="18">
        <v>0.2</v>
      </c>
    </row>
    <row r="53" spans="1:7" x14ac:dyDescent="0.25">
      <c r="A53" s="6" t="s">
        <v>22</v>
      </c>
      <c r="B53" s="6" t="s">
        <v>83</v>
      </c>
      <c r="C53" s="6" t="s">
        <v>148</v>
      </c>
      <c r="D53" s="19">
        <v>246268.77</v>
      </c>
      <c r="E53" s="19">
        <v>500000.23</v>
      </c>
      <c r="F53" s="19">
        <v>746269</v>
      </c>
      <c r="G53" s="18">
        <v>0.67</v>
      </c>
    </row>
    <row r="54" spans="1:7" x14ac:dyDescent="0.25">
      <c r="A54" s="6" t="s">
        <v>22</v>
      </c>
      <c r="B54" s="6" t="s">
        <v>83</v>
      </c>
      <c r="C54" s="6" t="s">
        <v>150</v>
      </c>
      <c r="D54" s="19">
        <v>556567.11</v>
      </c>
      <c r="E54" s="19">
        <v>1129999.8799999999</v>
      </c>
      <c r="F54" s="19">
        <v>1686566.9899999998</v>
      </c>
      <c r="G54" s="18">
        <v>0.67</v>
      </c>
    </row>
    <row r="55" spans="1:7" x14ac:dyDescent="0.25">
      <c r="A55" s="6" t="s">
        <v>84</v>
      </c>
      <c r="B55" s="6" t="s">
        <v>7</v>
      </c>
      <c r="C55" s="6" t="s">
        <v>149</v>
      </c>
      <c r="D55" s="19">
        <v>14828679.199999999</v>
      </c>
      <c r="E55" s="19">
        <v>838176.8</v>
      </c>
      <c r="F55" s="19">
        <v>15666856</v>
      </c>
      <c r="G55" s="18">
        <v>5.3499999999999999E-2</v>
      </c>
    </row>
    <row r="56" spans="1:7" x14ac:dyDescent="0.25">
      <c r="A56" s="6" t="s">
        <v>41</v>
      </c>
      <c r="B56" s="6" t="s">
        <v>85</v>
      </c>
      <c r="C56" s="6" t="s">
        <v>122</v>
      </c>
      <c r="D56" s="19">
        <v>10792680.59</v>
      </c>
      <c r="E56" s="19">
        <v>6187622.4100000001</v>
      </c>
      <c r="F56" s="19">
        <v>16980303</v>
      </c>
      <c r="G56" s="18">
        <v>0.3644</v>
      </c>
    </row>
    <row r="57" spans="1:7" x14ac:dyDescent="0.25">
      <c r="A57" s="6" t="s">
        <v>86</v>
      </c>
      <c r="B57" s="6" t="s">
        <v>87</v>
      </c>
      <c r="C57" s="6" t="s">
        <v>123</v>
      </c>
      <c r="D57" s="19">
        <v>7608610.5599999996</v>
      </c>
      <c r="E57" s="19">
        <v>749744.44</v>
      </c>
      <c r="F57" s="19">
        <v>8358355</v>
      </c>
      <c r="G57" s="18">
        <v>8.9700000000000002E-2</v>
      </c>
    </row>
    <row r="58" spans="1:7" x14ac:dyDescent="0.25">
      <c r="A58" s="6" t="s">
        <v>41</v>
      </c>
      <c r="B58" s="6" t="s">
        <v>88</v>
      </c>
      <c r="C58" s="6" t="s">
        <v>124</v>
      </c>
      <c r="D58" s="19">
        <v>1272647.2</v>
      </c>
      <c r="E58" s="19">
        <v>1619732.8</v>
      </c>
      <c r="F58" s="19">
        <v>2892380</v>
      </c>
      <c r="G58" s="18">
        <v>0.56000000000000005</v>
      </c>
    </row>
    <row r="59" spans="1:7" x14ac:dyDescent="0.25">
      <c r="A59" s="21" t="s">
        <v>35</v>
      </c>
      <c r="B59" s="22"/>
      <c r="C59" s="7" t="s">
        <v>13</v>
      </c>
      <c r="D59" s="8">
        <f>SUM(D2:D57)</f>
        <v>521706550.98000014</v>
      </c>
      <c r="E59" s="8">
        <f>SUM(E2:E57)</f>
        <v>241228500.95000005</v>
      </c>
      <c r="F59" s="8">
        <f>SUM(F2:F57)</f>
        <v>762935051.93000007</v>
      </c>
      <c r="G59" s="9">
        <f t="shared" ref="G59" si="0">E59/F59</f>
        <v>0.3161848447515464</v>
      </c>
    </row>
    <row r="62" spans="1:7" x14ac:dyDescent="0.25">
      <c r="C62" s="11" t="s">
        <v>130</v>
      </c>
      <c r="D62" s="12">
        <f>SUM(D6,D10,D14,D19,D29,D33,D34,D35,D36,D40,D41,D42,D51,D55,D56)</f>
        <v>428248326.63999999</v>
      </c>
      <c r="E62" s="12">
        <f t="shared" ref="E62:F62" si="1">SUM(E6,E10,E14,E19,E29,E33,E34,E35,E36,E40,E41,E42,E49,E51,E55,E56)</f>
        <v>162540836.35000005</v>
      </c>
      <c r="F62" s="12">
        <f t="shared" si="1"/>
        <v>596850354.99000001</v>
      </c>
      <c r="G62" s="13">
        <f>E62/F62</f>
        <v>0.27233097038657766</v>
      </c>
    </row>
    <row r="63" spans="1:7" x14ac:dyDescent="0.25">
      <c r="C63" s="11" t="s">
        <v>131</v>
      </c>
      <c r="D63" s="12">
        <f>SUM(D2,D4,D5,D8,D9,D12,D13,D15,D16,D17,D18,D21,D24,D30,D31,D32,D38,D39,D44,D45,D49,D50,D52,D57,D58)</f>
        <v>87045768.109999999</v>
      </c>
      <c r="E63" s="12">
        <f t="shared" ref="E63:F63" si="2">SUM(E2,E4,E5,E8,E9,E12,E13,E15,E16,E17,E18,E21,E24,E30,E31,E32,E38,E39,E44,E45,E50,E52,E57,E58)</f>
        <v>69424145.859999999</v>
      </c>
      <c r="F63" s="12">
        <f t="shared" si="2"/>
        <v>150408721.97</v>
      </c>
      <c r="G63" s="13">
        <f t="shared" ref="G63:G64" si="3">E63/F63</f>
        <v>0.46156994721254996</v>
      </c>
    </row>
    <row r="64" spans="1:7" x14ac:dyDescent="0.25">
      <c r="C64" s="11" t="s">
        <v>125</v>
      </c>
      <c r="D64" s="12">
        <f>D59-D62-D63</f>
        <v>6412456.2300001532</v>
      </c>
      <c r="E64" s="12">
        <f t="shared" ref="E64:F64" si="4">E59-E62-E63</f>
        <v>9263518.7399999946</v>
      </c>
      <c r="F64" s="12">
        <f t="shared" si="4"/>
        <v>15675974.970000058</v>
      </c>
      <c r="G64" s="13">
        <f t="shared" si="3"/>
        <v>0.59093732656042641</v>
      </c>
    </row>
    <row r="65" spans="3:7" x14ac:dyDescent="0.25">
      <c r="C65" s="15"/>
      <c r="D65" s="10"/>
      <c r="E65" s="10"/>
      <c r="F65" s="10"/>
      <c r="G65" s="16"/>
    </row>
    <row r="66" spans="3:7" x14ac:dyDescent="0.25">
      <c r="C66" s="11" t="s">
        <v>126</v>
      </c>
      <c r="D66" s="12">
        <f>SUM(D6,D11,D13,D16,D23,D38,D39,D45,D46,D51)</f>
        <v>46108728.969999999</v>
      </c>
      <c r="E66" s="12">
        <f t="shared" ref="E66:F66" si="5">SUM(E6,E11,E13,E16,E23,E38,E39,E45,E46,E51)</f>
        <v>13592647.019999998</v>
      </c>
      <c r="F66" s="12">
        <f t="shared" si="5"/>
        <v>59701375.990000002</v>
      </c>
      <c r="G66" s="13">
        <f>E66/F66</f>
        <v>0.22767728204919047</v>
      </c>
    </row>
    <row r="67" spans="3:7" x14ac:dyDescent="0.25">
      <c r="C67" s="11" t="s">
        <v>127</v>
      </c>
      <c r="D67" s="12">
        <f>D59-D66</f>
        <v>475597822.01000011</v>
      </c>
      <c r="E67" s="12">
        <f t="shared" ref="E67:F67" si="6">E59-E66</f>
        <v>227635853.93000004</v>
      </c>
      <c r="F67" s="12">
        <f t="shared" si="6"/>
        <v>703233675.94000006</v>
      </c>
      <c r="G67" s="13">
        <f>E67/F67</f>
        <v>0.32369873872397137</v>
      </c>
    </row>
    <row r="68" spans="3:7" x14ac:dyDescent="0.25">
      <c r="D68" s="10"/>
      <c r="E68" s="10"/>
      <c r="F68" s="10"/>
      <c r="G68" s="14"/>
    </row>
    <row r="69" spans="3:7" x14ac:dyDescent="0.25">
      <c r="C69" s="11" t="s">
        <v>128</v>
      </c>
      <c r="D69" s="12">
        <f>SUM(D32,D50,D54,D55,D57,D4)</f>
        <v>34253002.699999996</v>
      </c>
      <c r="E69" s="12">
        <f t="shared" ref="E69:F69" si="7">SUM(E32,E50,E54,E55,E57,E4)</f>
        <v>6135683.2899999991</v>
      </c>
      <c r="F69" s="12">
        <f t="shared" si="7"/>
        <v>40388685.990000002</v>
      </c>
      <c r="G69" s="13">
        <f>E69/F69</f>
        <v>0.15191589277054365</v>
      </c>
    </row>
    <row r="70" spans="3:7" x14ac:dyDescent="0.25">
      <c r="C70" s="15" t="s">
        <v>129</v>
      </c>
      <c r="D70" s="17">
        <v>337827396.9799999</v>
      </c>
      <c r="E70" s="17">
        <v>220752221.94000003</v>
      </c>
      <c r="F70" s="17">
        <v>558579618.92000008</v>
      </c>
      <c r="G70" s="20">
        <f>E70/F70</f>
        <v>0.39520278660868258</v>
      </c>
    </row>
    <row r="78" spans="3:7" x14ac:dyDescent="0.25">
      <c r="D78" s="10"/>
      <c r="E78" s="10"/>
      <c r="F78" s="10"/>
    </row>
    <row r="79" spans="3:7" x14ac:dyDescent="0.25">
      <c r="D79" s="10"/>
      <c r="E79" s="10"/>
      <c r="F79" s="10"/>
    </row>
    <row r="80" spans="3:7" x14ac:dyDescent="0.25">
      <c r="D80" s="10"/>
      <c r="E80" s="10"/>
      <c r="F80" s="10"/>
    </row>
    <row r="81" spans="4:6" x14ac:dyDescent="0.25">
      <c r="D81" s="10"/>
      <c r="E81" s="10"/>
      <c r="F81" s="10"/>
    </row>
    <row r="82" spans="4:6" x14ac:dyDescent="0.25">
      <c r="D82" s="10"/>
      <c r="E82" s="10"/>
      <c r="F82" s="10"/>
    </row>
    <row r="83" spans="4:6" x14ac:dyDescent="0.25">
      <c r="D83" s="10"/>
      <c r="E83" s="10"/>
      <c r="F83" s="10"/>
    </row>
    <row r="84" spans="4:6" x14ac:dyDescent="0.25">
      <c r="D84" s="10"/>
      <c r="E84" s="10"/>
      <c r="F84" s="10"/>
    </row>
    <row r="85" spans="4:6" x14ac:dyDescent="0.25">
      <c r="D85" s="10"/>
      <c r="E85" s="10"/>
      <c r="F85" s="10"/>
    </row>
    <row r="86" spans="4:6" x14ac:dyDescent="0.25">
      <c r="D86" s="10"/>
      <c r="E86" s="10"/>
      <c r="F86" s="10"/>
    </row>
  </sheetData>
  <sortState xmlns:xlrd2="http://schemas.microsoft.com/office/spreadsheetml/2017/richdata2" ref="A2:G57">
    <sortCondition ref="A2:A57"/>
    <sortCondition ref="B2:B57"/>
    <sortCondition ref="C2:C57"/>
  </sortState>
  <mergeCells count="1">
    <mergeCell ref="A59:B59"/>
  </mergeCells>
  <conditionalFormatting sqref="G2:G58">
    <cfRule type="expression" dxfId="0" priority="1">
      <formula>$AB2&lt;$AD2</formula>
    </cfRule>
  </conditionalFormatting>
  <pageMargins left="0.7" right="0.7" top="0.75" bottom="0.75" header="0.3" footer="0.3"/>
  <pageSetup scale="55" fitToHeight="0" orientation="portrait" r:id="rId1"/>
  <headerFooter>
    <oddHeader>&amp;C&amp;"-,Bold"&amp;12Summary of FY2023-24 Grant Applications Received on February 6, 2023
&amp;"-,Regular"&amp;11Note: Information below reflects initial application submissions, subject to change through staff review</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23-24</vt:lpstr>
      <vt:lpstr>'23-24'!Print_Titles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Hoskinson, Jay</dc:creator>
  <cp:lastModifiedBy>Hoskinson, Jay</cp:lastModifiedBy>
  <cp:lastPrinted>2021-02-12T22:22:45Z</cp:lastPrinted>
  <dcterms:created xsi:type="dcterms:W3CDTF">2020-03-13T14:31:24Z</dcterms:created>
  <dcterms:modified xsi:type="dcterms:W3CDTF">2023-04-07T15:43:07Z</dcterms:modified>
</cp:coreProperties>
</file>